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70" windowWidth="21075" windowHeight="11700" tabRatio="757"/>
  </bookViews>
  <sheets>
    <sheet name="About" sheetId="1" r:id="rId1"/>
    <sheet name="VFP-BCDT-passengers" sheetId="3" r:id="rId2"/>
    <sheet name="VFP-BNCDTfVwSD-passengers" sheetId="12" r:id="rId3"/>
    <sheet name="VFP-BNVFE-passengers" sheetId="17" r:id="rId4"/>
    <sheet name="VFP-BCDT-freight" sheetId="4" r:id="rId5"/>
    <sheet name="VFP-BNCDTfVwSD-freight" sheetId="13" r:id="rId6"/>
    <sheet name="VFP-BNVFE-freight" sheetId="19" r:id="rId7"/>
    <sheet name="Source Tables -&gt;" sheetId="16" r:id="rId8"/>
    <sheet name="AEO Table 7" sheetId="2" r:id="rId9"/>
    <sheet name="AEO Table 45" sheetId="20" r:id="rId10"/>
    <sheet name="AEO Table 57" sheetId="11" r:id="rId11"/>
    <sheet name="AEO Table 58" sheetId="14" r:id="rId12"/>
    <sheet name="AEO Table 66" sheetId="5" r:id="rId13"/>
    <sheet name="AEO Table 67" sheetId="10" r:id="rId14"/>
    <sheet name="AEO Table 68" sheetId="15" r:id="rId15"/>
    <sheet name="NTS Table 1-40" sheetId="6" r:id="rId16"/>
    <sheet name="NTS Table 1-50" sheetId="9" r:id="rId17"/>
    <sheet name="TEDB Table 8-01" sheetId="7" r:id="rId18"/>
    <sheet name="NRBS Table 37" sheetId="8" r:id="rId19"/>
    <sheet name="NHTSA Table 1" sheetId="21" r:id="rId20"/>
  </sheets>
  <calcPr calcId="145621"/>
</workbook>
</file>

<file path=xl/calcChain.xml><?xml version="1.0" encoding="utf-8"?>
<calcChain xmlns="http://schemas.openxmlformats.org/spreadsheetml/2006/main">
  <c r="L7" i="17" l="1"/>
  <c r="M7" i="17"/>
  <c r="N7" i="17"/>
  <c r="O7" i="17"/>
  <c r="P7" i="17"/>
  <c r="Q7" i="17"/>
  <c r="R7" i="17"/>
  <c r="S7" i="17"/>
  <c r="T7" i="17"/>
  <c r="U7" i="17"/>
  <c r="V7" i="17"/>
  <c r="W7" i="17"/>
  <c r="X7" i="17"/>
  <c r="Y7" i="17"/>
  <c r="Z7" i="17"/>
  <c r="AA7" i="17"/>
  <c r="AB7" i="17"/>
  <c r="AC7" i="17"/>
  <c r="AD7" i="17"/>
  <c r="AE7" i="17"/>
  <c r="E7" i="17" l="1"/>
  <c r="F7" i="17"/>
  <c r="G7" i="17"/>
  <c r="H7" i="17"/>
  <c r="I7" i="17"/>
  <c r="J7" i="17"/>
  <c r="K7" i="17"/>
  <c r="D7" i="17"/>
  <c r="C7" i="17"/>
  <c r="B7" i="17"/>
  <c r="E7" i="3" l="1"/>
  <c r="F7" i="3"/>
  <c r="G7" i="3"/>
  <c r="H7" i="3"/>
  <c r="I7" i="3"/>
  <c r="J7" i="3"/>
  <c r="K7" i="3"/>
  <c r="L7" i="3"/>
  <c r="M7" i="3"/>
  <c r="N7" i="3"/>
  <c r="O7" i="3"/>
  <c r="P7" i="3"/>
  <c r="Q7" i="3"/>
  <c r="R7" i="3"/>
  <c r="S7" i="3"/>
  <c r="T7" i="3"/>
  <c r="U7" i="3"/>
  <c r="V7" i="3"/>
  <c r="W7" i="3"/>
  <c r="X7" i="3"/>
  <c r="Y7" i="3"/>
  <c r="Z7" i="3"/>
  <c r="AA7" i="3"/>
  <c r="AB7" i="3"/>
  <c r="AC7" i="3"/>
  <c r="AD7" i="3"/>
  <c r="AE7" i="3"/>
  <c r="D7" i="3"/>
  <c r="C7" i="3"/>
  <c r="B7" i="3"/>
  <c r="C2" i="19" l="1"/>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C3" i="19"/>
  <c r="D3" i="19"/>
  <c r="E3" i="19"/>
  <c r="F3" i="19"/>
  <c r="G3" i="19"/>
  <c r="H3" i="19"/>
  <c r="I3" i="19"/>
  <c r="J3" i="19"/>
  <c r="K3" i="19"/>
  <c r="L3" i="19"/>
  <c r="M3" i="19"/>
  <c r="N3" i="19"/>
  <c r="O3" i="19"/>
  <c r="P3" i="19"/>
  <c r="Q3" i="19"/>
  <c r="R3" i="19"/>
  <c r="S3" i="19"/>
  <c r="T3" i="19"/>
  <c r="U3" i="19"/>
  <c r="V3" i="19"/>
  <c r="W3" i="19"/>
  <c r="X3" i="19"/>
  <c r="Y3" i="19"/>
  <c r="Z3" i="19"/>
  <c r="AA3" i="19"/>
  <c r="AB3" i="19"/>
  <c r="AC3" i="19"/>
  <c r="AD3" i="19"/>
  <c r="AE3" i="19"/>
  <c r="B2" i="19"/>
  <c r="B3" i="19"/>
  <c r="B4" i="19"/>
  <c r="C2" i="17"/>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B2" i="17"/>
  <c r="B3" i="17"/>
  <c r="C4" i="17" l="1"/>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6" i="17" l="1"/>
  <c r="B5" i="17"/>
  <c r="B4" i="17"/>
  <c r="C4" i="19"/>
  <c r="D4" i="19"/>
  <c r="E4" i="19"/>
  <c r="F4" i="19"/>
  <c r="G4" i="19"/>
  <c r="H4" i="19"/>
  <c r="I4" i="19"/>
  <c r="J4" i="19"/>
  <c r="K4" i="19"/>
  <c r="L4" i="19"/>
  <c r="M4" i="19"/>
  <c r="N4" i="19"/>
  <c r="O4" i="19"/>
  <c r="P4" i="19"/>
  <c r="Q4" i="19"/>
  <c r="R4" i="19"/>
  <c r="S4" i="19"/>
  <c r="T4" i="19"/>
  <c r="U4" i="19"/>
  <c r="V4" i="19"/>
  <c r="W4" i="19"/>
  <c r="X4" i="19"/>
  <c r="Y4" i="19"/>
  <c r="Z4" i="19"/>
  <c r="AA4" i="19"/>
  <c r="AB4" i="19"/>
  <c r="AC4" i="19"/>
  <c r="AD4" i="19"/>
  <c r="AE4" i="19"/>
  <c r="C5" i="19"/>
  <c r="D5" i="19"/>
  <c r="E5" i="19"/>
  <c r="F5" i="19"/>
  <c r="G5" i="19"/>
  <c r="H5" i="19"/>
  <c r="I5" i="19"/>
  <c r="J5" i="19"/>
  <c r="K5" i="19"/>
  <c r="L5" i="19"/>
  <c r="M5" i="19"/>
  <c r="N5" i="19"/>
  <c r="O5" i="19"/>
  <c r="P5" i="19"/>
  <c r="Q5" i="19"/>
  <c r="R5" i="19"/>
  <c r="S5" i="19"/>
  <c r="T5" i="19"/>
  <c r="U5" i="19"/>
  <c r="V5" i="19"/>
  <c r="W5" i="19"/>
  <c r="X5" i="19"/>
  <c r="Y5" i="19"/>
  <c r="Z5" i="19"/>
  <c r="AA5" i="19"/>
  <c r="AB5" i="19"/>
  <c r="AC5" i="19"/>
  <c r="AD5" i="19"/>
  <c r="AE5" i="19"/>
  <c r="C6" i="19"/>
  <c r="D6" i="19"/>
  <c r="E6" i="19"/>
  <c r="F6" i="19"/>
  <c r="G6" i="19"/>
  <c r="H6" i="19"/>
  <c r="I6" i="19"/>
  <c r="J6" i="19"/>
  <c r="K6" i="19"/>
  <c r="L6" i="19"/>
  <c r="M6" i="19"/>
  <c r="N6" i="19"/>
  <c r="O6" i="19"/>
  <c r="P6" i="19"/>
  <c r="Q6" i="19"/>
  <c r="R6" i="19"/>
  <c r="S6" i="19"/>
  <c r="T6" i="19"/>
  <c r="U6" i="19"/>
  <c r="V6" i="19"/>
  <c r="W6" i="19"/>
  <c r="X6" i="19"/>
  <c r="Y6" i="19"/>
  <c r="Z6" i="19"/>
  <c r="AA6" i="19"/>
  <c r="AB6" i="19"/>
  <c r="AC6" i="19"/>
  <c r="AD6" i="19"/>
  <c r="AE6" i="19"/>
  <c r="B6" i="19"/>
  <c r="B5" i="19"/>
  <c r="C6" i="3" l="1"/>
  <c r="D6" i="3"/>
  <c r="E6" i="3"/>
  <c r="F6" i="3"/>
  <c r="G6" i="3"/>
  <c r="H6" i="3"/>
  <c r="I6" i="3"/>
  <c r="J6" i="3"/>
  <c r="K6" i="3"/>
  <c r="L6" i="3"/>
  <c r="M6" i="3"/>
  <c r="N6" i="3"/>
  <c r="O6" i="3"/>
  <c r="P6" i="3"/>
  <c r="Q6" i="3"/>
  <c r="R6" i="3"/>
  <c r="S6" i="3"/>
  <c r="T6" i="3"/>
  <c r="U6" i="3"/>
  <c r="V6" i="3"/>
  <c r="W6" i="3"/>
  <c r="X6" i="3"/>
  <c r="Y6" i="3"/>
  <c r="Z6" i="3"/>
  <c r="AA6" i="3"/>
  <c r="AB6" i="3"/>
  <c r="AC6" i="3"/>
  <c r="AD6" i="3"/>
  <c r="AE6" i="3"/>
  <c r="B6" i="3"/>
  <c r="C2" i="13" l="1"/>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B3" i="13" l="1"/>
  <c r="B3" i="12"/>
  <c r="B2" i="13"/>
  <c r="B2" i="12"/>
  <c r="B4" i="13"/>
  <c r="C6" i="4"/>
  <c r="B6" i="4"/>
  <c r="C5" i="4"/>
  <c r="B5" i="4"/>
  <c r="C4" i="4"/>
  <c r="B4" i="4"/>
  <c r="C3" i="4"/>
  <c r="B3" i="4"/>
  <c r="C2" i="4"/>
  <c r="B2" i="4"/>
  <c r="B4" i="12"/>
  <c r="B2" i="3"/>
  <c r="C2" i="3"/>
  <c r="B3" i="3"/>
  <c r="C3" i="3"/>
  <c r="B4" i="3"/>
  <c r="C4" i="3"/>
  <c r="B5" i="3"/>
  <c r="C5" i="3"/>
  <c r="O3" i="4" l="1"/>
  <c r="P3" i="4"/>
  <c r="Q3" i="4"/>
  <c r="R3" i="4"/>
  <c r="S3" i="4"/>
  <c r="T3" i="4"/>
  <c r="U3" i="4"/>
  <c r="V3" i="4"/>
  <c r="W3" i="4"/>
  <c r="X3" i="4"/>
  <c r="Y3" i="4"/>
  <c r="Z3" i="4"/>
  <c r="AA3" i="4"/>
  <c r="AB3" i="4"/>
  <c r="AC3" i="4"/>
  <c r="AD3" i="4"/>
  <c r="AE3" i="4"/>
  <c r="K3" i="4"/>
  <c r="L3" i="4"/>
  <c r="M3" i="4"/>
  <c r="N3" i="4"/>
  <c r="D3" i="4"/>
  <c r="E3" i="4"/>
  <c r="F3" i="4"/>
  <c r="G3" i="4"/>
  <c r="H3" i="4"/>
  <c r="I3" i="4"/>
  <c r="J3" i="4"/>
  <c r="D6" i="4"/>
  <c r="E6" i="4"/>
  <c r="F6" i="4"/>
  <c r="G6" i="4"/>
  <c r="H6" i="4"/>
  <c r="I6" i="4"/>
  <c r="J6" i="4"/>
  <c r="K6" i="4"/>
  <c r="L6" i="4"/>
  <c r="M6" i="4"/>
  <c r="N6" i="4"/>
  <c r="O6" i="4"/>
  <c r="P6" i="4"/>
  <c r="Q6" i="4"/>
  <c r="R6" i="4"/>
  <c r="S6" i="4"/>
  <c r="T6" i="4"/>
  <c r="U6" i="4"/>
  <c r="V6" i="4"/>
  <c r="W6" i="4"/>
  <c r="X6" i="4"/>
  <c r="Y6" i="4"/>
  <c r="Z6" i="4"/>
  <c r="AA6" i="4"/>
  <c r="AB6" i="4"/>
  <c r="AC6" i="4"/>
  <c r="AD6" i="4"/>
  <c r="AE6" i="4"/>
  <c r="D2" i="4"/>
  <c r="E2" i="4"/>
  <c r="F2" i="4"/>
  <c r="G2" i="4"/>
  <c r="H2" i="4"/>
  <c r="I2" i="4"/>
  <c r="J2" i="4"/>
  <c r="K2" i="4"/>
  <c r="L2" i="4"/>
  <c r="M2" i="4"/>
  <c r="N2" i="4"/>
  <c r="O2" i="4"/>
  <c r="P2" i="4"/>
  <c r="Q2" i="4"/>
  <c r="R2" i="4"/>
  <c r="S2" i="4"/>
  <c r="T2" i="4"/>
  <c r="U2" i="4"/>
  <c r="V2" i="4"/>
  <c r="W2" i="4"/>
  <c r="X2" i="4"/>
  <c r="Y2" i="4"/>
  <c r="Z2" i="4"/>
  <c r="AA2" i="4"/>
  <c r="AB2" i="4"/>
  <c r="AC2" i="4"/>
  <c r="AD2" i="4"/>
  <c r="AE2" i="4"/>
  <c r="AE12" i="9"/>
  <c r="AD12" i="9"/>
  <c r="AC12" i="9"/>
  <c r="AB12" i="9"/>
  <c r="AA12" i="9"/>
  <c r="AA3" i="9" s="1"/>
  <c r="Z12" i="9"/>
  <c r="Y12" i="9"/>
  <c r="X12" i="9"/>
  <c r="W12" i="9"/>
  <c r="V12" i="9"/>
  <c r="U12" i="9"/>
  <c r="T12" i="9"/>
  <c r="S12" i="9"/>
  <c r="S3" i="9" s="1"/>
  <c r="R12" i="9"/>
  <c r="Q12" i="9"/>
  <c r="P12" i="9"/>
  <c r="O12" i="9"/>
  <c r="N12" i="9"/>
  <c r="M12" i="9"/>
  <c r="L12" i="9"/>
  <c r="K12" i="9"/>
  <c r="K3" i="9" s="1"/>
  <c r="J12" i="9"/>
  <c r="I12" i="9"/>
  <c r="H12" i="9"/>
  <c r="G12" i="9"/>
  <c r="F12" i="9"/>
  <c r="E12" i="9"/>
  <c r="D12" i="9"/>
  <c r="C12" i="9"/>
  <c r="C3" i="9" s="1"/>
  <c r="B12" i="9"/>
  <c r="AE7" i="9"/>
  <c r="AD7" i="9"/>
  <c r="AD3" i="9" s="1"/>
  <c r="AC7" i="9"/>
  <c r="AC3" i="9" s="1"/>
  <c r="AB7" i="9"/>
  <c r="AA7" i="9"/>
  <c r="Z7" i="9"/>
  <c r="Z3" i="9" s="1"/>
  <c r="Y7" i="9"/>
  <c r="Y3" i="9" s="1"/>
  <c r="X7" i="9"/>
  <c r="W7" i="9"/>
  <c r="V7" i="9"/>
  <c r="V3" i="9" s="1"/>
  <c r="U7" i="9"/>
  <c r="U3" i="9" s="1"/>
  <c r="T7" i="9"/>
  <c r="S7" i="9"/>
  <c r="R7" i="9"/>
  <c r="R3" i="9" s="1"/>
  <c r="Q7" i="9"/>
  <c r="Q3" i="9" s="1"/>
  <c r="P7" i="9"/>
  <c r="O7" i="9"/>
  <c r="N7" i="9"/>
  <c r="N3" i="9" s="1"/>
  <c r="M7" i="9"/>
  <c r="M3" i="9" s="1"/>
  <c r="L7" i="9"/>
  <c r="K7" i="9"/>
  <c r="J7" i="9"/>
  <c r="J3" i="9" s="1"/>
  <c r="I7" i="9"/>
  <c r="I3" i="9" s="1"/>
  <c r="H7" i="9"/>
  <c r="G7" i="9"/>
  <c r="F7" i="9"/>
  <c r="F3" i="9" s="1"/>
  <c r="E7" i="9"/>
  <c r="E3" i="9" s="1"/>
  <c r="D7" i="9"/>
  <c r="C7" i="9"/>
  <c r="B7" i="9"/>
  <c r="B3" i="9" s="1"/>
  <c r="AE3" i="9"/>
  <c r="AB3" i="9"/>
  <c r="X3" i="9"/>
  <c r="W3" i="9"/>
  <c r="T3" i="9"/>
  <c r="P3" i="9"/>
  <c r="O3" i="9"/>
  <c r="L3" i="9"/>
  <c r="H3" i="9"/>
  <c r="G3" i="9"/>
  <c r="D3" i="9"/>
  <c r="D3" i="3"/>
  <c r="E3" i="3"/>
  <c r="F3" i="3"/>
  <c r="G3" i="3"/>
  <c r="H3" i="3"/>
  <c r="I3" i="3"/>
  <c r="J3" i="3"/>
  <c r="K3" i="3"/>
  <c r="L3" i="3"/>
  <c r="M3" i="3"/>
  <c r="N3" i="3"/>
  <c r="O3" i="3"/>
  <c r="P3" i="3"/>
  <c r="Q3" i="3"/>
  <c r="R3" i="3"/>
  <c r="S3" i="3"/>
  <c r="T3" i="3"/>
  <c r="U3" i="3"/>
  <c r="V3" i="3"/>
  <c r="W3" i="3"/>
  <c r="X3" i="3"/>
  <c r="Y3" i="3"/>
  <c r="Z3" i="3"/>
  <c r="AA3" i="3"/>
  <c r="AB3" i="3"/>
  <c r="AC3" i="3"/>
  <c r="AD3" i="3"/>
  <c r="AE3" i="3"/>
  <c r="D5" i="3"/>
  <c r="E5" i="3"/>
  <c r="F5" i="3"/>
  <c r="G5" i="3"/>
  <c r="H5" i="3"/>
  <c r="I5" i="3"/>
  <c r="J5" i="3"/>
  <c r="K5" i="3"/>
  <c r="L5" i="3"/>
  <c r="M5" i="3"/>
  <c r="N5" i="3"/>
  <c r="O5" i="3"/>
  <c r="P5" i="3"/>
  <c r="Q5" i="3"/>
  <c r="R5" i="3"/>
  <c r="S5" i="3"/>
  <c r="T5" i="3"/>
  <c r="U5" i="3"/>
  <c r="V5" i="3"/>
  <c r="W5" i="3"/>
  <c r="X5" i="3"/>
  <c r="Y5" i="3"/>
  <c r="Z5" i="3"/>
  <c r="AA5" i="3"/>
  <c r="AB5" i="3"/>
  <c r="AC5" i="3"/>
  <c r="AD5" i="3"/>
  <c r="AE5" i="3"/>
  <c r="E2" i="3"/>
  <c r="F2" i="3"/>
  <c r="G2" i="3"/>
  <c r="H2" i="3"/>
  <c r="I2" i="3"/>
  <c r="J2" i="3"/>
  <c r="K2" i="3"/>
  <c r="L2" i="3"/>
  <c r="M2" i="3"/>
  <c r="N2" i="3"/>
  <c r="O2" i="3"/>
  <c r="P2" i="3"/>
  <c r="Q2" i="3"/>
  <c r="R2" i="3"/>
  <c r="S2" i="3"/>
  <c r="T2" i="3"/>
  <c r="U2" i="3"/>
  <c r="V2" i="3"/>
  <c r="W2" i="3"/>
  <c r="X2" i="3"/>
  <c r="Y2" i="3"/>
  <c r="Z2" i="3"/>
  <c r="AA2" i="3"/>
  <c r="AB2" i="3"/>
  <c r="AC2" i="3"/>
  <c r="AD2" i="3"/>
  <c r="AE2" i="3"/>
  <c r="D2" i="3"/>
  <c r="I4" i="3"/>
  <c r="J4" i="3"/>
  <c r="K4" i="3"/>
  <c r="L4" i="3"/>
  <c r="M4" i="3"/>
  <c r="N4" i="3"/>
  <c r="O4" i="3"/>
  <c r="P4" i="3"/>
  <c r="Q4" i="3"/>
  <c r="R4" i="3"/>
  <c r="S4" i="3"/>
  <c r="T4" i="3"/>
  <c r="U4" i="3"/>
  <c r="V4" i="3"/>
  <c r="W4" i="3"/>
  <c r="X4" i="3"/>
  <c r="Y4" i="3"/>
  <c r="Z4" i="3"/>
  <c r="AA4" i="3"/>
  <c r="AB4" i="3"/>
  <c r="AC4" i="3"/>
  <c r="AD4" i="3"/>
  <c r="AE4" i="3"/>
  <c r="D4" i="3"/>
  <c r="E4" i="3"/>
  <c r="F4" i="3"/>
  <c r="G4" i="3"/>
  <c r="H4" i="3"/>
  <c r="AC14" i="6"/>
  <c r="AB14" i="6"/>
  <c r="AA14" i="6"/>
  <c r="Z14" i="6"/>
  <c r="Y14" i="6"/>
  <c r="X14" i="6"/>
  <c r="W14" i="6"/>
  <c r="V14" i="6"/>
  <c r="U14" i="6"/>
  <c r="T14" i="6"/>
  <c r="S14" i="6"/>
  <c r="R14" i="6"/>
  <c r="Q14" i="6"/>
  <c r="P14" i="6"/>
  <c r="O14" i="6"/>
  <c r="N14" i="6"/>
  <c r="M14" i="6"/>
  <c r="L14" i="6"/>
  <c r="K14" i="6"/>
  <c r="J14" i="6"/>
  <c r="I14" i="6"/>
  <c r="H14" i="6"/>
  <c r="G14" i="6"/>
  <c r="F14" i="6"/>
  <c r="AC5" i="6"/>
  <c r="AB5" i="6"/>
  <c r="AA5" i="6"/>
  <c r="Z5" i="6"/>
  <c r="Y5" i="6"/>
  <c r="X5" i="6"/>
  <c r="W5" i="6"/>
  <c r="V5" i="6"/>
  <c r="U5" i="6"/>
  <c r="T5" i="6"/>
  <c r="S5" i="6"/>
  <c r="R5" i="6"/>
  <c r="Q5" i="6"/>
  <c r="P5" i="6"/>
  <c r="O5" i="6"/>
  <c r="N5" i="6"/>
  <c r="M5" i="6"/>
  <c r="L5" i="6"/>
  <c r="K5" i="6"/>
  <c r="J5" i="6"/>
  <c r="I5" i="6"/>
  <c r="H5" i="6"/>
  <c r="G5" i="6"/>
  <c r="F5" i="6"/>
  <c r="E5" i="6"/>
  <c r="D5" i="6"/>
  <c r="C5" i="6"/>
  <c r="B5" i="6"/>
  <c r="D4" i="4" l="1"/>
  <c r="E4" i="4"/>
  <c r="F4" i="4"/>
  <c r="G4" i="4"/>
  <c r="H4" i="4"/>
  <c r="I4" i="4"/>
  <c r="J4" i="4"/>
  <c r="K4" i="4"/>
  <c r="L4" i="4"/>
  <c r="M4" i="4"/>
  <c r="N4" i="4"/>
  <c r="O4" i="4"/>
  <c r="P4" i="4"/>
  <c r="Q4" i="4"/>
  <c r="R4" i="4"/>
  <c r="S4" i="4"/>
  <c r="T4" i="4"/>
  <c r="U4" i="4"/>
  <c r="V4" i="4"/>
  <c r="W4" i="4"/>
  <c r="X4" i="4"/>
  <c r="Y4" i="4"/>
  <c r="Z4" i="4"/>
  <c r="AA4" i="4"/>
  <c r="AB4" i="4"/>
  <c r="AC4" i="4"/>
  <c r="AD4" i="4"/>
  <c r="AE4" i="4"/>
  <c r="D5" i="4"/>
  <c r="E5" i="4"/>
  <c r="F5" i="4"/>
  <c r="G5" i="4"/>
  <c r="H5" i="4"/>
  <c r="I5" i="4"/>
  <c r="J5" i="4"/>
  <c r="K5" i="4"/>
  <c r="L5" i="4"/>
  <c r="M5" i="4"/>
  <c r="N5" i="4"/>
  <c r="O5" i="4"/>
  <c r="P5" i="4"/>
  <c r="Q5" i="4"/>
  <c r="R5" i="4"/>
  <c r="S5" i="4"/>
  <c r="T5" i="4"/>
  <c r="U5" i="4"/>
  <c r="V5" i="4"/>
  <c r="W5" i="4"/>
  <c r="X5" i="4"/>
  <c r="Y5" i="4"/>
  <c r="Z5" i="4"/>
  <c r="AA5" i="4"/>
  <c r="AB5" i="4"/>
  <c r="AC5" i="4"/>
  <c r="AD5" i="4"/>
  <c r="AE5" i="4"/>
</calcChain>
</file>

<file path=xl/sharedStrings.xml><?xml version="1.0" encoding="utf-8"?>
<sst xmlns="http://schemas.openxmlformats.org/spreadsheetml/2006/main" count="2187" uniqueCount="1248">
  <si>
    <t>Sources:</t>
  </si>
  <si>
    <t>Energy Information Administration</t>
  </si>
  <si>
    <t>Annual Energy Outlook 2014 Early Release</t>
  </si>
  <si>
    <t>http://www.eia.gov/forecasts/aeo/er/excel/aeotab_7.xlsx</t>
  </si>
  <si>
    <t>Table 7</t>
  </si>
  <si>
    <t>7. Transportation Sector Key Indicators and Delivered Energy Consumption</t>
  </si>
  <si>
    <t/>
  </si>
  <si>
    <t xml:space="preserve"> Key Indicators and Consumption</t>
  </si>
  <si>
    <t>2012-2040</t>
  </si>
  <si>
    <t>Key Indicators</t>
  </si>
  <si>
    <t>Travel Indicators</t>
  </si>
  <si>
    <t xml:space="preserve"> (billion vehicle miles traveled)</t>
  </si>
  <si>
    <t xml:space="preserve">   Light-Duty Vehicles less than 8,501 pounds</t>
  </si>
  <si>
    <t xml:space="preserve">   Commercial Light Trucks 1/</t>
  </si>
  <si>
    <t xml:space="preserve">   Freight Trucks greater than 10,000 pounds</t>
  </si>
  <si>
    <t xml:space="preserve"> (billion seat miles available)</t>
  </si>
  <si>
    <t xml:space="preserve">   Air</t>
  </si>
  <si>
    <t xml:space="preserve"> (billion ton miles traveled)</t>
  </si>
  <si>
    <t xml:space="preserve">   Rail</t>
  </si>
  <si>
    <t xml:space="preserve">   Domestic Shipping</t>
  </si>
  <si>
    <t>Energy Efficiency Indicators</t>
  </si>
  <si>
    <t xml:space="preserve"> (miles per gallon)</t>
  </si>
  <si>
    <t xml:space="preserve">   New Light-Duty Vehicle CAFE Standard 2/</t>
  </si>
  <si>
    <t xml:space="preserve">     New Car 2/</t>
  </si>
  <si>
    <t xml:space="preserve">     New Light Truck 2/</t>
  </si>
  <si>
    <t xml:space="preserve">   Compliance New Light-Duty Vehicle 3/</t>
  </si>
  <si>
    <t xml:space="preserve">     New Car 3/</t>
  </si>
  <si>
    <t xml:space="preserve">     New Light Truck 3/</t>
  </si>
  <si>
    <t xml:space="preserve">   Tested New Light-Duty Vehicle 4/</t>
  </si>
  <si>
    <t xml:space="preserve">     New Car 4/</t>
  </si>
  <si>
    <t xml:space="preserve">     New Light Truck 4/</t>
  </si>
  <si>
    <t xml:space="preserve">   On-Road New Light-Duty Vehicle 5/</t>
  </si>
  <si>
    <t xml:space="preserve">     New Car 5/</t>
  </si>
  <si>
    <t xml:space="preserve">     New Light Truck 5/</t>
  </si>
  <si>
    <t xml:space="preserve">   Light-Duty Stock 6/</t>
  </si>
  <si>
    <t xml:space="preserve">   New Commercial Light Truck 1/</t>
  </si>
  <si>
    <t xml:space="preserve">   Stock Commercial Light Truck 1/</t>
  </si>
  <si>
    <t xml:space="preserve">   Freight Truck</t>
  </si>
  <si>
    <t xml:space="preserve"> (seat miles per gallon)</t>
  </si>
  <si>
    <t xml:space="preserve">   Aircraft</t>
  </si>
  <si>
    <t xml:space="preserve"> (ton miles/thousand Btu)</t>
  </si>
  <si>
    <t>Energy Use by Mode</t>
  </si>
  <si>
    <t xml:space="preserve">  (quadrillion Btu)</t>
  </si>
  <si>
    <t xml:space="preserve">    Light-Duty Vehicles</t>
  </si>
  <si>
    <t xml:space="preserve">    Commercial Light Trucks 1/</t>
  </si>
  <si>
    <t xml:space="preserve">    Bus Transportation</t>
  </si>
  <si>
    <t xml:space="preserve">    Freight Trucks</t>
  </si>
  <si>
    <t xml:space="preserve">    Rail, Passenger</t>
  </si>
  <si>
    <t xml:space="preserve">    Rail, Freight</t>
  </si>
  <si>
    <t xml:space="preserve">    Shipping, Domestic</t>
  </si>
  <si>
    <t xml:space="preserve">    Shipping, International</t>
  </si>
  <si>
    <t xml:space="preserve">    Recreational Boats</t>
  </si>
  <si>
    <t xml:space="preserve">    Air</t>
  </si>
  <si>
    <t xml:space="preserve">    Military Use</t>
  </si>
  <si>
    <t xml:space="preserve">    Lubricants</t>
  </si>
  <si>
    <t xml:space="preserve">    Pipeline Fuel</t>
  </si>
  <si>
    <t xml:space="preserve">      Total</t>
  </si>
  <si>
    <t xml:space="preserve">  (million barrels per day oil equivalent)</t>
  </si>
  <si>
    <t xml:space="preserve">   1/ Commercial trucks 8,501 to 10,000 pounds gross vehicle weight rating.</t>
  </si>
  <si>
    <t xml:space="preserve">   2/ CAFE standard based on projected new vehicle sales.</t>
  </si>
  <si>
    <t xml:space="preserve">   3/ Includes CAFE credits for alternative fueled vehicles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</si>
  <si>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</si>
  <si>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</si>
  <si>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</si>
  <si>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</si>
  <si>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</si>
  <si>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2011 and 2012</t>
  </si>
  <si>
    <t>are model results and may differ from official EIA data reports.</t>
  </si>
  <si>
    <t xml:space="preserve">   Sources:  2011 and 2012:  U.S. Energy Information Administration (EIA), Monthly Energy Review,</t>
  </si>
  <si>
    <t>DOE/EIA-0035(2013/09) (Washington, DC, September 2013);</t>
  </si>
  <si>
    <t>EIA, Alternatives to Traditional Transportation Fuels 2009 (Part II - User and Fuel Data), April 2011;</t>
  </si>
  <si>
    <t>EIA, State Energy Data System 2011, DOE/EIA-0214(2011) (Washington, DC, June 2013);</t>
  </si>
  <si>
    <t>Federal Highway Administration, Highway Statistics 2011 (Washington, DC, February 2013);</t>
  </si>
  <si>
    <t>Oak Ridge National Laboratory, Transportation Energy Data Book:  Edition 32 (Oak Ridge, TN, July 2013);</t>
  </si>
  <si>
    <t>National Highway Traffic and Safety Administration, Summary of Fuel Economy Performance (Washington, DC, October 2012);</t>
  </si>
  <si>
    <t>U.S. Department of Commerce, Bureau of the Census, "Vehicle Inventory and Use Survey," EC02TV (Washington, DC, December 2004);</t>
  </si>
  <si>
    <t>U.S. Department of Transportation, Research and Special Programs Administration, Air Carrier Statistics Monthly,</t>
  </si>
  <si>
    <t>December 2010/2009 (Washington, DC, December 2010); and United States Department of Defense, Defense Fuel Supply Center,</t>
  </si>
  <si>
    <t>Factbook (January 2010).  Projections:  EIA, AEO2014 National Energy Modeling System run ref2014.d102413a.</t>
  </si>
  <si>
    <t>Year</t>
  </si>
  <si>
    <t>ATE000</t>
  </si>
  <si>
    <t>66.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</si>
  <si>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</si>
  <si>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</si>
  <si>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</si>
  <si>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</si>
  <si>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</si>
  <si>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</si>
  <si>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</si>
  <si>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</si>
  <si>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</si>
  <si>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</si>
  <si>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 xml:space="preserve">  Load Factor (fraction of seats filled)</t>
  </si>
  <si>
    <t>ATE000:da_LoadFactor,Do</t>
  </si>
  <si>
    <t xml:space="preserve">    U.S. Domestic</t>
  </si>
  <si>
    <t>ATE000:ea_LoadFactor,In</t>
  </si>
  <si>
    <t xml:space="preserve">    U.S. International</t>
  </si>
  <si>
    <t>Driver Variables</t>
  </si>
  <si>
    <t xml:space="preserve">  Gross Domestic Product</t>
  </si>
  <si>
    <t xml:space="preserve">  (billion 2005 chain-weighted dollars)</t>
  </si>
  <si>
    <t>ATE000:gdp_JF_US</t>
  </si>
  <si>
    <t xml:space="preserve">    United States</t>
  </si>
  <si>
    <t>ATE000:gdp_JF_Canada</t>
  </si>
  <si>
    <t xml:space="preserve">    Canada</t>
  </si>
  <si>
    <t>ATE000:gdp_JF_Central_A</t>
  </si>
  <si>
    <t xml:space="preserve">    Central America</t>
  </si>
  <si>
    <t>ATE000:gdp_JF_South_Am</t>
  </si>
  <si>
    <t xml:space="preserve">    South America</t>
  </si>
  <si>
    <t>ATE000:gdp_JF_Europe</t>
  </si>
  <si>
    <t xml:space="preserve">    Europe</t>
  </si>
  <si>
    <t>ATE000:gdp_JF_Africa</t>
  </si>
  <si>
    <t xml:space="preserve">    Africa</t>
  </si>
  <si>
    <t>ATE000:gdp_JF_Mideast</t>
  </si>
  <si>
    <t xml:space="preserve">    Mideast</t>
  </si>
  <si>
    <t>ATE000:gdp_JF_Russia</t>
  </si>
  <si>
    <t xml:space="preserve">    Commonwealth of Independent States</t>
  </si>
  <si>
    <t>ATE000:gdp_JF_China</t>
  </si>
  <si>
    <t xml:space="preserve">    China</t>
  </si>
  <si>
    <t>ATE000:gdp_JF_NE_Asia</t>
  </si>
  <si>
    <t xml:space="preserve">    Northeast Asia</t>
  </si>
  <si>
    <t>ATE000:gdp_JF_SE_Asia</t>
  </si>
  <si>
    <t xml:space="preserve">    Southeast Asia</t>
  </si>
  <si>
    <t>ATE000:gdp_JF_SW_Asia</t>
  </si>
  <si>
    <t xml:space="preserve">    Southwest Asia</t>
  </si>
  <si>
    <t>ATE000:gdp_JF_Oceania</t>
  </si>
  <si>
    <t xml:space="preserve">    Oceania</t>
  </si>
  <si>
    <t xml:space="preserve">  Population (millions)</t>
  </si>
  <si>
    <t>ATE000:pop_JF_US</t>
  </si>
  <si>
    <t>ATE000:pop_JF_Canada</t>
  </si>
  <si>
    <t>ATE000:pop_JF_Central_A</t>
  </si>
  <si>
    <t>ATE000:pop_JF_South_Am</t>
  </si>
  <si>
    <t>ATE000:pop_JF_Europe</t>
  </si>
  <si>
    <t>ATE000:pop_JF_Africa</t>
  </si>
  <si>
    <t>ATE000:pop_JF_Mideast</t>
  </si>
  <si>
    <t>ATE000:pop_JF_Russia</t>
  </si>
  <si>
    <t>ATE000:pop_JF_China</t>
  </si>
  <si>
    <t>ATE000:pop_JF_NE_Asia</t>
  </si>
  <si>
    <t>ATE000:pop_JF_SE_Asia</t>
  </si>
  <si>
    <t>ATE000:pop_JF_SW_Asia</t>
  </si>
  <si>
    <t>ATE000:pop_JF_Oceania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</si>
  <si>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</si>
  <si>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</si>
  <si>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</si>
  <si>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</si>
  <si>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</si>
  <si>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</si>
  <si>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</si>
  <si>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</si>
  <si>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</si>
  <si>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</si>
  <si>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</si>
  <si>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</si>
  <si>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</si>
  <si>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</si>
  <si>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</si>
  <si>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</si>
  <si>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</si>
  <si>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</si>
  <si>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</si>
  <si>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</si>
  <si>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</si>
  <si>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</si>
  <si>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</si>
  <si>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</si>
  <si>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</si>
  <si>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</si>
  <si>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</si>
  <si>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</si>
  <si>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</si>
  <si>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</si>
  <si>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</si>
  <si>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</si>
  <si>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</si>
  <si>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</si>
  <si>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</si>
  <si>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</si>
  <si>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</si>
  <si>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</si>
  <si>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</si>
  <si>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</si>
  <si>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</si>
  <si>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</si>
  <si>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</si>
  <si>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</si>
  <si>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</si>
  <si>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</si>
  <si>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</si>
  <si>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</si>
  <si>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</si>
  <si>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</si>
  <si>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</si>
  <si>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</si>
  <si>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</si>
  <si>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</si>
  <si>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</si>
  <si>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</si>
  <si>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</si>
  <si>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</si>
  <si>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</si>
  <si>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</si>
  <si>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</si>
  <si>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</si>
  <si>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</si>
  <si>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</si>
  <si>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</si>
  <si>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</si>
  <si>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</si>
  <si>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</si>
  <si>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</si>
  <si>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</si>
  <si>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</si>
  <si>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</si>
  <si>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</si>
  <si>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</si>
  <si>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</si>
  <si>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</si>
  <si>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</si>
  <si>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</si>
  <si>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</si>
  <si>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</si>
  <si>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</si>
  <si>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</si>
  <si>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</si>
  <si>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</si>
  <si>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</si>
  <si>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</si>
  <si>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</si>
  <si>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</si>
  <si>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</si>
  <si>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</si>
  <si>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</si>
  <si>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</si>
  <si>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</si>
  <si>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</si>
  <si>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</si>
  <si>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</si>
  <si>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</si>
  <si>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</si>
  <si>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</si>
  <si>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</si>
  <si>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</si>
  <si>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</si>
  <si>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</si>
  <si>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</si>
  <si>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</si>
  <si>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</si>
  <si>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</si>
  <si>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</si>
  <si>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</si>
  <si>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</si>
  <si>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</si>
  <si>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</si>
  <si>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</si>
  <si>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</si>
  <si>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</si>
  <si>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</si>
  <si>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</si>
  <si>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</si>
  <si>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</si>
  <si>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</si>
  <si>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</si>
  <si>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</si>
  <si>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</si>
  <si>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</si>
  <si>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</si>
  <si>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</si>
  <si>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</si>
  <si>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</si>
  <si>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</si>
  <si>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</si>
  <si>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</si>
  <si>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</si>
  <si>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</si>
  <si>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</si>
  <si>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</si>
  <si>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</si>
  <si>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</si>
  <si>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</si>
  <si>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</si>
  <si>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</si>
  <si>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</si>
  <si>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</si>
  <si>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</si>
  <si>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</si>
  <si>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</si>
  <si>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</si>
  <si>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</si>
  <si>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</si>
  <si>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</si>
  <si>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</si>
  <si>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</si>
  <si>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</si>
  <si>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</si>
  <si>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</si>
  <si>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</si>
  <si>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</si>
  <si>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</si>
  <si>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</si>
  <si>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</si>
  <si>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</si>
  <si>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</si>
  <si>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</si>
  <si>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</si>
  <si>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</si>
  <si>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</si>
  <si>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</si>
  <si>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</si>
  <si>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</si>
  <si>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</si>
  <si>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</si>
  <si>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</si>
  <si>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</si>
  <si>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</si>
  <si>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</si>
  <si>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</si>
  <si>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</si>
  <si>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</si>
  <si>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</si>
  <si>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</si>
  <si>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</si>
  <si>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</si>
  <si>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</si>
  <si>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</si>
  <si>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</si>
  <si>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</si>
  <si>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</si>
  <si>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</si>
  <si>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</si>
  <si>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</si>
  <si>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</si>
  <si>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</si>
  <si>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</si>
  <si>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</si>
  <si>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</si>
  <si>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</si>
  <si>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</si>
  <si>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</si>
  <si>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</si>
  <si>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</si>
  <si>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</si>
  <si>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</si>
  <si>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</si>
  <si>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</si>
  <si>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</si>
  <si>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Sources:  2011 and 2012 values derived using:  U.S. Department of Transportation,</t>
  </si>
  <si>
    <t>RSPA, Air Carrier Statistics Monthly, December 2009/2008 (Washington, DC, December 2009); Department of Defense, Defense</t>
  </si>
  <si>
    <t>Fuel Supply Center, Factbook (January 2010); and U.S. Energy Information Administration (EIA), AEO2014 National Energy</t>
  </si>
  <si>
    <t>Modeling System run ref2014.d102413a.  Projections:  EIA AEO2014 National Energy Modeling System run ref2014.d102413a.</t>
  </si>
  <si>
    <t>estimate international freight ton*miles.  This assumes the ships have the same approximate</t>
  </si>
  <si>
    <t>efficiency (in BTU/freight ton*mile), but does not assume that they are the same size.</t>
  </si>
  <si>
    <t xml:space="preserve">Table 1-40:  U.S. Passenger-Miles (Millions) </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</si>
  <si>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</si>
  <si>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</si>
  <si>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</si>
  <si>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</si>
  <si>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</si>
  <si>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</si>
  <si>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</si>
  <si>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</si>
  <si>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</si>
  <si>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</si>
  <si>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</si>
  <si>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</si>
  <si>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</si>
  <si>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</si>
  <si>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</si>
  <si>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t>Light rail</t>
  </si>
  <si>
    <t>Heavy rail</t>
  </si>
  <si>
    <t>Trolley bus</t>
  </si>
  <si>
    <t>Commuter rail</t>
  </si>
  <si>
    <r>
      <t>Demand responsive</t>
    </r>
    <r>
      <rPr>
        <vertAlign val="superscript"/>
        <sz val="11"/>
        <rFont val="Arial Narrow"/>
        <family val="2"/>
      </rPr>
      <t>e</t>
    </r>
  </si>
  <si>
    <r>
      <t>Ferry boat</t>
    </r>
    <r>
      <rPr>
        <vertAlign val="superscript"/>
        <sz val="11"/>
        <rFont val="Arial Narrow"/>
        <family val="2"/>
      </rPr>
      <t>g</t>
    </r>
  </si>
  <si>
    <r>
      <t>Other</t>
    </r>
    <r>
      <rPr>
        <vertAlign val="superscript"/>
        <sz val="11"/>
        <rFont val="Arial Narrow"/>
        <family val="2"/>
      </rPr>
      <t>g</t>
    </r>
  </si>
  <si>
    <t>Rail</t>
  </si>
  <si>
    <r>
      <t>Intercity/Amtrak</t>
    </r>
    <r>
      <rPr>
        <vertAlign val="superscript"/>
        <sz val="10"/>
        <rFont val="Arial"/>
        <family val="2"/>
      </rPr>
      <t>h</t>
    </r>
  </si>
  <si>
    <r>
      <t>KEY:</t>
    </r>
    <r>
      <rPr>
        <sz val="9"/>
        <rFont val="Arial"/>
        <family val="2"/>
      </rPr>
      <t xml:space="preserve"> N = data do not exist; R = revised; U = data are unavailable.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</si>
  <si>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2007-11.</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</si>
  <si>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</si>
  <si>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</si>
  <si>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</si>
  <si>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t>
    </r>
    <r>
      <rPr>
        <sz val="9"/>
        <rFont val="Arial"/>
        <family val="2"/>
      </rPr>
      <t xml:space="preserve"> and </t>
    </r>
    <r>
      <rPr>
        <i/>
        <sz val="9"/>
        <rFont val="Arial"/>
        <family val="2"/>
      </rPr>
      <t>Demand responsive</t>
    </r>
    <r>
      <rPr>
        <sz val="9"/>
        <rFont val="Arial"/>
        <family val="2"/>
      </rPr>
      <t xml:space="preserve"> figures are also included in the </t>
    </r>
    <r>
      <rPr>
        <i/>
        <sz val="9"/>
        <rFont val="Arial"/>
        <family val="2"/>
      </rPr>
      <t>Bus</t>
    </r>
    <r>
      <rPr>
        <sz val="9"/>
        <rFont val="Arial"/>
        <family val="2"/>
      </rPr>
      <t xml:space="preserve"> figure for highway.</t>
    </r>
  </si>
  <si>
    <r>
      <t xml:space="preserve">f </t>
    </r>
    <r>
      <rPr>
        <sz val="9"/>
        <rFont val="Arial"/>
        <family val="2"/>
      </rPr>
      <t xml:space="preserve">Prior to 1985, excludes </t>
    </r>
    <r>
      <rPr>
        <i/>
        <sz val="9"/>
        <rFont val="Arial"/>
        <family val="2"/>
      </rPr>
      <t>Demand responsive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</si>
  <si>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g</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</si>
  <si>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h</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</si>
  <si>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</si>
  <si>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</si>
  <si>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</si>
  <si>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</si>
  <si>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</si>
  <si>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</si>
  <si>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</si>
  <si>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</si>
  <si>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</si>
  <si>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</si>
  <si>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</si>
  <si>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</si>
  <si>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1975-2011: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http://www.transtats.bts.gov/DL_SelectFields.asp?Table_ID=264&amp;DB_Short_Name=Air%20Carrier%20Summary as of Mar. 22, 2013.</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</si>
  <si>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</si>
  <si>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</si>
  <si>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</si>
  <si>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</si>
  <si>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</si>
  <si>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2000-11: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22, 2013.</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</si>
  <si>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</si>
  <si>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</si>
  <si>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1985-2011:  Ibid., Highway Statistics (Washington, DC: Annual Issues), table VM-1, available at http://www.fhwa.dot.gov/policyinformation/statistics.cfm as of Mar. 22, 2013.</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</si>
  <si>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</si>
  <si>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</si>
  <si>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</si>
  <si>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2000-11: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22, 2013.</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</si>
  <si>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</si>
  <si>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</si>
  <si>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1995-2011: Ibid., Highway Statistics (Washington, DC: Annual Issues), table VM-1, available at http://www.fhwa.dot.gov/policyinformation/statistics.cfm as of Mar. 22, 2013.</t>
  </si>
  <si>
    <t>Transit:</t>
  </si>
  <si>
    <t>Ferryboat:</t>
  </si>
  <si>
    <t>1992: American Public Transit Association, personal communication, July 19, 2000.</t>
  </si>
  <si>
    <t>1993-95: American Public Transit Association, personal communication, Aug. 13, 2001.</t>
  </si>
  <si>
    <r>
      <t xml:space="preserve">1996-2011: U.S. Department of Transportation, Federal Transit Administration, </t>
    </r>
    <r>
      <rPr>
        <i/>
        <sz val="9"/>
        <rFont val="Arial"/>
        <family val="2"/>
      </rPr>
      <t>National Transit Database</t>
    </r>
    <r>
      <rPr>
        <sz val="9"/>
        <rFont val="Arial"/>
        <family val="2"/>
      </rPr>
      <t>, available at http://www.ntdprogram.gov/ntdprogram/data.htm as of Mar.22, 2013.</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</si>
  <si>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</si>
  <si>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</si>
  <si>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r>
      <t>1996-2012: U.S. Department of Transportation, Federal Transit Administration,</t>
    </r>
    <r>
      <rPr>
        <i/>
        <sz val="9"/>
        <rFont val="Arial"/>
        <family val="2"/>
      </rPr>
      <t xml:space="preserve"> National Transit Database</t>
    </r>
    <r>
      <rPr>
        <sz val="9"/>
        <rFont val="Arial"/>
        <family val="2"/>
      </rPr>
      <t>, available at http://www.ntdprogram.gov/ntdprogram/data.htm as of Mar. 22, 2013.</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</si>
  <si>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</si>
  <si>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</si>
  <si>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</si>
  <si>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</si>
  <si>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r>
      <t xml:space="preserve">2003-11: Association of American Railroads, </t>
    </r>
    <r>
      <rPr>
        <i/>
        <sz val="9"/>
        <rFont val="Arial"/>
        <family val="2"/>
      </rPr>
      <t xml:space="preserve">Railroad Facts </t>
    </r>
    <r>
      <rPr>
        <sz val="9"/>
        <rFont val="Arial"/>
        <family val="2"/>
      </rPr>
      <t xml:space="preserve">(Washington, DC: Annual Issues), page 77. </t>
    </r>
  </si>
  <si>
    <t>Passenger LDVs</t>
  </si>
  <si>
    <t>Passenger HDVs</t>
  </si>
  <si>
    <t>Passenger aircraft</t>
  </si>
  <si>
    <t>Available directly from AEO Table 66.</t>
  </si>
  <si>
    <t>Passenger rail</t>
  </si>
  <si>
    <t>Passenger ships</t>
  </si>
  <si>
    <t>Freight LDVs</t>
  </si>
  <si>
    <t>Freight HDVs</t>
  </si>
  <si>
    <t>Freight aircraft</t>
  </si>
  <si>
    <t>Freight rail</t>
  </si>
  <si>
    <t>Freight shipping</t>
  </si>
  <si>
    <t>AEO Table 7 provides freight ton*miles is available for domestic shipping but not international</t>
  </si>
  <si>
    <t>shipping, so we use the ratio of energy consumption between these shipping modes to</t>
  </si>
  <si>
    <t>Available directly from AEO Table 7.</t>
  </si>
  <si>
    <t>(NTS Table 1-40) by the growth in passenger rail energy usage (AEO Table 7), adjusted for the</t>
  </si>
  <si>
    <t>increasing energy efficiency of rail transport (estimated using the efficiency change of freight</t>
  </si>
  <si>
    <t>rail) (AEO Table 7).</t>
  </si>
  <si>
    <t>(NTS Table 1-40) by the growth in bus energy usage (AEO Table 7), adjusted for the</t>
  </si>
  <si>
    <t>increasing energy efficiency of HDV transport (estimated using the efficiency change of freight</t>
  </si>
  <si>
    <t>trucks) (AEO Table 7).</t>
  </si>
  <si>
    <t>Car</t>
  </si>
  <si>
    <t>Van</t>
  </si>
  <si>
    <t>Sport utility</t>
  </si>
  <si>
    <t>Pickup</t>
  </si>
  <si>
    <t>Other truck</t>
  </si>
  <si>
    <t>Motorcycle</t>
  </si>
  <si>
    <t>All</t>
  </si>
  <si>
    <t>U.S. Department of Transportation, Federal Highway Administration, 1995 Nationwide Personal Transportation Survey, Washington, DC, 1997, and 2009 National Household Travel Survey, Washington, DC.  (Additional resources: www.fhwa.dot.gov, nhts.ornl.gov)</t>
  </si>
  <si>
    <t>Figure 8.1.  Average Vehicle Occupancy by Vehicle Type, 1995 NPTS and 2009 NHTS</t>
  </si>
  <si>
    <t>Vehicle miles from AEO Table 7 are multiplied by average passengers per vehicle in 2009</t>
  </si>
  <si>
    <t>(weighted average of LDV vehicle types) from TEDB Table 8-01.  Assumes constant number</t>
  </si>
  <si>
    <t>of passengers per vehicle and factors in a small contribution from motorcycles, which are</t>
  </si>
  <si>
    <t>not part of the model's LDV category.</t>
  </si>
  <si>
    <t>Sailboat</t>
  </si>
  <si>
    <t>PWC</t>
  </si>
  <si>
    <t>Canoe</t>
  </si>
  <si>
    <t>Kayak</t>
  </si>
  <si>
    <t>All Boats</t>
  </si>
  <si>
    <t>Power Boat</t>
  </si>
  <si>
    <t>Pontoon Boat</t>
  </si>
  <si>
    <t>Row/Inflatable/Other Boat</t>
  </si>
  <si>
    <t>Table 37: Days and Hours of Recreational Boating in 2011 in the U.S. by Boat Type</t>
  </si>
  <si>
    <t>Number of Boats in the U.S. (000)</t>
  </si>
  <si>
    <t>Boats Used (%)</t>
  </si>
  <si>
    <t>Average Number of Use Days per Year</t>
  </si>
  <si>
    <t>Average Number of Hours on Water Per Use Day</t>
  </si>
  <si>
    <t>Average Number of People Aboard Per Use Day</t>
  </si>
  <si>
    <t>Boating Person-Hours (000)</t>
  </si>
  <si>
    <t>ships (passenger*hours)</t>
  </si>
  <si>
    <t>LDVs (passenger*miles)</t>
  </si>
  <si>
    <t>HDVs (passenger*miles)</t>
  </si>
  <si>
    <t>aircraft (passenger*miles)</t>
  </si>
  <si>
    <t>rail (passenger*miles)</t>
  </si>
  <si>
    <t>Recreational boats (the EIA category, which we treat as passenger ships in the model) are</t>
  </si>
  <si>
    <t>primarily characterized per hour of use, not per mile traveled, so statistics here (and in the</t>
  </si>
  <si>
    <t>BAU New Vehicle Fuel Economy variable) for this mode are in passenger*hours, not</t>
  </si>
  <si>
    <t xml:space="preserve">passenger*miles.  The units ultimately cancel in the model, producing correct BTU values.  </t>
  </si>
  <si>
    <t>Rail passenger*miles for future years are estimated by scaling rail passenger*miles in 2011</t>
  </si>
  <si>
    <t>Bus passenger*miles for future years are estimated by scaling bus passenger*miles in 2011</t>
  </si>
  <si>
    <t>Passenger*hours for future years are estimated by scaling recreational boat passenger*hours</t>
  </si>
  <si>
    <t>in 2011 (NRBS Table 37) by the growth in recreational boat energy usage (AEO Table 7),</t>
  </si>
  <si>
    <t>adjusted for the increasing energy efficiency of ship transport (estimated using the efficiency</t>
  </si>
  <si>
    <t>change of freight ships) (AEO Table 7).</t>
  </si>
  <si>
    <t>Supplement Table 66</t>
  </si>
  <si>
    <t>http://www.eia.gov/forecasts/aeo/er/supplement/suptab_66.xlsx</t>
  </si>
  <si>
    <t>Bureau of Transportation Statistics</t>
  </si>
  <si>
    <t>National Transportation Statistics 2013</t>
  </si>
  <si>
    <t>Table 1-40</t>
  </si>
  <si>
    <t>http://www.rita.dot.gov/bts/sites/rita.dot.gov.bts/files/table_01_40_3.xlsx</t>
  </si>
  <si>
    <t>Oak Ridge National Laboratory</t>
  </si>
  <si>
    <t>Figure 8.1</t>
  </si>
  <si>
    <t>http://cta.ornl.gov/data/tedb32/Spreadsheets/Figure8_01.xls</t>
  </si>
  <si>
    <t>Sources</t>
  </si>
  <si>
    <t>National Recreational Boating Survey 2011</t>
  </si>
  <si>
    <t>U.S. Coast Guard</t>
  </si>
  <si>
    <t>http://www.uscgboating.org/assets/1/workflow_staging/AssetManager/671.PDF</t>
  </si>
  <si>
    <t>Page 45, Table 37</t>
  </si>
  <si>
    <t>Table 1-50:  U.S. Ton-Miles of Freight (BTS Special Tabulation) (Millions)</t>
  </si>
  <si>
    <t xml:space="preserve">TOTAL U.S. ton-miles of freight </t>
  </si>
  <si>
    <t xml:space="preserve">Air </t>
  </si>
  <si>
    <t>Truck</t>
  </si>
  <si>
    <t>Railroad</t>
  </si>
  <si>
    <t>Domestic water transportation</t>
  </si>
  <si>
    <t>Coastwise</t>
  </si>
  <si>
    <t>Lakewise</t>
  </si>
  <si>
    <t>Internal</t>
  </si>
  <si>
    <t>Intraport</t>
  </si>
  <si>
    <t>Pipeline</t>
  </si>
  <si>
    <t>Oil and oil products</t>
  </si>
  <si>
    <t>Natural Gas</t>
  </si>
  <si>
    <r>
      <rPr>
        <b/>
        <sz val="9"/>
        <rFont val="Arial"/>
        <family val="2"/>
      </rPr>
      <t>KEY:</t>
    </r>
    <r>
      <rPr>
        <sz val="9"/>
        <rFont val="Arial"/>
        <family val="2"/>
      </rPr>
      <t xml:space="preserve"> R = revised.</t>
    </r>
  </si>
  <si>
    <r>
      <t xml:space="preserve">BTS developed a more comprehensive and reliable estimates of ton-miles for the </t>
    </r>
    <r>
      <rPr>
        <i/>
        <sz val="9"/>
        <rFont val="Arial"/>
        <family val="2"/>
      </rPr>
      <t>Air, Truck, Rail, Water</t>
    </r>
    <r>
      <rPr>
        <sz val="9"/>
        <rFont val="Arial"/>
        <family val="2"/>
      </rPr>
      <t xml:space="preserve">, and </t>
    </r>
    <r>
      <rPr>
        <i/>
        <sz val="9"/>
        <rFont val="Arial"/>
        <family val="2"/>
      </rPr>
      <t>Pipeline</t>
    </r>
    <r>
      <rPr>
        <sz val="9"/>
        <rFont val="Arial"/>
        <family val="2"/>
      </rPr>
      <t xml:space="preserve"> modes than are presented in table</t>
    </r>
    <r>
      <rPr>
        <sz val="9"/>
        <color indexed="8"/>
        <rFont val="Arial"/>
        <family val="2"/>
      </rPr>
      <t xml:space="preserve"> 1-49</t>
    </r>
    <r>
      <rPr>
        <sz val="9"/>
        <rFont val="Arial"/>
        <family val="2"/>
      </rPr>
      <t xml:space="preserve">. These improved estimates are not comparable to data in table </t>
    </r>
    <r>
      <rPr>
        <sz val="9"/>
        <color indexed="8"/>
        <rFont val="Arial"/>
        <family val="2"/>
      </rPr>
      <t>1-49</t>
    </r>
    <r>
      <rPr>
        <sz val="9"/>
        <rFont val="Arial"/>
        <family val="2"/>
      </rPr>
      <t>.</t>
    </r>
  </si>
  <si>
    <t>SOURCE</t>
  </si>
  <si>
    <t>U.S. Department of Transportation, Research and Innovative Technology Administration (RITA), Bureau of Transportation Statistics (BTS), special tabulation.</t>
  </si>
  <si>
    <t>LDVs (freight ton*miles)</t>
  </si>
  <si>
    <t>HDVs (freight ton*miles)</t>
  </si>
  <si>
    <t>aircraft (freight ton*miles)</t>
  </si>
  <si>
    <t>rail (freight ton*miles)</t>
  </si>
  <si>
    <t>ships (freight ton*miles)</t>
  </si>
  <si>
    <t>Table 1-50</t>
  </si>
  <si>
    <t>http://www.rita.dot.gov/bts/sites/rita.dot.gov.bts/files/publications/national_transportation_statistics/excel/table_01_50.xls</t>
  </si>
  <si>
    <t>in each year.  This is adjusted for the increasing energy efficiency of trucks (estimated using</t>
  </si>
  <si>
    <t>the efficiency change of freight trucks) (AEO Table 7).</t>
  </si>
  <si>
    <t>Energy use from commercial light trucks in each year (AEO Table 7) is multiplied by the ratio of</t>
  </si>
  <si>
    <t>freight ton*miles by truck in 2009 (the closest available year to 2011, from NTS Table 1-50) by</t>
  </si>
  <si>
    <t>the total energy use by trucks in 2011 (AEO Table 7) to estimate light truck freight ton*miles</t>
  </si>
  <si>
    <t>Energy use from heavy trucks in each year (AEO Table 7) is multiplied by the ratio of</t>
  </si>
  <si>
    <t>the total energy use by trucks in 2011 (AEO Table 7) to estimate heavy truck freight ton*miles</t>
  </si>
  <si>
    <t>in each year.  This is adjusted for the increasing energy efficiency of freight trucks (AEO Table 7).</t>
  </si>
  <si>
    <t>ATS000</t>
  </si>
  <si>
    <t>67. Aircraft Stock</t>
  </si>
  <si>
    <t>Stock</t>
  </si>
  <si>
    <t>Aircraft Stock</t>
  </si>
  <si>
    <t>ATS000:stk_U.S.Total</t>
  </si>
  <si>
    <t>ATS000:stk_USNarrowBody</t>
  </si>
  <si>
    <t>ATS000:stk_USWideBody</t>
  </si>
  <si>
    <t>ATS000:stk_USRegional</t>
  </si>
  <si>
    <t>ATS000:stk_Canada</t>
  </si>
  <si>
    <t>ATS000:stk_Canada-nb</t>
  </si>
  <si>
    <t>ATS000:stk_Canada-wb</t>
  </si>
  <si>
    <t>ATS000:stk_Canada-rj</t>
  </si>
  <si>
    <t>ATS000:stk_Central_Am</t>
  </si>
  <si>
    <t>ATS000:stk_Central_Am-n</t>
  </si>
  <si>
    <t>ATS000:stk_Central_Am-w</t>
  </si>
  <si>
    <t>ATS000:stk_Central_Am-r</t>
  </si>
  <si>
    <t>ATS000:stk_South_Am</t>
  </si>
  <si>
    <t>ATS000:stk_South_Am-nb</t>
  </si>
  <si>
    <t>ATS000:stk_South_Am-wb</t>
  </si>
  <si>
    <t>ATS000:stk_South_Am-rj</t>
  </si>
  <si>
    <t>ATS000:stk_Europe</t>
  </si>
  <si>
    <t>ATS000:stk_Europe-nb</t>
  </si>
  <si>
    <t>ATS000:stk_Europe-wb</t>
  </si>
  <si>
    <t>ATS000:stk_Europe-rj</t>
  </si>
  <si>
    <t>ATS000:stk_Africa</t>
  </si>
  <si>
    <t>ATS000:stk_Africa-nb</t>
  </si>
  <si>
    <t>ATS000:stk_Africa-wb</t>
  </si>
  <si>
    <t>ATS000:stk_Africa-rj</t>
  </si>
  <si>
    <t>ATS000:stk_Mideast</t>
  </si>
  <si>
    <t>ATS000:stk_Mideast-nb</t>
  </si>
  <si>
    <t>ATS000:stk_Mideast-wb</t>
  </si>
  <si>
    <t>ATS000:stk_Mideast-rj</t>
  </si>
  <si>
    <t>ATS000:stk_Russia</t>
  </si>
  <si>
    <t>ATS000:stk_Russia-nb</t>
  </si>
  <si>
    <t>ATS000:stk_Russia-wb</t>
  </si>
  <si>
    <t>ATS000:stk_Russia-rj</t>
  </si>
  <si>
    <t>ATS000:stk_China</t>
  </si>
  <si>
    <t>ATS000:stk_China-nb</t>
  </si>
  <si>
    <t>ATS000:stk_China-wb</t>
  </si>
  <si>
    <t>ATS000:stk_China-rj</t>
  </si>
  <si>
    <t>ATS000:stk_NE_Asia</t>
  </si>
  <si>
    <t>ATS000:stk_NE_Asia-nb</t>
  </si>
  <si>
    <t>ATS000:stk_NE_Asia-wb</t>
  </si>
  <si>
    <t>ATS000:stk_NE_Asia-rj</t>
  </si>
  <si>
    <t>ATS000:stk_SE_Asia</t>
  </si>
  <si>
    <t>ATS000:stk_SE_Asia-nb</t>
  </si>
  <si>
    <t>ATS000:stk_SE_Asia-wb</t>
  </si>
  <si>
    <t>ATS000:stk_SE_Asia-rj</t>
  </si>
  <si>
    <t>ATS000:stk_SW_Asia</t>
  </si>
  <si>
    <t>ATS000:stk_SW_Asia-nb</t>
  </si>
  <si>
    <t>ATS000:stk_SW_Asia-wb</t>
  </si>
  <si>
    <t>ATS000:stk_SW_Asia-rj</t>
  </si>
  <si>
    <t>ATS000:stk_Oceania</t>
  </si>
  <si>
    <t>ATS000:stk_Oceania-nb</t>
  </si>
  <si>
    <t>ATS000:stk_Oceania-wb</t>
  </si>
  <si>
    <t>ATS000:stk_Oceania-rj</t>
  </si>
  <si>
    <t>ATS000:stk_WorldTotal</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</si>
  <si>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</si>
  <si>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</si>
  <si>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</si>
  <si>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</si>
  <si>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</si>
  <si>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</si>
  <si>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</si>
  <si>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</si>
  <si>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</si>
  <si>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</si>
  <si>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</si>
  <si>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</si>
  <si>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</si>
  <si>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</si>
  <si>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</si>
  <si>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</si>
  <si>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</si>
  <si>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</si>
  <si>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</si>
  <si>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</si>
  <si>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</si>
  <si>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</si>
  <si>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</si>
  <si>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</si>
  <si>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</si>
  <si>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</si>
  <si>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</si>
  <si>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</si>
  <si>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</si>
  <si>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</si>
  <si>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</si>
  <si>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</si>
  <si>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</si>
  <si>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</si>
  <si>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</si>
  <si>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</si>
  <si>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</si>
  <si>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</si>
  <si>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</si>
  <si>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</si>
  <si>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</si>
  <si>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</si>
  <si>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</si>
  <si>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</si>
  <si>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</si>
  <si>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</si>
  <si>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</si>
  <si>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</si>
  <si>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</si>
  <si>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</si>
  <si>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</si>
  <si>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</si>
  <si>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</si>
  <si>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</si>
  <si>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</si>
  <si>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</si>
  <si>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</si>
  <si>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</si>
  <si>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</si>
  <si>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</si>
  <si>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</si>
  <si>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</si>
  <si>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</si>
  <si>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</si>
  <si>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</si>
  <si>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</si>
  <si>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</si>
  <si>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</si>
  <si>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</si>
  <si>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</si>
  <si>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</si>
  <si>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</si>
  <si>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</si>
  <si>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</si>
  <si>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</si>
  <si>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</si>
  <si>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</si>
  <si>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</si>
  <si>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</si>
  <si>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</si>
  <si>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</si>
  <si>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</si>
  <si>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</si>
  <si>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</si>
  <si>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</si>
  <si>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</si>
  <si>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</si>
  <si>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</si>
  <si>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</si>
  <si>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</si>
  <si>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</si>
  <si>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</si>
  <si>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</si>
  <si>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</si>
  <si>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</si>
  <si>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</si>
  <si>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</si>
  <si>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</si>
  <si>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</si>
  <si>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</si>
  <si>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</si>
  <si>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</si>
  <si>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</si>
  <si>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</si>
  <si>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</si>
  <si>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</si>
  <si>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</si>
  <si>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</si>
  <si>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</si>
  <si>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</si>
  <si>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</si>
  <si>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</si>
  <si>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</si>
  <si>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</si>
  <si>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</si>
  <si>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</si>
  <si>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</si>
  <si>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</si>
  <si>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</si>
  <si>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</si>
  <si>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</si>
  <si>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</si>
  <si>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</si>
  <si>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Jet Inventory Services, World Jet Inventory:  Year-End 2009 (March 2010).</t>
  </si>
  <si>
    <t>Projections:  EIA AEO2014 National Energy Modeling System run ref2014.d102413a.</t>
  </si>
  <si>
    <t>Supplement Table 67</t>
  </si>
  <si>
    <t>http://www.eia.gov/forecasts/aeo/er/supplement/suptab_67.xlsx</t>
  </si>
  <si>
    <t>TST000</t>
  </si>
  <si>
    <t>57. Light-Duty Vehicle Sales by Technology Type</t>
  </si>
  <si>
    <t>(thousands)</t>
  </si>
  <si>
    <t>United States</t>
  </si>
  <si>
    <t xml:space="preserve"> Technology Type</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</si>
  <si>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</si>
  <si>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</si>
  <si>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</si>
  <si>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</si>
  <si>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</si>
  <si>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</si>
  <si>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</si>
  <si>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</si>
  <si>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</si>
  <si>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</si>
  <si>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</si>
  <si>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</si>
  <si>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</si>
  <si>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</si>
  <si>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</si>
  <si>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TST000:ca_Plug-inGasoli</t>
  </si>
  <si>
    <t xml:space="preserve">   Plug-in 10 Gasoline Hybrid</t>
  </si>
  <si>
    <t>TST000:ca_Plug-in40Hybd</t>
  </si>
  <si>
    <t xml:space="preserve">   Plug-in 40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</si>
  <si>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</si>
  <si>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</si>
  <si>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</si>
  <si>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</si>
  <si>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</si>
  <si>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</si>
  <si>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</si>
  <si>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</si>
  <si>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</si>
  <si>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</si>
  <si>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</si>
  <si>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</si>
  <si>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TST000:ea_FuelCellGasol</t>
  </si>
  <si>
    <t xml:space="preserve">   Fuel Cell Gasoline</t>
  </si>
  <si>
    <t>TST000:ea_FuelCellMetha</t>
  </si>
  <si>
    <t xml:space="preserve">   Fuel Cell Methanol</t>
  </si>
  <si>
    <t>TST000:ea_FuelCellHydro</t>
  </si>
  <si>
    <t xml:space="preserve">   Fuel Cell Hydrogen</t>
  </si>
  <si>
    <t>TST000:ea_TotalAlternat</t>
  </si>
  <si>
    <t xml:space="preserve">     Total Alternative Cars</t>
  </si>
  <si>
    <t>TST000:fa_PercentAltern</t>
  </si>
  <si>
    <t>Percent Alternative Car Sales</t>
  </si>
  <si>
    <t>TST000:fa_TotalNewCarSa</t>
  </si>
  <si>
    <t>Total New Car Sales</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</si>
  <si>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</si>
  <si>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</si>
  <si>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</si>
  <si>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</si>
  <si>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</si>
  <si>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</si>
  <si>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</si>
  <si>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</si>
  <si>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</si>
  <si>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</si>
  <si>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TST000:ha_Plug-inGasoli</t>
  </si>
  <si>
    <t>TST000:ha_Plug-in40Hybd</t>
  </si>
  <si>
    <t>TST000:ha_Electric-Dies</t>
  </si>
  <si>
    <t>TST000:ha_Electric-Gaso</t>
  </si>
  <si>
    <t>TST000:ha_CompressedNat</t>
  </si>
  <si>
    <t>TST000:ia_CompressedNat</t>
  </si>
  <si>
    <t>TST000:ia_LiquefiedPetr</t>
  </si>
  <si>
    <t>TST000:ja_LiquefiedPetr</t>
  </si>
  <si>
    <t>TST000:ja_FuelCellGasol</t>
  </si>
  <si>
    <t>TST000:ja_FuelCellMetha</t>
  </si>
  <si>
    <t>TST000:ja_FuelCellHydro</t>
  </si>
  <si>
    <t>TST000:ja_TotalAlternat</t>
  </si>
  <si>
    <t xml:space="preserve">     Total Alternative Light Trucks</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</si>
  <si>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</si>
  <si>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</si>
  <si>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</si>
  <si>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</si>
  <si>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</si>
  <si>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</si>
  <si>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</si>
  <si>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</si>
  <si>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</si>
  <si>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</si>
  <si>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</si>
  <si>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</si>
  <si>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</si>
  <si>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</si>
  <si>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</si>
  <si>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</si>
  <si>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</si>
  <si>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</si>
  <si>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</si>
  <si>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</si>
  <si>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</si>
  <si>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</si>
  <si>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</si>
  <si>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</si>
  <si>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</si>
  <si>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</si>
  <si>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</si>
  <si>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</si>
  <si>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</si>
  <si>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</si>
  <si>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</si>
  <si>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</si>
  <si>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</si>
  <si>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</si>
  <si>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</si>
  <si>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</si>
  <si>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</si>
  <si>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ICE = Internal combustion engine.</t>
  </si>
  <si>
    <t xml:space="preserve">   EPACT = Energy Policy Act of 1992.</t>
  </si>
  <si>
    <t xml:space="preserve">   ZEVP = Zero emission vehicles from the low emission vehicle program.</t>
  </si>
  <si>
    <t xml:space="preserve">   Sources:  2011 and 2012 values derived using:  U.S. Energy Information</t>
  </si>
  <si>
    <t>Administration (EIA), Describing Current and Potential Markets for Alternative-Fuel Vehicles, DOE/EIA-0604(96) (Washington, DC, March 1996);</t>
  </si>
  <si>
    <t>and EIA, AEO2014 National Energy Modeling System run ref2014.d102413a.  Projections:  EIA, AEO2014</t>
  </si>
  <si>
    <t>National Energy Modeling System run ref2014.d102413a.</t>
  </si>
  <si>
    <t>TSK000</t>
  </si>
  <si>
    <t>58. Light-Duty Vehicle Stock by Technology Type</t>
  </si>
  <si>
    <t>(millions)</t>
  </si>
  <si>
    <t>Car Stock 1/</t>
  </si>
  <si>
    <t>TSK000:ba_GasolineICEVe</t>
  </si>
  <si>
    <t>TSK000:ba_TDIDieselICE</t>
  </si>
  <si>
    <t>TSK000:ba_TotalConventi</t>
  </si>
  <si>
    <t>TSK000:ca_Ethanol-FlexF</t>
  </si>
  <si>
    <t>TSK000:ca_100mileEV</t>
  </si>
  <si>
    <t>TSK000:ca_ElectricVehic</t>
  </si>
  <si>
    <t>TSK000:ca_Plug-inGasoli</t>
  </si>
  <si>
    <t>TSK000:ca_Plug-in40Hybd</t>
  </si>
  <si>
    <t>TSK000:ca_Electric-Dies</t>
  </si>
  <si>
    <t>TSK000:ca_Electric-Gaso</t>
  </si>
  <si>
    <t>TSK000:ca_CompressedNat</t>
  </si>
  <si>
    <t>TSK000:da_CompressedNat</t>
  </si>
  <si>
    <t>TSK000:da_LiquefiedPetr</t>
  </si>
  <si>
    <t>TSK000:ea_LiquefiedPetr</t>
  </si>
  <si>
    <t>TSK000:ea_FuelCellGasol</t>
  </si>
  <si>
    <t>TSK000:ea_FuelCellMetha</t>
  </si>
  <si>
    <t>TSK000:ea_FuelCellHydro</t>
  </si>
  <si>
    <t>TSK000:ea_TotalAlternat</t>
  </si>
  <si>
    <t>TSK000:fa_TotalNewCarSa</t>
  </si>
  <si>
    <t>Total Car Stock</t>
  </si>
  <si>
    <t>Light Truck Stock 1/</t>
  </si>
  <si>
    <t>TSK000:ga_GasolineICEVe</t>
  </si>
  <si>
    <t>TSK000:ga_TDIDieselICE</t>
  </si>
  <si>
    <t>TSK000:ga_TotalConventi</t>
  </si>
  <si>
    <t>TSK000:ha_Ethanol-FlexF</t>
  </si>
  <si>
    <t>TSK000:ha_100mileEV</t>
  </si>
  <si>
    <t>TSK000:ha_ElectricVehic</t>
  </si>
  <si>
    <t>TSK000:ha_Plug-inGasoli</t>
  </si>
  <si>
    <t>TSK000:ha_Plug-in40Hybd</t>
  </si>
  <si>
    <t>TSK000:ha_Electric-Dies</t>
  </si>
  <si>
    <t>TSK000:ha_Electric-Gaso</t>
  </si>
  <si>
    <t>TSK000:ha_CompressedNat</t>
  </si>
  <si>
    <t>TSK000:ia_CompressedNat</t>
  </si>
  <si>
    <t>TSK000:ia_LiquefiedPetr</t>
  </si>
  <si>
    <t>TSK000:ja_LiquefiedPetr</t>
  </si>
  <si>
    <t>TSK000:ja_FuelCellGasol</t>
  </si>
  <si>
    <t>TSK000:ja_FuelCellMetha</t>
  </si>
  <si>
    <t>TSK000:ja_FuelCellHydro</t>
  </si>
  <si>
    <t>TSK000:ja_TotalAlternat</t>
  </si>
  <si>
    <t>TSK000:ka_TotalNewTruck</t>
  </si>
  <si>
    <t>Total Light Truck Stock</t>
  </si>
  <si>
    <t>TSK000:la_TotalVehicleS</t>
  </si>
  <si>
    <t>Total Stock</t>
  </si>
  <si>
    <t xml:space="preserve">   1/ Includes personal and fleet vehicles.</t>
  </si>
  <si>
    <t xml:space="preserve">   Sources:  2011 and 2012 values derived using:  Energy</t>
  </si>
  <si>
    <t>Information Administration (EIA), Household Vehicles Energy Consumption</t>
  </si>
  <si>
    <t>1994, DOE/EIA-0464(94) (Washington, DC, August 1997); EIA, Describing Current and Potential Markets for</t>
  </si>
  <si>
    <t>Alternative-Fuel Vehicles, DOE/EIA-0604(96) (Washington, DC, March 1996); EIA, Alternatives to Traditional</t>
  </si>
  <si>
    <t>Transportation Fuels 2009 (Part II - User and Fuel Data), April 2011; Federal Highway Administration, Highway</t>
  </si>
  <si>
    <t>Statistics 2011 (Washington, DC, February 2013); Oak Ridge National Laboratory,</t>
  </si>
  <si>
    <t>Transportation Energy Data Book:  Edition 32 (Oak Ridge, TN, July 2013);</t>
  </si>
  <si>
    <t>and EIA, AEO2014 National Energy Modeling System run ref2014.d102413a.</t>
  </si>
  <si>
    <t>Projections:  EIA, AEO2014 National Energy Modeling System run ref2014.d102413a.</t>
  </si>
  <si>
    <t>Supplement Table 57</t>
  </si>
  <si>
    <t>Supplement Table 58</t>
  </si>
  <si>
    <t>http://www.eia.gov/forecasts/aeo/er/supplement/suptab_57.xlsx</t>
  </si>
  <si>
    <t>http://www.eia.gov/forecasts/aeo/er/supplement/suptab_58.xlsx</t>
  </si>
  <si>
    <t>FTE000</t>
  </si>
  <si>
    <t>68. Freight Transportation Energy Use</t>
  </si>
  <si>
    <t xml:space="preserve"> Technology and Fuel Type</t>
  </si>
  <si>
    <t>Existing Trucks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</si>
  <si>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</si>
  <si>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</si>
  <si>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</si>
  <si>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</si>
  <si>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</si>
  <si>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</si>
  <si>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</si>
  <si>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</si>
  <si>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</si>
  <si>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</si>
  <si>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FTE000:lm_vmt_stk_total</t>
  </si>
  <si>
    <t xml:space="preserve">        Light Medium Subtotal</t>
  </si>
  <si>
    <t xml:space="preserve">    Medium</t>
  </si>
  <si>
    <t>FTE000:ca_Diesel</t>
  </si>
  <si>
    <t>FTE000:ca_Gasoline</t>
  </si>
  <si>
    <t>FTE000:ca_LiquefiedPetr</t>
  </si>
  <si>
    <t>FTE000:ca_CompressedNat</t>
  </si>
  <si>
    <t>FTE000:ca_MediumSubtota</t>
  </si>
  <si>
    <t xml:space="preserve">        Medium Subtotal</t>
  </si>
  <si>
    <t xml:space="preserve">    Heavy</t>
  </si>
  <si>
    <t>FTE000:da_Diesel</t>
  </si>
  <si>
    <t>FTE000:da_Gasoline</t>
  </si>
  <si>
    <t>FTE000:da_LiquefiedPetr</t>
  </si>
  <si>
    <t>FTE000:da_CompressedNat</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</si>
  <si>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</si>
  <si>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</si>
  <si>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</si>
  <si>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</si>
  <si>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</si>
  <si>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</si>
  <si>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</si>
  <si>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</si>
  <si>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</si>
  <si>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FTE000:lm_use_stk_total</t>
  </si>
  <si>
    <t>FTE000:ea_Diesel</t>
  </si>
  <si>
    <t>FTE000:ea_Gasoline</t>
  </si>
  <si>
    <t>FTE000:ea_LiquefiedPetr</t>
  </si>
  <si>
    <t>FTE000:ea_CompressedNat</t>
  </si>
  <si>
    <t>FTE000:ea_MediumSubtota</t>
  </si>
  <si>
    <t>FTE000:fa_Diesel</t>
  </si>
  <si>
    <t>FTE000:fa_Gasoline</t>
  </si>
  <si>
    <t>FTE000:fa_LiquefiedPetr</t>
  </si>
  <si>
    <t>FTE000:fa_CompressedNat</t>
  </si>
  <si>
    <t>FTE000:fa_HeavySubtotal</t>
  </si>
  <si>
    <t xml:space="preserve">    Light Medium, Medium, and Heavy Total</t>
  </si>
  <si>
    <t>FTE000:ga_Diesel</t>
  </si>
  <si>
    <t>FTE000:ga_Gasoline</t>
  </si>
  <si>
    <t>FTE000:ga_LiquefiedPetr</t>
  </si>
  <si>
    <t>FTE000:ga_CompressedNat</t>
  </si>
  <si>
    <t>FTE000:ga_Total</t>
  </si>
  <si>
    <t xml:space="preserve">        Total</t>
  </si>
  <si>
    <t xml:space="preserve">  Fuel Efficiency (miles per gallon)</t>
  </si>
  <si>
    <t>FTE000:lm_mpg_stk_Dies</t>
  </si>
  <si>
    <t>FTE000:lm_mpg_stk_Gas</t>
  </si>
  <si>
    <t>FTE000:lm_mpg_stk_Liq</t>
  </si>
  <si>
    <t>FTE000:lm_mpg_stk_NGas</t>
  </si>
  <si>
    <t>FTE000:lm_mpg_stk_total</t>
  </si>
  <si>
    <t xml:space="preserve">        Light Medium Average</t>
  </si>
  <si>
    <t>FTE000:ha_Diesel</t>
  </si>
  <si>
    <t>FTE000:ha_Gasoline</t>
  </si>
  <si>
    <t>FTE000:ha_LiquefiedPetr</t>
  </si>
  <si>
    <t>FTE000:ha_CompressedNat</t>
  </si>
  <si>
    <t>FTE000:ha_MediumAverage</t>
  </si>
  <si>
    <t xml:space="preserve">        Medium Average</t>
  </si>
  <si>
    <t>FTE000:ia_Diesel</t>
  </si>
  <si>
    <t>FTE000:ia_Gasoline</t>
  </si>
  <si>
    <t>FTE000:ia_LiquefiedPetr</t>
  </si>
  <si>
    <t>FTE000:ia_CompressedNat</t>
  </si>
  <si>
    <t>FTE000:ia_HeavyAverage</t>
  </si>
  <si>
    <t xml:space="preserve">        Heavy Average</t>
  </si>
  <si>
    <t>FTE000:ia_Average</t>
  </si>
  <si>
    <t xml:space="preserve">    Average</t>
  </si>
  <si>
    <t xml:space="preserve">  Stock (millions)</t>
  </si>
  <si>
    <t>FTE000:lm_stk_stk_Dies</t>
  </si>
  <si>
    <t>FTE000:lm_stk_stk_Gas</t>
  </si>
  <si>
    <t>FTE000:lm_stk_stk_Liq</t>
  </si>
  <si>
    <t>FTE000:lm_stk_stk_NGas</t>
  </si>
  <si>
    <t>FTE000:lm_stk_stk_total</t>
  </si>
  <si>
    <t>FTE000:ja_Diesel</t>
  </si>
  <si>
    <t>FTE000:ja_Gasoline</t>
  </si>
  <si>
    <t>FTE000:ja_LiquefiedPetr</t>
  </si>
  <si>
    <t>FTE000:ja_CompressedNat</t>
  </si>
  <si>
    <t>FTE000:ja_MediumSubtota</t>
  </si>
  <si>
    <t>FTE000:ka_Diesel</t>
  </si>
  <si>
    <t>FTE000:ka_Gasoline</t>
  </si>
  <si>
    <t>FTE000:ka_LiquefiedPetr</t>
  </si>
  <si>
    <t>FTE000:ka_CompressedNat</t>
  </si>
  <si>
    <t>FTE000:ka_HeavySubtotal</t>
  </si>
  <si>
    <t>FTE000:ka_TotalStock</t>
  </si>
  <si>
    <t xml:space="preserve">    Total Stock</t>
  </si>
  <si>
    <t>New Trucks by Size Class</t>
  </si>
  <si>
    <t>FTE000:lm_mpg_new_Dies</t>
  </si>
  <si>
    <t>FTE000:lm_mpg_new_Gas</t>
  </si>
  <si>
    <t>FTE000:lm_mpg_new_Liq</t>
  </si>
  <si>
    <t>FTE000:lm_mpg_new_NGas</t>
  </si>
  <si>
    <t>FTE000:lm_mpg_new_total</t>
  </si>
  <si>
    <t>FTE000:ma_Diesel</t>
  </si>
  <si>
    <t>FTE000:ma_Gasoline</t>
  </si>
  <si>
    <t>FTE000:ma_LiquefiedPetr</t>
  </si>
  <si>
    <t>FTE000:ma_CompressedNat</t>
  </si>
  <si>
    <t>FTE000:ma_MediumAverage</t>
  </si>
  <si>
    <t>FTE000:na_Diesel</t>
  </si>
  <si>
    <t>FTE000:na_Gasoline</t>
  </si>
  <si>
    <t>FTE000:na_LiquefiedPetr</t>
  </si>
  <si>
    <t>FTE000:na_CompressedNat</t>
  </si>
  <si>
    <t>FTE000:na_HeavyAverage</t>
  </si>
  <si>
    <t>FTE000:na_Average</t>
  </si>
  <si>
    <t xml:space="preserve">  Sales (millions)</t>
  </si>
  <si>
    <t>FTE000:lm_sal_new_Dies</t>
  </si>
  <si>
    <t>FTE000:lm_sal_new_Gas</t>
  </si>
  <si>
    <t>FTE000:lm_sal_new_Liq</t>
  </si>
  <si>
    <t>FTE000:lm_sal_new_NGas</t>
  </si>
  <si>
    <t>FTE000:lm_sal_new_total</t>
  </si>
  <si>
    <t>FTE000:oa_Diesel</t>
  </si>
  <si>
    <t>FTE000:oa_Gasoline</t>
  </si>
  <si>
    <t>FTE000:oa_LiquefiedPetr</t>
  </si>
  <si>
    <t>FTE000:oa_CompressedNat</t>
  </si>
  <si>
    <t>FTE000:oa_MediumSubtota</t>
  </si>
  <si>
    <t>FTE000:pa_Diesel</t>
  </si>
  <si>
    <t>FTE000:pa_Gasoline</t>
  </si>
  <si>
    <t>FTE000:pa_LiquefiedPetr</t>
  </si>
  <si>
    <t>FTE000:pa_CompressedNat</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</si>
  <si>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</si>
  <si>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</si>
  <si>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</si>
  <si>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</si>
  <si>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</si>
  <si>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</si>
  <si>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</si>
  <si>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</si>
  <si>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</si>
  <si>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</si>
  <si>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</si>
  <si>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</si>
  <si>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</si>
  <si>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</si>
  <si>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</si>
  <si>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</si>
  <si>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</si>
  <si>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</si>
  <si>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</si>
  <si>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</si>
  <si>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</si>
  <si>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</si>
  <si>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</si>
  <si>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</si>
  <si>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</si>
  <si>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</si>
  <si>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</si>
  <si>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2005 dollars)</t>
  </si>
  <si>
    <t>FTE000:sa_Exports(billi</t>
  </si>
  <si>
    <t xml:space="preserve"> Exports (billion 2005 dollars)</t>
  </si>
  <si>
    <t>FTE000:sa_Imports(billi</t>
  </si>
  <si>
    <t xml:space="preserve"> Imports (billion 2005 dollars)</t>
  </si>
  <si>
    <t>FTE000:sa_Distillate(di</t>
  </si>
  <si>
    <t>FTE000:sa_ResidualOil</t>
  </si>
  <si>
    <t>FTE000:sa_SeeEnGee</t>
  </si>
  <si>
    <t>FTE000:sa_ElEnGee</t>
  </si>
  <si>
    <t xml:space="preserve">   MPG = Miles per gallon.</t>
  </si>
  <si>
    <t xml:space="preserve">   Sources:  2011 and 2012 values derived using:  Oak Ridge National Laboratory,</t>
  </si>
  <si>
    <t>Federal Highway Administration, Highway Statistics 2011 (Washington, DC, February 2013); U.S. Department of</t>
  </si>
  <si>
    <t>Transportation, Surface Transportation Board, Annual Reports R-1 Selected Schedules and Complete Annual Reports;</t>
  </si>
  <si>
    <t>U.S. Department of Defense, U.S Army Corps of Engineers, 2011 Waterborne Commerce in the United States, Part 5;</t>
  </si>
  <si>
    <t>and Energy Information Administration (EIA), AEO2014 National Energy Modeling System run ref2014.d102413a.</t>
  </si>
  <si>
    <t>Supplement Table 68</t>
  </si>
  <si>
    <t>http://www.eia.gov/forecasts/aeo/er/supplement/suptab_68.xlsx</t>
  </si>
  <si>
    <t>The total passenger*miles or freight ton*miles (as calculated above) is multiplied by</t>
  </si>
  <si>
    <t>How Data were Obtained or Estimated for BAU Cargo Dist Transported</t>
  </si>
  <si>
    <t>the ratio of vehicle sales to vehicle stock to calculate the portion of the passenger*miles</t>
  </si>
  <si>
    <t>or freight ton*miles that is attributable to new vehicles in each year.  This assumes that</t>
  </si>
  <si>
    <t>passenger and freight vehicles of the same type (e.g. passenger and freight aircraft) have</t>
  </si>
  <si>
    <t>roughly the same lifespan (an assumption we also use elsewhere in the model).</t>
  </si>
  <si>
    <t>No future fleet or sales projections are available, so these are estimated in the model</t>
  </si>
  <si>
    <t>itself via a lifetime-based number of retirements.</t>
  </si>
  <si>
    <t>Transportation Energy Data Book Ed. 32</t>
  </si>
  <si>
    <t>aircraft (freight ton*miles/BTU)</t>
  </si>
  <si>
    <t>rail (freight ton*miles/BTU)</t>
  </si>
  <si>
    <t>ships (freight ton*miles/BTU)</t>
  </si>
  <si>
    <t>aircraft (passenger*miles/BTU)</t>
  </si>
  <si>
    <t>rail (passenger*miles/BTU)</t>
  </si>
  <si>
    <t>ships (passenger*hours/BTU)</t>
  </si>
  <si>
    <t>The total passenger*miles or freight ton*miles (as calculated above) is divided by the</t>
  </si>
  <si>
    <t>energy usage of this vehicle type in BTU.  (The division of aircraft energy use into passengers</t>
  </si>
  <si>
    <t>and freight is estimated via the fraction of passenger vs. freight aircraft from AEO Table 67.)</t>
  </si>
  <si>
    <t>HDVs (passenger*miles/BTU)</t>
  </si>
  <si>
    <t>LDVs (passenger*miles/BTU)</t>
  </si>
  <si>
    <t>LDVs (freight ton*miles/BTU)</t>
  </si>
  <si>
    <t>HDVs (freight ton*miles/BTU)</t>
  </si>
  <si>
    <t>This gives fleetwide BAU Vehicle Fuel Economy.  The ratio of new vehicle to fleet average</t>
  </si>
  <si>
    <t>fuel economy is available for passenger LDVs and freight LDVs (commercial light trucks)</t>
  </si>
  <si>
    <t>from AEO Table 7 and available for aircraft from AEO Table 66.</t>
  </si>
  <si>
    <t>As above, the total passenger*miles or freight ton*miles (as calculated above) is divided by</t>
  </si>
  <si>
    <t>the energy usage of this vehicle type in BTU.  This gives fleetwide BAU Vehicle Fuel Economy.</t>
  </si>
  <si>
    <t>than either LDVs ratio because the BAU fuel economy of new LDVs is being driven upwards</t>
  </si>
  <si>
    <t>by standards, whereas for aircraft, rail, and ships, it is not.  There are HDV standards,</t>
  </si>
  <si>
    <t>but they vary tremendously based on truck characteristics- truck class, day vs. sleeper cab,</t>
  </si>
  <si>
    <t>and roof height- and the standards only go out to 2018 right now.  Therefore, using the</t>
  </si>
  <si>
    <t>aircraft ratio is probably better than the LDVs ratio for estimating the HDVs ratio, given</t>
  </si>
  <si>
    <t>the available data.)</t>
  </si>
  <si>
    <t>rail (not available)</t>
  </si>
  <si>
    <t>ships (not available)</t>
  </si>
  <si>
    <t>How Data were Obtained or Estimated for BAU New Vehicle Fuel Economy</t>
  </si>
  <si>
    <t>motorbikes (not used for freight)</t>
  </si>
  <si>
    <t>Passenger motorbikes</t>
  </si>
  <si>
    <t>TEU000</t>
  </si>
  <si>
    <t>45.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</si>
  <si>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</si>
  <si>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</si>
  <si>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</si>
  <si>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</si>
  <si>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</si>
  <si>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</si>
  <si>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</si>
  <si>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</si>
  <si>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</si>
  <si>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</si>
  <si>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</si>
  <si>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</si>
  <si>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</si>
  <si>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</si>
  <si>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</si>
  <si>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</si>
  <si>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</si>
  <si>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</si>
  <si>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</si>
  <si>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</si>
  <si>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</si>
  <si>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</si>
  <si>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</si>
  <si>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</si>
  <si>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</si>
  <si>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</si>
  <si>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</si>
  <si>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</si>
  <si>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</si>
  <si>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</si>
  <si>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</si>
  <si>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</si>
  <si>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</si>
  <si>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</si>
  <si>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</si>
  <si>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</si>
  <si>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</si>
  <si>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</si>
  <si>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</si>
  <si>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</si>
  <si>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</si>
  <si>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</si>
  <si>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</si>
  <si>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</si>
  <si>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</si>
  <si>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</si>
  <si>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</si>
  <si>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</si>
  <si>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</si>
  <si>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</si>
  <si>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</si>
  <si>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</si>
  <si>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</si>
  <si>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</si>
  <si>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</si>
  <si>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</si>
  <si>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</si>
  <si>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</si>
  <si>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</si>
  <si>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</si>
  <si>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</si>
  <si>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</si>
  <si>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</si>
  <si>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</si>
  <si>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</si>
  <si>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</si>
  <si>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</si>
  <si>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</si>
  <si>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</si>
  <si>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</si>
  <si>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</si>
  <si>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</si>
  <si>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</si>
  <si>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</si>
  <si>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</si>
  <si>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</si>
  <si>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</si>
  <si>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</si>
  <si>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</si>
  <si>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</si>
  <si>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</si>
  <si>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</si>
  <si>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</si>
  <si>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</si>
  <si>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</si>
  <si>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</si>
  <si>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</si>
  <si>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</si>
  <si>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</si>
  <si>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</si>
  <si>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</si>
  <si>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</si>
  <si>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</si>
  <si>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</si>
  <si>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Liquid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</si>
  <si>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</si>
  <si>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</si>
  <si>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</si>
  <si>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</si>
  <si>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</si>
  <si>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</si>
  <si>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</si>
  <si>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</si>
  <si>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</si>
  <si>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this forecast.</t>
  </si>
  <si>
    <t xml:space="preserve">   6/ Includes all military distillates.</t>
  </si>
  <si>
    <t xml:space="preserve">   Note:  Includes estimated consumption for petroleum and other liquids.  Totals may not equal sum of components due to independent rounding.</t>
  </si>
  <si>
    <t xml:space="preserve">   Sources:  2011 and 2012 values derived using:  U.S. Energy Information Administration (EIA),</t>
  </si>
  <si>
    <t>Monthly Energy Review, DOE/EIA-0035(2013/09) (Washington, DC, September 2013); EIA, Fuel Oil and Kerosene</t>
  </si>
  <si>
    <t>Sales 2011, DOE/EIA-0535(2011) (Washington, DC, June 2013); EIA, State Energy Data</t>
  </si>
  <si>
    <t>System 2011, DOE/EIA-0214(2011) (Washington, DC, June 2013); Oak Ridge National Laboratory, Transportation Energy Data</t>
  </si>
  <si>
    <t>Book:  Edition 32 (Oak Ridge, TN, July 2013); Department of Defense, Defense Fuel Supply Center, Factbook (January 2010);</t>
  </si>
  <si>
    <t>Supplement Table 45</t>
  </si>
  <si>
    <t>http://www.eia.gov/forecasts/aeo/supplement/suptab_45.xlsx</t>
  </si>
  <si>
    <t>Registered Vehicles</t>
  </si>
  <si>
    <t>Vehicle Miles Traveled (millions)</t>
  </si>
  <si>
    <t>Motorcycles</t>
  </si>
  <si>
    <t>motorbikes (passenger*miles)</t>
  </si>
  <si>
    <t>2011 and 2012 values taken from NHTSA Table 1, assuming 1 passenger per motorbike.</t>
  </si>
  <si>
    <t>Values for years 2013 and later based on scaling 2012 value by the change in motorcycle</t>
  </si>
  <si>
    <t>energy consumption (AEO Table 45).</t>
  </si>
  <si>
    <t>National Highway Traffic Safety Administration</t>
  </si>
  <si>
    <t>Traffic Safety Facts</t>
  </si>
  <si>
    <t>http://www-nrd.nhtsa.dot.gov/Pubs/812035.pdf</t>
  </si>
  <si>
    <t>Table 1</t>
  </si>
  <si>
    <t>Freight motorbikes</t>
  </si>
  <si>
    <t>Not used in model.</t>
  </si>
  <si>
    <t>motorbikes (not available)</t>
  </si>
  <si>
    <t>an estimate.  (The aircraft new-to-fleet fuel economy ratio is a better proxy for rail and ships</t>
  </si>
  <si>
    <t>The ratio of new vehicle to fleet average fuel economy is not available for these vehicle</t>
  </si>
  <si>
    <t>types, so we multiply by the ratio of new aircraft to fleet average aircraft fuel economy as</t>
  </si>
  <si>
    <t>The ratio of new vehicle to fleet average fuel economy is not available for motorbikes and</t>
  </si>
  <si>
    <t>motorbikes (passenger*miles/BTU)</t>
  </si>
  <si>
    <t>may in fact be near 1, if fuel economy of motorbikes does not tend to improve much with time.</t>
  </si>
  <si>
    <t>This is possible, given that motorcycles are already fuel-efficient (minimizing the economic</t>
  </si>
  <si>
    <t>value of further improvements) and are not governed by fuel economy standards in the BAU</t>
  </si>
  <si>
    <t>case.  Accordingly, we assume that new motorbikes have the same fuel efficiency as the fleet</t>
  </si>
  <si>
    <t>average in each year.  (Due to the way future cargo distance was projected, above, this</t>
  </si>
  <si>
    <t>implies a constant fuel economy from 2012 onward.)</t>
  </si>
  <si>
    <t>VFP BAU Cargo Dist Transported</t>
  </si>
  <si>
    <t>VFP BAU New Cargo Dist Transported for Vehicles with Sales Data</t>
  </si>
  <si>
    <t>VFP BAU New Vehicle Fuel Economy</t>
  </si>
  <si>
    <t>How Data were Obtained or Estimated for BAU New Cargo Dist Transported for Vehicles with Sales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</si>
</sst>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6" formatCode="0.000E+00"/>
    <numFmt numFmtId="167" formatCode="#,##0.0"/>
    <numFmt numFmtId="168" formatCode="###0.00_)"/>
    <numFmt numFmtId="169" formatCode="&quot;(R)&quot;\ #,##0;&quot;(R) -&quot;#,##0;&quot;(R) &quot;\ 0"/>
    <numFmt numFmtId="170" formatCode="\(\R\)\ #,##0"/>
  </numFmts>
  <fonts count="35"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0"/>
      <name val="Arial"/>
      <family val="2"/>
    </font>
    <font>
      <sz val="9"/>
      <name val="Calibri"/>
      <family val="2"/>
      <scheme val="minor"/>
    </font>
    <font>
      <b/>
      <sz val="12"/>
      <name val="Arial"/>
      <family val="2"/>
    </font>
    <font>
      <sz val="12"/>
      <name val="Arial"/>
      <family val="2"/>
    </font>
    <font>
      <b/>
      <sz val="11"/>
      <name val="Arial Narrow"/>
      <family val="2"/>
    </font>
    <font>
      <b/>
      <sz val="10"/>
      <name val="Helv"/>
      <family val="2"/>
    </font>
    <font>
      <sz val="10"/>
      <name val="Arial"/>
      <family val="2"/>
    </font>
    <font>
      <sz val="10"/>
      <name val="Helv"/>
      <family val="2"/>
    </font>
    <font>
      <sz val="11"/>
      <name val="Arial Narrow"/>
      <family val="2"/>
    </font>
    <font>
      <vertAlign val="superscript"/>
      <sz val="11"/>
      <name val="Arial Narrow"/>
      <family val="2"/>
    </font>
    <font>
      <b/>
      <vertAlign val="superscript"/>
      <sz val="11"/>
      <name val="Arial Narrow"/>
      <family val="2"/>
    </font>
    <font>
      <vertAlign val="superscript"/>
      <sz val="10"/>
      <name val="Arial"/>
      <family val="2"/>
    </font>
    <font>
      <vertAlign val="superscript"/>
      <sz val="12"/>
      <name val="Helv"/>
      <family val="2"/>
    </font>
    <font>
      <b/>
      <sz val="9"/>
      <name val="Arial"/>
      <family val="2"/>
    </font>
    <font>
      <sz val="9"/>
      <name val="Arial"/>
      <family val="2"/>
    </font>
    <font>
      <sz val="8"/>
      <name val="Helv"/>
      <family val="2"/>
    </font>
    <font>
      <vertAlign val="superscript"/>
      <sz val="9"/>
      <name val="Arial"/>
      <family val="2"/>
    </font>
    <font>
      <i/>
      <sz val="10"/>
      <name val="Arial"/>
      <family val="2"/>
    </font>
    <font>
      <i/>
      <sz val="9"/>
      <name val="Arial"/>
      <family val="2"/>
    </font>
    <font>
      <sz val="11"/>
      <color theme="1"/>
      <name val="Times New Roman"/>
      <family val="1"/>
    </font>
    <font>
      <b/>
      <sz val="11"/>
      <color theme="1"/>
      <name val="Times New Roman"/>
      <family val="1"/>
    </font>
    <font>
      <b/>
      <sz val="10"/>
      <color theme="1"/>
      <name val="Times New Roman"/>
      <family val="1"/>
    </font>
    <font>
      <sz val="10"/>
      <color theme="1"/>
      <name val="Times New Roman"/>
      <family val="1"/>
    </font>
    <font>
      <b/>
      <sz val="14"/>
      <name val="Helv"/>
    </font>
    <font>
      <b/>
      <sz val="10"/>
      <name val="Helv"/>
    </font>
    <font>
      <sz val="10"/>
      <name val="Helv"/>
    </font>
    <font>
      <vertAlign val="superscript"/>
      <sz val="12"/>
      <name val="Helv"/>
    </font>
    <font>
      <sz val="9"/>
      <color indexed="8"/>
      <name val="Arial"/>
      <family val="2"/>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medium">
        <color indexed="64"/>
      </bottom>
      <diagonal/>
    </border>
    <border>
      <left/>
      <right/>
      <top style="medium">
        <color indexed="64"/>
      </top>
      <bottom style="thin">
        <color indexed="64"/>
      </bottom>
      <diagonal/>
    </border>
    <border>
      <left/>
      <right/>
      <top/>
      <bottom style="thin">
        <color indexed="22"/>
      </bottom>
      <diagonal/>
    </border>
    <border>
      <left/>
      <right/>
      <top style="medium">
        <color indexed="64"/>
      </top>
      <bottom/>
      <diagonal/>
    </border>
    <border>
      <left/>
      <right/>
      <top/>
      <bottom style="thin">
        <color indexed="64"/>
      </bottom>
      <diagonal/>
    </border>
    <border>
      <left/>
      <right/>
      <top style="thin">
        <color indexed="64"/>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11" fillId="0" borderId="7">
      <alignment horizontal="left"/>
    </xf>
    <xf numFmtId="168" fontId="13" fillId="0" borderId="7" applyNumberFormat="0" applyFill="0">
      <alignment horizontal="right"/>
    </xf>
    <xf numFmtId="0" fontId="18" fillId="0" borderId="0">
      <alignment horizontal="right"/>
    </xf>
    <xf numFmtId="0" fontId="21" fillId="0" borderId="0">
      <alignment horizontal="left"/>
    </xf>
    <xf numFmtId="0" fontId="29" fillId="0" borderId="0">
      <alignment horizontal="left" vertical="top"/>
    </xf>
    <xf numFmtId="0" fontId="30" fillId="0" borderId="7" applyFill="0">
      <alignment horizontal="left"/>
    </xf>
    <xf numFmtId="168" fontId="31" fillId="0" borderId="7" applyNumberFormat="0" applyFill="0">
      <alignment horizontal="right"/>
    </xf>
    <xf numFmtId="0" fontId="32" fillId="0" borderId="0">
      <alignment horizontal="right"/>
    </xf>
    <xf numFmtId="9" fontId="34" fillId="0" borderId="0" applyFont="0" applyFill="0" applyBorder="0" applyAlignment="0" applyProtection="0"/>
  </cellStyleXfs>
  <cellXfs count="176">
    <xf numFmtId="0" fontId="0" fillId="0" borderId="0" xfId="0"/>
    <xf numFmtId="0" fontId="1" fillId="0" borderId="0" xfId="0" applyFont="1"/>
    <xf numFmtId="0" fontId="0" fillId="0" borderId="0" xfId="0" applyAlignment="1">
      <alignment horizontal="left"/>
    </xf>
    <xf numFmtId="0" fontId="3" fillId="0" borderId="0" xfId="2"/>
    <xf numFmtId="0" fontId="4" fillId="0" borderId="1" xfId="3">
      <alignment wrapText="1"/>
    </xf>
    <xf numFmtId="0" fontId="5" fillId="0" borderId="0" xfId="4">
      <alignment horizontal="left"/>
    </xf>
    <xf numFmtId="0" fontId="0" fillId="0" borderId="0" xfId="0" applyAlignment="1">
      <alignment horizontal="right"/>
    </xf>
    <xf numFmtId="0" fontId="6" fillId="0" borderId="0" xfId="0" applyFont="1"/>
    <xf numFmtId="0" fontId="6" fillId="0" borderId="0" xfId="0" applyFont="1" applyAlignment="1">
      <alignment horizontal="right"/>
    </xf>
    <xf numFmtId="0" fontId="4" fillId="0" borderId="1" xfId="3" applyAlignment="1">
      <alignment horizontal="right" wrapText="1"/>
    </xf>
    <xf numFmtId="0" fontId="3" fillId="0" borderId="2" xfId="5">
      <alignment wrapText="1"/>
    </xf>
    <xf numFmtId="0" fontId="4" fillId="0" borderId="3" xfId="6">
      <alignment wrapText="1"/>
    </xf>
    <xf numFmtId="1" fontId="3" fillId="0" borderId="2" xfId="5" applyNumberFormat="1" applyAlignment="1">
      <alignment horizontal="right" wrapText="1"/>
    </xf>
    <xf numFmtId="164" fontId="3" fillId="0" borderId="2" xfId="5" applyNumberFormat="1" applyAlignment="1">
      <alignment horizontal="right" wrapText="1"/>
    </xf>
    <xf numFmtId="0" fontId="3" fillId="0" borderId="2" xfId="5" applyAlignment="1">
      <alignment horizontal="right" wrapText="1"/>
    </xf>
    <xf numFmtId="165" fontId="3" fillId="0" borderId="2" xfId="5" applyNumberFormat="1" applyAlignment="1">
      <alignment horizontal="right" wrapText="1"/>
    </xf>
    <xf numFmtId="2" fontId="3" fillId="0" borderId="2" xfId="5" applyNumberFormat="1" applyAlignment="1">
      <alignment horizontal="right" wrapText="1"/>
    </xf>
    <xf numFmtId="2" fontId="4" fillId="0" borderId="3" xfId="6" applyNumberFormat="1" applyAlignment="1">
      <alignment horizontal="right" wrapText="1"/>
    </xf>
    <xf numFmtId="9" fontId="4" fillId="0" borderId="3" xfId="6" applyNumberFormat="1" applyAlignment="1">
      <alignment horizontal="right" wrapText="1"/>
    </xf>
    <xf numFmtId="0" fontId="3" fillId="0" borderId="4" xfId="7">
      <alignment vertical="top" wrapText="1"/>
    </xf>
    <xf numFmtId="0" fontId="7" fillId="0" borderId="0" xfId="0" applyFont="1"/>
    <xf numFmtId="166" fontId="0" fillId="0" borderId="0" xfId="0" applyNumberFormat="1"/>
    <xf numFmtId="0" fontId="3" fillId="0" borderId="0" xfId="2" applyAlignment="1">
      <alignment horizontal="right"/>
    </xf>
    <xf numFmtId="0" fontId="4" fillId="0" borderId="1" xfId="3" applyAlignment="1">
      <alignment horizontal="left" wrapText="1"/>
    </xf>
    <xf numFmtId="165" fontId="4" fillId="0" borderId="3" xfId="6" applyNumberFormat="1" applyAlignment="1">
      <alignment horizontal="right" wrapText="1"/>
    </xf>
    <xf numFmtId="0" fontId="4" fillId="0" borderId="3" xfId="6" applyAlignment="1">
      <alignment horizontal="right" wrapText="1"/>
    </xf>
    <xf numFmtId="0" fontId="4" fillId="0" borderId="2" xfId="5" applyFont="1">
      <alignment wrapText="1"/>
    </xf>
    <xf numFmtId="167" fontId="3" fillId="0" borderId="2" xfId="5" applyNumberFormat="1" applyAlignment="1">
      <alignment horizontal="right" wrapText="1"/>
    </xf>
    <xf numFmtId="167" fontId="4" fillId="0" borderId="3" xfId="6" applyNumberFormat="1" applyAlignment="1">
      <alignment horizontal="right" wrapText="1"/>
    </xf>
    <xf numFmtId="167" fontId="3" fillId="0" borderId="0" xfId="2" applyNumberFormat="1"/>
    <xf numFmtId="0" fontId="9" fillId="0" borderId="0" xfId="0" applyFont="1" applyFill="1"/>
    <xf numFmtId="0" fontId="10" fillId="0" borderId="6" xfId="0" applyFont="1" applyFill="1" applyBorder="1" applyAlignment="1">
      <alignment horizontal="center"/>
    </xf>
    <xf numFmtId="0" fontId="10" fillId="0" borderId="6" xfId="8" applyNumberFormat="1" applyFont="1" applyFill="1" applyBorder="1" applyAlignment="1">
      <alignment horizontal="center"/>
    </xf>
    <xf numFmtId="1" fontId="10" fillId="0" borderId="6" xfId="0" applyNumberFormat="1" applyFont="1" applyFill="1" applyBorder="1" applyAlignment="1">
      <alignment horizontal="center"/>
    </xf>
    <xf numFmtId="0" fontId="12" fillId="0" borderId="0" xfId="0" applyFont="1" applyFill="1" applyAlignment="1">
      <alignment horizontal="center"/>
    </xf>
    <xf numFmtId="3" fontId="10" fillId="0" borderId="0" xfId="9" applyNumberFormat="1" applyFont="1" applyFill="1" applyBorder="1" applyAlignment="1">
      <alignment horizontal="left"/>
    </xf>
    <xf numFmtId="3" fontId="10" fillId="0" borderId="0" xfId="9" applyNumberFormat="1" applyFont="1" applyFill="1" applyBorder="1" applyAlignment="1">
      <alignment horizontal="right"/>
    </xf>
    <xf numFmtId="169" fontId="10" fillId="0" borderId="0" xfId="0" applyNumberFormat="1" applyFont="1" applyFill="1" applyBorder="1" applyAlignment="1">
      <alignment horizontal="right"/>
    </xf>
    <xf numFmtId="0" fontId="12" fillId="0" borderId="0" xfId="0" applyFont="1" applyFill="1"/>
    <xf numFmtId="3" fontId="14" fillId="0" borderId="0" xfId="9" applyNumberFormat="1" applyFont="1" applyFill="1" applyBorder="1" applyAlignment="1">
      <alignment horizontal="left" indent="1"/>
    </xf>
    <xf numFmtId="3" fontId="14" fillId="0" borderId="0" xfId="9" applyNumberFormat="1" applyFont="1" applyFill="1" applyBorder="1" applyAlignment="1">
      <alignment horizontal="right"/>
    </xf>
    <xf numFmtId="3" fontId="14" fillId="0" borderId="0" xfId="0" applyNumberFormat="1" applyFont="1" applyFill="1" applyBorder="1" applyAlignment="1">
      <alignment horizontal="right"/>
    </xf>
    <xf numFmtId="169" fontId="14" fillId="0" borderId="0" xfId="0" applyNumberFormat="1" applyFont="1" applyFill="1" applyBorder="1" applyAlignment="1">
      <alignment horizontal="right"/>
    </xf>
    <xf numFmtId="0" fontId="10" fillId="0" borderId="0" xfId="0" applyFont="1" applyFill="1" applyBorder="1"/>
    <xf numFmtId="3" fontId="10" fillId="0" borderId="0" xfId="0" applyNumberFormat="1" applyFont="1" applyFill="1" applyBorder="1" applyAlignment="1"/>
    <xf numFmtId="3" fontId="14" fillId="0" borderId="0" xfId="9" applyNumberFormat="1" applyFont="1" applyFill="1" applyBorder="1" applyAlignment="1">
      <alignment horizontal="left" vertical="top" indent="1"/>
    </xf>
    <xf numFmtId="0" fontId="12" fillId="0" borderId="0" xfId="0" applyFont="1" applyFill="1" applyAlignment="1">
      <alignment horizontal="right"/>
    </xf>
    <xf numFmtId="0" fontId="14" fillId="0" borderId="0" xfId="0" applyFont="1" applyFill="1" applyBorder="1" applyAlignment="1">
      <alignment horizontal="left" indent="1"/>
    </xf>
    <xf numFmtId="3" fontId="14" fillId="0" borderId="0" xfId="0" applyNumberFormat="1" applyFont="1" applyFill="1" applyAlignment="1">
      <alignment horizontal="right"/>
    </xf>
    <xf numFmtId="0" fontId="14" fillId="0" borderId="0" xfId="9" applyNumberFormat="1" applyFont="1" applyFill="1" applyBorder="1" applyAlignment="1">
      <alignment horizontal="right"/>
    </xf>
    <xf numFmtId="0" fontId="10" fillId="0" borderId="0" xfId="0" applyFont="1" applyFill="1" applyBorder="1" applyAlignment="1">
      <alignment horizontal="left"/>
    </xf>
    <xf numFmtId="3" fontId="14" fillId="0" borderId="0" xfId="0" applyNumberFormat="1" applyFont="1" applyFill="1" applyBorder="1" applyAlignment="1"/>
    <xf numFmtId="0" fontId="14" fillId="0" borderId="0" xfId="0" applyFont="1" applyFill="1" applyBorder="1"/>
    <xf numFmtId="3" fontId="14" fillId="0" borderId="0" xfId="0" applyNumberFormat="1" applyFont="1" applyFill="1" applyBorder="1"/>
    <xf numFmtId="0" fontId="14" fillId="0" borderId="0" xfId="0" applyFont="1" applyFill="1"/>
    <xf numFmtId="3" fontId="14" fillId="0" borderId="5" xfId="9" applyNumberFormat="1" applyFont="1" applyFill="1" applyBorder="1" applyAlignment="1">
      <alignment horizontal="left" vertical="top" indent="1"/>
    </xf>
    <xf numFmtId="3" fontId="14" fillId="0" borderId="5" xfId="9" applyNumberFormat="1" applyFont="1" applyFill="1" applyBorder="1" applyAlignment="1">
      <alignment horizontal="right"/>
    </xf>
    <xf numFmtId="3" fontId="14" fillId="0" borderId="5" xfId="0" applyNumberFormat="1" applyFont="1" applyFill="1" applyBorder="1" applyAlignment="1">
      <alignment horizontal="right"/>
    </xf>
    <xf numFmtId="3" fontId="14" fillId="0" borderId="5" xfId="0" applyNumberFormat="1" applyFont="1" applyFill="1" applyBorder="1" applyAlignment="1"/>
    <xf numFmtId="3" fontId="14" fillId="0" borderId="5" xfId="0" applyNumberFormat="1" applyFont="1" applyFill="1" applyBorder="1"/>
    <xf numFmtId="0" fontId="22" fillId="0" borderId="0" xfId="11" applyFont="1" applyFill="1" applyAlignment="1">
      <alignment horizontal="left"/>
    </xf>
    <xf numFmtId="0" fontId="20" fillId="0" borderId="0" xfId="0" applyFont="1" applyFill="1" applyBorder="1"/>
    <xf numFmtId="0" fontId="20" fillId="0" borderId="0" xfId="0" applyFont="1" applyFill="1"/>
    <xf numFmtId="3" fontId="14" fillId="0" borderId="0" xfId="9" applyNumberFormat="1" applyFont="1" applyFill="1" applyBorder="1" applyAlignment="1">
      <alignment horizontal="center"/>
    </xf>
    <xf numFmtId="3" fontId="14" fillId="0" borderId="0" xfId="0" applyNumberFormat="1" applyFont="1" applyFill="1" applyBorder="1" applyAlignment="1">
      <alignment horizontal="center"/>
    </xf>
    <xf numFmtId="0" fontId="12" fillId="0" borderId="0" xfId="0" applyFont="1" applyFill="1" applyBorder="1" applyAlignment="1">
      <alignment horizontal="center"/>
    </xf>
    <xf numFmtId="0" fontId="20" fillId="0" borderId="0" xfId="11" applyFont="1" applyFill="1" applyAlignment="1">
      <alignment horizontal="left"/>
    </xf>
    <xf numFmtId="3" fontId="20" fillId="0" borderId="0" xfId="9" applyNumberFormat="1" applyFont="1" applyFill="1" applyBorder="1" applyAlignment="1">
      <alignment horizontal="left"/>
    </xf>
    <xf numFmtId="0" fontId="20" fillId="0" borderId="0" xfId="0" applyFont="1" applyFill="1" applyBorder="1" applyAlignment="1">
      <alignment horizontal="left"/>
    </xf>
    <xf numFmtId="0" fontId="20" fillId="0" borderId="0" xfId="11" quotePrefix="1" applyFont="1" applyFill="1" applyAlignment="1">
      <alignment horizontal="left"/>
    </xf>
    <xf numFmtId="0" fontId="19" fillId="0" borderId="0" xfId="10" applyFont="1" applyFill="1" applyAlignment="1">
      <alignment horizontal="left"/>
    </xf>
    <xf numFmtId="49" fontId="20" fillId="0" borderId="0" xfId="0" applyNumberFormat="1" applyFont="1" applyFill="1" applyAlignment="1">
      <alignment horizontal="left"/>
    </xf>
    <xf numFmtId="0" fontId="20" fillId="0" borderId="0" xfId="0" applyFont="1" applyFill="1" applyAlignment="1">
      <alignment horizontal="left"/>
    </xf>
    <xf numFmtId="49" fontId="24" fillId="0" borderId="0" xfId="0" applyNumberFormat="1" applyFont="1" applyFill="1" applyAlignment="1">
      <alignment horizontal="left"/>
    </xf>
    <xf numFmtId="49" fontId="19" fillId="0" borderId="0" xfId="0" applyNumberFormat="1" applyFont="1" applyFill="1" applyAlignment="1">
      <alignment horizontal="left"/>
    </xf>
    <xf numFmtId="3" fontId="20" fillId="0" borderId="0" xfId="0" applyNumberFormat="1" applyFont="1" applyFill="1" applyAlignment="1">
      <alignment horizontal="left"/>
    </xf>
    <xf numFmtId="3" fontId="12" fillId="0" borderId="0" xfId="0" applyNumberFormat="1" applyFont="1" applyFill="1"/>
    <xf numFmtId="0" fontId="2" fillId="0" borderId="0" xfId="1"/>
    <xf numFmtId="0" fontId="1" fillId="3" borderId="0" xfId="0" applyFont="1" applyFill="1"/>
    <xf numFmtId="0" fontId="0" fillId="3" borderId="0" xfId="0" applyFill="1"/>
    <xf numFmtId="0" fontId="25" fillId="0" borderId="0" xfId="0" applyFont="1"/>
    <xf numFmtId="0" fontId="25" fillId="0" borderId="9" xfId="0" applyFont="1" applyBorder="1"/>
    <xf numFmtId="2" fontId="25" fillId="0" borderId="0" xfId="0" applyNumberFormat="1" applyFont="1"/>
    <xf numFmtId="0" fontId="27" fillId="0" borderId="0" xfId="0" applyFont="1"/>
    <xf numFmtId="0" fontId="26" fillId="0" borderId="9" xfId="0" applyFont="1" applyBorder="1" applyAlignment="1">
      <alignment horizontal="right"/>
    </xf>
    <xf numFmtId="3" fontId="0" fillId="0" borderId="0" xfId="0" applyNumberFormat="1"/>
    <xf numFmtId="0" fontId="0" fillId="0" borderId="0" xfId="0" applyAlignment="1">
      <alignment wrapText="1"/>
    </xf>
    <xf numFmtId="0" fontId="0" fillId="0" borderId="0" xfId="0" applyFill="1" applyAlignment="1">
      <alignment wrapText="1"/>
    </xf>
    <xf numFmtId="0" fontId="0" fillId="0" borderId="0" xfId="0" applyFill="1"/>
    <xf numFmtId="0" fontId="1" fillId="2" borderId="0" xfId="0" applyFont="1" applyFill="1"/>
    <xf numFmtId="0" fontId="10" fillId="0" borderId="9" xfId="13" applyFont="1" applyFill="1" applyBorder="1" applyAlignment="1">
      <alignment horizontal="center"/>
    </xf>
    <xf numFmtId="0" fontId="10" fillId="0" borderId="9" xfId="13" applyNumberFormat="1" applyFont="1" applyFill="1" applyBorder="1" applyAlignment="1">
      <alignment horizontal="center"/>
    </xf>
    <xf numFmtId="0" fontId="10" fillId="0" borderId="9" xfId="0" applyNumberFormat="1" applyFont="1" applyFill="1" applyBorder="1" applyAlignment="1">
      <alignment horizontal="center"/>
    </xf>
    <xf numFmtId="0" fontId="10" fillId="0" borderId="9" xfId="0" quotePrefix="1" applyNumberFormat="1" applyFont="1" applyFill="1" applyBorder="1" applyAlignment="1">
      <alignment horizontal="center"/>
    </xf>
    <xf numFmtId="0" fontId="10" fillId="0" borderId="10" xfId="13" applyFont="1" applyFill="1" applyBorder="1" applyAlignment="1">
      <alignment horizontal="left" vertical="top"/>
    </xf>
    <xf numFmtId="3" fontId="10" fillId="0" borderId="0" xfId="0" applyNumberFormat="1" applyFont="1" applyFill="1"/>
    <xf numFmtId="170" fontId="10" fillId="0" borderId="0" xfId="0" applyNumberFormat="1" applyFont="1" applyFill="1"/>
    <xf numFmtId="0" fontId="10" fillId="0" borderId="0" xfId="13" applyFont="1" applyFill="1" applyBorder="1" applyAlignment="1">
      <alignment horizontal="left" vertical="top"/>
    </xf>
    <xf numFmtId="3" fontId="10" fillId="0" borderId="0" xfId="14" applyNumberFormat="1" applyFont="1" applyFill="1" applyBorder="1" applyAlignment="1">
      <alignment horizontal="right"/>
    </xf>
    <xf numFmtId="3" fontId="10" fillId="0" borderId="0" xfId="0" applyNumberFormat="1" applyFont="1" applyFill="1" applyAlignment="1">
      <alignment horizontal="right"/>
    </xf>
    <xf numFmtId="0" fontId="10" fillId="0" borderId="0" xfId="13" applyFont="1" applyFill="1" applyBorder="1" applyAlignment="1">
      <alignment horizontal="left"/>
    </xf>
    <xf numFmtId="0" fontId="14" fillId="0" borderId="0" xfId="13" applyFont="1" applyFill="1" applyBorder="1" applyAlignment="1">
      <alignment horizontal="left" indent="1"/>
    </xf>
    <xf numFmtId="3" fontId="14" fillId="0" borderId="0" xfId="14" applyNumberFormat="1" applyFont="1" applyFill="1" applyBorder="1" applyAlignment="1">
      <alignment horizontal="right"/>
    </xf>
    <xf numFmtId="3" fontId="14" fillId="0" borderId="0" xfId="0" applyNumberFormat="1" applyFont="1" applyFill="1"/>
    <xf numFmtId="3" fontId="10" fillId="0" borderId="0" xfId="0" applyNumberFormat="1" applyFont="1" applyFill="1" applyBorder="1" applyAlignment="1">
      <alignment horizontal="right"/>
    </xf>
    <xf numFmtId="170" fontId="14" fillId="0" borderId="0" xfId="0" applyNumberFormat="1" applyFont="1" applyFill="1" applyBorder="1"/>
    <xf numFmtId="0" fontId="14" fillId="0" borderId="5" xfId="13" applyFont="1" applyFill="1" applyBorder="1" applyAlignment="1">
      <alignment horizontal="left" vertical="top" indent="1"/>
    </xf>
    <xf numFmtId="3" fontId="14" fillId="0" borderId="5" xfId="14" applyNumberFormat="1" applyFont="1" applyFill="1" applyBorder="1" applyAlignment="1">
      <alignment horizontal="right"/>
    </xf>
    <xf numFmtId="0" fontId="0" fillId="0" borderId="0" xfId="0" applyFill="1" applyBorder="1"/>
    <xf numFmtId="0" fontId="8" fillId="0" borderId="0" xfId="12" applyFont="1" applyFill="1" applyBorder="1" applyAlignment="1">
      <alignment horizontal="left" wrapText="1"/>
    </xf>
    <xf numFmtId="0" fontId="9" fillId="0" borderId="0" xfId="12" applyFont="1" applyFill="1" applyBorder="1" applyAlignment="1">
      <alignment horizontal="left"/>
    </xf>
    <xf numFmtId="0" fontId="9" fillId="0" borderId="0" xfId="12" applyFont="1" applyFill="1" applyBorder="1" applyAlignment="1">
      <alignment horizontal="left" wrapText="1"/>
    </xf>
    <xf numFmtId="0" fontId="10" fillId="0" borderId="0" xfId="0" applyNumberFormat="1" applyFont="1" applyFill="1" applyBorder="1" applyAlignment="1">
      <alignment horizontal="center"/>
    </xf>
    <xf numFmtId="170" fontId="10" fillId="0" borderId="0" xfId="0" applyNumberFormat="1" applyFont="1" applyFill="1" applyBorder="1"/>
    <xf numFmtId="3" fontId="0" fillId="0" borderId="0" xfId="0" applyNumberFormat="1" applyFill="1" applyBorder="1"/>
    <xf numFmtId="3" fontId="10" fillId="0" borderId="0" xfId="0" applyNumberFormat="1" applyFont="1" applyFill="1" applyBorder="1"/>
    <xf numFmtId="167" fontId="3" fillId="0" borderId="0" xfId="2" applyNumberFormat="1" applyAlignment="1">
      <alignment horizontal="right"/>
    </xf>
    <xf numFmtId="167" fontId="4" fillId="0" borderId="3" xfId="6" applyNumberFormat="1">
      <alignment wrapText="1"/>
    </xf>
    <xf numFmtId="0" fontId="4" fillId="0" borderId="1" xfId="3" applyNumberFormat="1" applyAlignment="1">
      <alignment horizontal="right" wrapText="1"/>
    </xf>
    <xf numFmtId="0" fontId="4" fillId="0" borderId="0" xfId="2" applyFont="1"/>
    <xf numFmtId="4" fontId="3" fillId="0" borderId="2" xfId="5" applyNumberFormat="1" applyAlignment="1">
      <alignment horizontal="right" wrapText="1"/>
    </xf>
    <xf numFmtId="4" fontId="4" fillId="0" borderId="3" xfId="6" applyNumberFormat="1" applyAlignment="1">
      <alignment horizontal="right" wrapText="1"/>
    </xf>
    <xf numFmtId="164" fontId="4" fillId="0" borderId="3" xfId="6" applyNumberFormat="1" applyAlignment="1">
      <alignment horizontal="right" wrapText="1"/>
    </xf>
    <xf numFmtId="9" fontId="3" fillId="0" borderId="2" xfId="5" applyNumberFormat="1" applyAlignment="1">
      <alignment horizontal="right" wrapText="1"/>
    </xf>
    <xf numFmtId="0" fontId="2" fillId="0" borderId="0" xfId="1" applyAlignment="1">
      <alignment horizontal="left" indent="1"/>
    </xf>
    <xf numFmtId="0" fontId="0" fillId="0" borderId="0" xfId="0" applyAlignment="1">
      <alignment horizontal="left" indent="1"/>
    </xf>
    <xf numFmtId="11" fontId="0" fillId="0" borderId="0" xfId="0" applyNumberFormat="1"/>
    <xf numFmtId="166" fontId="0" fillId="0" borderId="0" xfId="0" applyNumberFormat="1" applyFill="1"/>
    <xf numFmtId="164" fontId="0" fillId="0" borderId="0" xfId="16" applyNumberFormat="1" applyFont="1"/>
    <xf numFmtId="0" fontId="3" fillId="0" borderId="4" xfId="7">
      <alignment vertical="top" wrapText="1"/>
    </xf>
    <xf numFmtId="0" fontId="0" fillId="0" borderId="0" xfId="0" applyNumberFormat="1"/>
    <xf numFmtId="0" fontId="1" fillId="0" borderId="0" xfId="0" applyFont="1" applyFill="1"/>
    <xf numFmtId="165" fontId="3" fillId="0" borderId="2" xfId="5" applyNumberFormat="1">
      <alignment wrapText="1"/>
    </xf>
    <xf numFmtId="164" fontId="3" fillId="0" borderId="2" xfId="5" applyNumberFormat="1">
      <alignment wrapText="1"/>
    </xf>
    <xf numFmtId="165" fontId="4" fillId="0" borderId="2" xfId="5" applyNumberFormat="1" applyFont="1">
      <alignment wrapText="1"/>
    </xf>
    <xf numFmtId="164" fontId="4" fillId="0" borderId="2" xfId="5" applyNumberFormat="1" applyFont="1">
      <alignment wrapText="1"/>
    </xf>
    <xf numFmtId="165" fontId="4" fillId="0" borderId="3" xfId="6" applyNumberFormat="1">
      <alignment wrapText="1"/>
    </xf>
    <xf numFmtId="164" fontId="4" fillId="0" borderId="3" xfId="6" applyNumberFormat="1">
      <alignment wrapText="1"/>
    </xf>
    <xf numFmtId="0" fontId="3" fillId="0" borderId="4" xfId="7" applyAlignment="1">
      <alignment wrapText="1"/>
    </xf>
    <xf numFmtId="0" fontId="1" fillId="0" borderId="0" xfId="0" applyFont="1" applyAlignment="1">
      <alignment horizontal="right"/>
    </xf>
    <xf numFmtId="0" fontId="0" fillId="0" borderId="0" xfId="0" applyFont="1" applyAlignment="1">
      <alignment horizontal="right"/>
    </xf>
    <xf numFmtId="0" fontId="3" fillId="0" borderId="4" xfId="7">
      <alignment vertical="top" wrapText="1"/>
    </xf>
    <xf numFmtId="49" fontId="20" fillId="0" borderId="0" xfId="0" applyNumberFormat="1" applyFont="1" applyFill="1" applyAlignment="1">
      <alignment wrapText="1"/>
    </xf>
    <xf numFmtId="0" fontId="20" fillId="0" borderId="0" xfId="0" applyFont="1" applyFill="1" applyAlignment="1">
      <alignment wrapText="1"/>
    </xf>
    <xf numFmtId="0" fontId="20" fillId="0" borderId="0" xfId="0" applyFont="1" applyFill="1" applyBorder="1" applyAlignment="1">
      <alignment wrapText="1"/>
    </xf>
    <xf numFmtId="49" fontId="24" fillId="0" borderId="0" xfId="0" applyNumberFormat="1" applyFont="1" applyFill="1" applyAlignment="1">
      <alignment wrapText="1"/>
    </xf>
    <xf numFmtId="49" fontId="19" fillId="0" borderId="0" xfId="0" applyNumberFormat="1" applyFont="1" applyFill="1" applyAlignment="1">
      <alignment wrapText="1"/>
    </xf>
    <xf numFmtId="0" fontId="19" fillId="0" borderId="0" xfId="0" applyFont="1" applyFill="1" applyAlignment="1">
      <alignment wrapText="1"/>
    </xf>
    <xf numFmtId="0" fontId="20" fillId="0" borderId="0" xfId="0" applyNumberFormat="1" applyFont="1" applyFill="1" applyAlignment="1">
      <alignment wrapText="1"/>
    </xf>
    <xf numFmtId="0" fontId="23" fillId="0" borderId="0" xfId="0" applyFont="1" applyFill="1" applyAlignment="1">
      <alignment wrapText="1"/>
    </xf>
    <xf numFmtId="0" fontId="19" fillId="0" borderId="0" xfId="11" applyNumberFormat="1" applyFont="1" applyFill="1" applyAlignment="1">
      <alignment wrapText="1"/>
    </xf>
    <xf numFmtId="0" fontId="20" fillId="0" borderId="0" xfId="11" applyNumberFormat="1" applyFont="1" applyFill="1" applyAlignment="1">
      <alignment wrapText="1"/>
    </xf>
    <xf numFmtId="0" fontId="22" fillId="0" borderId="0" xfId="11" applyNumberFormat="1" applyFont="1" applyFill="1" applyAlignment="1">
      <alignment wrapText="1"/>
    </xf>
    <xf numFmtId="0" fontId="20" fillId="0" borderId="0" xfId="11" applyNumberFormat="1" applyFont="1" applyFill="1" applyAlignment="1">
      <alignment horizontal="left" wrapText="1"/>
    </xf>
    <xf numFmtId="0" fontId="12" fillId="0" borderId="0" xfId="0" applyFont="1" applyFill="1" applyAlignment="1">
      <alignment wrapText="1"/>
    </xf>
    <xf numFmtId="0" fontId="0" fillId="0" borderId="0" xfId="0" applyFont="1" applyFill="1" applyAlignment="1">
      <alignment wrapText="1"/>
    </xf>
    <xf numFmtId="0" fontId="24" fillId="0" borderId="0" xfId="0" applyFont="1" applyFill="1" applyAlignment="1">
      <alignment wrapText="1"/>
    </xf>
    <xf numFmtId="0" fontId="19" fillId="0" borderId="0" xfId="10" applyFont="1" applyFill="1" applyAlignment="1">
      <alignment wrapText="1"/>
    </xf>
    <xf numFmtId="0" fontId="20" fillId="0" borderId="0" xfId="0" applyFont="1" applyFill="1" applyAlignment="1"/>
    <xf numFmtId="0" fontId="8" fillId="0" borderId="5" xfId="0" applyFont="1" applyFill="1" applyBorder="1" applyAlignment="1">
      <alignment horizontal="left" wrapText="1"/>
    </xf>
    <xf numFmtId="0" fontId="19" fillId="0" borderId="8" xfId="10" applyFont="1" applyFill="1" applyBorder="1" applyAlignment="1">
      <alignment wrapText="1"/>
    </xf>
    <xf numFmtId="0" fontId="20" fillId="0" borderId="8" xfId="0" applyFont="1" applyFill="1" applyBorder="1" applyAlignment="1">
      <alignment wrapText="1"/>
    </xf>
    <xf numFmtId="3" fontId="20" fillId="0" borderId="0" xfId="9" applyNumberFormat="1" applyFont="1" applyFill="1" applyBorder="1" applyAlignment="1">
      <alignment horizontal="center" wrapText="1"/>
    </xf>
    <xf numFmtId="0" fontId="22" fillId="0" borderId="0" xfId="11" applyFont="1" applyFill="1" applyAlignment="1">
      <alignment wrapText="1"/>
    </xf>
    <xf numFmtId="0" fontId="22" fillId="2" borderId="0" xfId="11" applyFont="1" applyFill="1" applyAlignment="1">
      <alignment wrapText="1"/>
    </xf>
    <xf numFmtId="0" fontId="20" fillId="2" borderId="0" xfId="0" applyFont="1" applyFill="1" applyAlignment="1">
      <alignment wrapText="1"/>
    </xf>
    <xf numFmtId="0" fontId="20" fillId="0" borderId="0" xfId="0" applyFont="1" applyFill="1" applyAlignment="1">
      <alignment horizontal="center" wrapText="1"/>
    </xf>
    <xf numFmtId="0" fontId="19" fillId="0" borderId="0" xfId="15" applyFont="1" applyFill="1" applyAlignment="1">
      <alignment wrapText="1"/>
    </xf>
    <xf numFmtId="0" fontId="8" fillId="0" borderId="5" xfId="12" applyFont="1" applyFill="1" applyBorder="1" applyAlignment="1">
      <alignment horizontal="left" wrapText="1"/>
    </xf>
    <xf numFmtId="0" fontId="0" fillId="0" borderId="5" xfId="0" applyFill="1" applyBorder="1" applyAlignment="1">
      <alignment wrapText="1"/>
    </xf>
    <xf numFmtId="0" fontId="20" fillId="0" borderId="8" xfId="13" applyFont="1" applyFill="1" applyBorder="1" applyAlignment="1">
      <alignment horizontal="left"/>
    </xf>
    <xf numFmtId="0" fontId="19" fillId="0" borderId="0" xfId="13" applyFont="1" applyFill="1" applyBorder="1" applyAlignment="1">
      <alignment horizontal="center"/>
    </xf>
    <xf numFmtId="0" fontId="20" fillId="0" borderId="0" xfId="15" applyFont="1" applyFill="1" applyAlignment="1">
      <alignment wrapText="1"/>
    </xf>
    <xf numFmtId="0" fontId="8" fillId="0" borderId="0" xfId="12" applyFont="1" applyFill="1" applyBorder="1" applyAlignment="1">
      <alignment horizontal="left" wrapText="1"/>
    </xf>
    <xf numFmtId="0" fontId="26" fillId="0" borderId="0" xfId="0" applyFont="1" applyAlignment="1">
      <alignment horizontal="left" wrapText="1"/>
    </xf>
    <xf numFmtId="0" fontId="28" fillId="0" borderId="0" xfId="0" applyFont="1" applyAlignment="1">
      <alignment horizontal="left" wrapText="1"/>
    </xf>
  </cellXfs>
  <cellStyles count="17">
    <cellStyle name="Body: normal cell" xfId="5"/>
    <cellStyle name="Data" xfId="14"/>
    <cellStyle name="Data 2" xfId="9"/>
    <cellStyle name="Font: Calibri, 9pt regular" xfId="2"/>
    <cellStyle name="Footnotes: top row" xfId="7"/>
    <cellStyle name="Header: bottom row" xfId="3"/>
    <cellStyle name="Hed Side 2" xfId="8"/>
    <cellStyle name="Hed Side_Regular" xfId="13"/>
    <cellStyle name="Hyperlink" xfId="1" builtinId="8"/>
    <cellStyle name="Normal" xfId="0" builtinId="0"/>
    <cellStyle name="Parent row" xfId="6"/>
    <cellStyle name="Percent" xfId="16" builtinId="5"/>
    <cellStyle name="Source Superscript" xfId="15"/>
    <cellStyle name="Source Superscript 2" xfId="10"/>
    <cellStyle name="Source Text 2" xfId="11"/>
    <cellStyle name="Table title" xfId="4"/>
    <cellStyle name="Title-1"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eia.gov/forecasts/aeo/er/supplement/suptab_58.xlsx" TargetMode="External"/><Relationship Id="rId3" Type="http://schemas.openxmlformats.org/officeDocument/2006/relationships/hyperlink" Target="http://www.rita.dot.gov/bts/sites/rita.dot.gov.bts/files/table_01_40_3.xlsx" TargetMode="External"/><Relationship Id="rId7" Type="http://schemas.openxmlformats.org/officeDocument/2006/relationships/hyperlink" Target="http://www.eia.gov/forecasts/aeo/er/supplement/suptab_57.xlsx" TargetMode="External"/><Relationship Id="rId12" Type="http://schemas.openxmlformats.org/officeDocument/2006/relationships/printerSettings" Target="../printerSettings/printerSettings1.bin"/><Relationship Id="rId2" Type="http://schemas.openxmlformats.org/officeDocument/2006/relationships/hyperlink" Target="http://www.eia.gov/forecasts/aeo/er/supplement/suptab_66.xlsx" TargetMode="External"/><Relationship Id="rId1" Type="http://schemas.openxmlformats.org/officeDocument/2006/relationships/hyperlink" Target="http://www.eia.gov/forecasts/aeo/er/excel/aeotab_7.xlsx" TargetMode="External"/><Relationship Id="rId6" Type="http://schemas.openxmlformats.org/officeDocument/2006/relationships/hyperlink" Target="http://www.eia.gov/forecasts/aeo/er/supplement/suptab_67.xlsx" TargetMode="External"/><Relationship Id="rId11" Type="http://schemas.openxmlformats.org/officeDocument/2006/relationships/hyperlink" Target="http://www-nrd.nhtsa.dot.gov/Pubs/812035.pdf" TargetMode="External"/><Relationship Id="rId5" Type="http://schemas.openxmlformats.org/officeDocument/2006/relationships/hyperlink" Target="http://www.uscgboating.org/assets/1/workflow_staging/AssetManager/671.PDF" TargetMode="External"/><Relationship Id="rId10" Type="http://schemas.openxmlformats.org/officeDocument/2006/relationships/hyperlink" Target="http://www.eia.gov/forecasts/aeo/supplement/suptab_45.xlsx" TargetMode="External"/><Relationship Id="rId4" Type="http://schemas.openxmlformats.org/officeDocument/2006/relationships/hyperlink" Target="http://cta.ornl.gov/data/tedb32/Spreadsheets/Figure8_01.xls" TargetMode="External"/><Relationship Id="rId9" Type="http://schemas.openxmlformats.org/officeDocument/2006/relationships/hyperlink" Target="http://www.eia.gov/forecasts/aeo/er/supplement/suptab_68.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tabSelected="1" workbookViewId="0"/>
  </sheetViews>
  <sheetFormatPr defaultRowHeight="15" x14ac:dyDescent="0.25"/>
  <cols>
    <col min="1" max="1" width="21" customWidth="1"/>
    <col min="2" max="2" width="85.42578125" customWidth="1"/>
    <col min="4" max="4" width="74.42578125" customWidth="1"/>
  </cols>
  <sheetData>
    <row r="1" spans="1:7" x14ac:dyDescent="0.25">
      <c r="A1" s="1" t="s">
        <v>1244</v>
      </c>
    </row>
    <row r="2" spans="1:7" x14ac:dyDescent="0.25">
      <c r="A2" s="1" t="s">
        <v>1245</v>
      </c>
    </row>
    <row r="3" spans="1:7" x14ac:dyDescent="0.25">
      <c r="A3" s="1" t="s">
        <v>1246</v>
      </c>
    </row>
    <row r="5" spans="1:7" x14ac:dyDescent="0.25">
      <c r="A5" s="78" t="s">
        <v>1066</v>
      </c>
      <c r="B5" s="79"/>
      <c r="D5" s="78" t="s">
        <v>498</v>
      </c>
    </row>
    <row r="6" spans="1:7" x14ac:dyDescent="0.25">
      <c r="D6" s="88" t="s">
        <v>1</v>
      </c>
    </row>
    <row r="7" spans="1:7" x14ac:dyDescent="0.25">
      <c r="A7" s="1" t="s">
        <v>426</v>
      </c>
      <c r="B7" t="s">
        <v>455</v>
      </c>
      <c r="D7" s="2">
        <v>2014</v>
      </c>
    </row>
    <row r="8" spans="1:7" x14ac:dyDescent="0.25">
      <c r="A8" s="1"/>
      <c r="B8" t="s">
        <v>456</v>
      </c>
      <c r="D8" t="s">
        <v>2</v>
      </c>
    </row>
    <row r="9" spans="1:7" x14ac:dyDescent="0.25">
      <c r="A9" s="1"/>
      <c r="B9" t="s">
        <v>457</v>
      </c>
      <c r="D9" s="124" t="s">
        <v>3</v>
      </c>
    </row>
    <row r="10" spans="1:7" x14ac:dyDescent="0.25">
      <c r="A10" s="1"/>
      <c r="B10" t="s">
        <v>458</v>
      </c>
      <c r="D10" s="125" t="s">
        <v>4</v>
      </c>
    </row>
    <row r="11" spans="1:7" x14ac:dyDescent="0.25">
      <c r="D11" s="124" t="s">
        <v>1218</v>
      </c>
    </row>
    <row r="12" spans="1:7" x14ac:dyDescent="0.25">
      <c r="A12" s="1" t="s">
        <v>427</v>
      </c>
      <c r="B12" t="s">
        <v>484</v>
      </c>
      <c r="C12" s="88"/>
      <c r="D12" s="125" t="s">
        <v>1217</v>
      </c>
      <c r="E12" s="88"/>
      <c r="F12" s="88"/>
      <c r="G12" s="88"/>
    </row>
    <row r="13" spans="1:7" x14ac:dyDescent="0.25">
      <c r="B13" t="s">
        <v>443</v>
      </c>
      <c r="D13" s="124" t="s">
        <v>893</v>
      </c>
    </row>
    <row r="14" spans="1:7" x14ac:dyDescent="0.25">
      <c r="B14" t="s">
        <v>444</v>
      </c>
      <c r="D14" s="125" t="s">
        <v>891</v>
      </c>
    </row>
    <row r="15" spans="1:7" x14ac:dyDescent="0.25">
      <c r="B15" t="s">
        <v>445</v>
      </c>
      <c r="D15" s="124" t="s">
        <v>894</v>
      </c>
    </row>
    <row r="16" spans="1:7" x14ac:dyDescent="0.25">
      <c r="D16" s="125" t="s">
        <v>892</v>
      </c>
    </row>
    <row r="17" spans="1:4" x14ac:dyDescent="0.25">
      <c r="A17" s="1" t="s">
        <v>428</v>
      </c>
      <c r="B17" t="s">
        <v>429</v>
      </c>
      <c r="D17" s="124" t="s">
        <v>490</v>
      </c>
    </row>
    <row r="18" spans="1:4" x14ac:dyDescent="0.25">
      <c r="A18" s="1"/>
      <c r="D18" s="125" t="s">
        <v>489</v>
      </c>
    </row>
    <row r="19" spans="1:4" x14ac:dyDescent="0.25">
      <c r="A19" s="1" t="s">
        <v>430</v>
      </c>
      <c r="B19" t="s">
        <v>483</v>
      </c>
      <c r="D19" s="124" t="s">
        <v>718</v>
      </c>
    </row>
    <row r="20" spans="1:4" x14ac:dyDescent="0.25">
      <c r="A20" s="1"/>
      <c r="B20" t="s">
        <v>440</v>
      </c>
      <c r="D20" s="125" t="s">
        <v>717</v>
      </c>
    </row>
    <row r="21" spans="1:4" x14ac:dyDescent="0.25">
      <c r="A21" s="1"/>
      <c r="B21" t="s">
        <v>441</v>
      </c>
      <c r="D21" s="124" t="s">
        <v>1064</v>
      </c>
    </row>
    <row r="22" spans="1:4" x14ac:dyDescent="0.25">
      <c r="A22" s="1"/>
      <c r="B22" t="s">
        <v>442</v>
      </c>
      <c r="D22" s="125" t="s">
        <v>1063</v>
      </c>
    </row>
    <row r="23" spans="1:4" x14ac:dyDescent="0.25">
      <c r="A23" s="1"/>
      <c r="D23" s="79"/>
    </row>
    <row r="24" spans="1:4" x14ac:dyDescent="0.25">
      <c r="A24" s="1" t="s">
        <v>431</v>
      </c>
      <c r="B24" t="s">
        <v>479</v>
      </c>
      <c r="D24" s="88" t="s">
        <v>491</v>
      </c>
    </row>
    <row r="25" spans="1:4" x14ac:dyDescent="0.25">
      <c r="A25" s="1"/>
      <c r="B25" t="s">
        <v>480</v>
      </c>
      <c r="D25" s="2">
        <v>2013</v>
      </c>
    </row>
    <row r="26" spans="1:4" x14ac:dyDescent="0.25">
      <c r="A26" s="1"/>
      <c r="B26" t="s">
        <v>481</v>
      </c>
      <c r="D26" t="s">
        <v>492</v>
      </c>
    </row>
    <row r="27" spans="1:4" x14ac:dyDescent="0.25">
      <c r="B27" t="s">
        <v>482</v>
      </c>
      <c r="D27" s="124" t="s">
        <v>494</v>
      </c>
    </row>
    <row r="28" spans="1:4" x14ac:dyDescent="0.25">
      <c r="A28" s="1"/>
      <c r="B28" t="s">
        <v>485</v>
      </c>
      <c r="D28" s="125" t="s">
        <v>493</v>
      </c>
    </row>
    <row r="29" spans="1:4" x14ac:dyDescent="0.25">
      <c r="A29" s="1"/>
      <c r="B29" t="s">
        <v>486</v>
      </c>
      <c r="D29" s="124" t="s">
        <v>526</v>
      </c>
    </row>
    <row r="30" spans="1:4" x14ac:dyDescent="0.25">
      <c r="A30" s="1"/>
      <c r="B30" t="s">
        <v>487</v>
      </c>
      <c r="D30" s="125" t="s">
        <v>525</v>
      </c>
    </row>
    <row r="31" spans="1:4" x14ac:dyDescent="0.25">
      <c r="A31" s="1"/>
      <c r="B31" t="s">
        <v>488</v>
      </c>
      <c r="D31" s="79"/>
    </row>
    <row r="32" spans="1:4" x14ac:dyDescent="0.25">
      <c r="A32" s="1"/>
      <c r="D32" s="88" t="s">
        <v>495</v>
      </c>
    </row>
    <row r="33" spans="1:6" x14ac:dyDescent="0.25">
      <c r="A33" s="1" t="s">
        <v>1102</v>
      </c>
      <c r="B33" t="s">
        <v>1223</v>
      </c>
      <c r="D33" s="2">
        <v>2013</v>
      </c>
      <c r="E33" s="88"/>
      <c r="F33" s="88"/>
    </row>
    <row r="34" spans="1:6" x14ac:dyDescent="0.25">
      <c r="A34" s="1"/>
      <c r="B34" t="s">
        <v>1224</v>
      </c>
      <c r="D34" t="s">
        <v>1073</v>
      </c>
    </row>
    <row r="35" spans="1:6" x14ac:dyDescent="0.25">
      <c r="A35" s="1"/>
      <c r="B35" t="s">
        <v>1225</v>
      </c>
      <c r="D35" s="77" t="s">
        <v>497</v>
      </c>
    </row>
    <row r="36" spans="1:6" x14ac:dyDescent="0.25">
      <c r="A36" s="1"/>
      <c r="D36" t="s">
        <v>496</v>
      </c>
    </row>
    <row r="37" spans="1:6" x14ac:dyDescent="0.25">
      <c r="A37" s="1" t="s">
        <v>432</v>
      </c>
      <c r="B37" t="s">
        <v>529</v>
      </c>
      <c r="D37" s="79"/>
    </row>
    <row r="38" spans="1:6" x14ac:dyDescent="0.25">
      <c r="A38" s="1"/>
      <c r="B38" t="s">
        <v>530</v>
      </c>
      <c r="D38" s="88" t="s">
        <v>500</v>
      </c>
    </row>
    <row r="39" spans="1:6" x14ac:dyDescent="0.25">
      <c r="A39" s="1"/>
      <c r="B39" t="s">
        <v>531</v>
      </c>
      <c r="D39" s="2">
        <v>2012</v>
      </c>
    </row>
    <row r="40" spans="1:6" x14ac:dyDescent="0.25">
      <c r="A40" s="1"/>
      <c r="B40" t="s">
        <v>527</v>
      </c>
      <c r="D40" t="s">
        <v>499</v>
      </c>
    </row>
    <row r="41" spans="1:6" x14ac:dyDescent="0.25">
      <c r="A41" s="1"/>
      <c r="B41" t="s">
        <v>528</v>
      </c>
      <c r="D41" s="77" t="s">
        <v>501</v>
      </c>
    </row>
    <row r="42" spans="1:6" x14ac:dyDescent="0.25">
      <c r="A42" s="1"/>
      <c r="D42" t="s">
        <v>502</v>
      </c>
    </row>
    <row r="43" spans="1:6" x14ac:dyDescent="0.25">
      <c r="A43" s="1" t="s">
        <v>433</v>
      </c>
      <c r="B43" t="s">
        <v>532</v>
      </c>
      <c r="D43" s="79"/>
    </row>
    <row r="44" spans="1:6" x14ac:dyDescent="0.25">
      <c r="A44" s="1"/>
      <c r="B44" t="s">
        <v>530</v>
      </c>
      <c r="D44" t="s">
        <v>1226</v>
      </c>
    </row>
    <row r="45" spans="1:6" x14ac:dyDescent="0.25">
      <c r="A45" s="1"/>
      <c r="B45" t="s">
        <v>533</v>
      </c>
      <c r="D45" s="2">
        <v>2014</v>
      </c>
    </row>
    <row r="46" spans="1:6" x14ac:dyDescent="0.25">
      <c r="A46" s="1"/>
      <c r="B46" t="s">
        <v>534</v>
      </c>
      <c r="D46" t="s">
        <v>1227</v>
      </c>
    </row>
    <row r="47" spans="1:6" x14ac:dyDescent="0.25">
      <c r="A47" s="1"/>
      <c r="D47" s="77" t="s">
        <v>1228</v>
      </c>
    </row>
    <row r="48" spans="1:6" x14ac:dyDescent="0.25">
      <c r="A48" s="1" t="s">
        <v>434</v>
      </c>
      <c r="B48" t="s">
        <v>429</v>
      </c>
      <c r="D48" t="s">
        <v>1229</v>
      </c>
    </row>
    <row r="50" spans="1:2" x14ac:dyDescent="0.25">
      <c r="A50" s="1" t="s">
        <v>435</v>
      </c>
      <c r="B50" t="s">
        <v>439</v>
      </c>
    </row>
    <row r="52" spans="1:2" x14ac:dyDescent="0.25">
      <c r="A52" s="1" t="s">
        <v>436</v>
      </c>
      <c r="B52" t="s">
        <v>437</v>
      </c>
    </row>
    <row r="53" spans="1:2" x14ac:dyDescent="0.25">
      <c r="B53" t="s">
        <v>438</v>
      </c>
    </row>
    <row r="54" spans="1:2" x14ac:dyDescent="0.25">
      <c r="A54" s="1"/>
      <c r="B54" t="s">
        <v>348</v>
      </c>
    </row>
    <row r="55" spans="1:2" x14ac:dyDescent="0.25">
      <c r="A55" s="1"/>
      <c r="B55" t="s">
        <v>349</v>
      </c>
    </row>
    <row r="56" spans="1:2" x14ac:dyDescent="0.25">
      <c r="A56" s="1"/>
    </row>
    <row r="57" spans="1:2" x14ac:dyDescent="0.25">
      <c r="A57" s="1" t="s">
        <v>1230</v>
      </c>
      <c r="B57" t="s">
        <v>1231</v>
      </c>
    </row>
    <row r="59" spans="1:2" x14ac:dyDescent="0.25">
      <c r="A59" s="78" t="s">
        <v>1247</v>
      </c>
      <c r="B59" s="79"/>
    </row>
    <row r="61" spans="1:2" x14ac:dyDescent="0.25">
      <c r="A61" s="1" t="s">
        <v>426</v>
      </c>
      <c r="B61" t="s">
        <v>1065</v>
      </c>
    </row>
    <row r="62" spans="1:2" x14ac:dyDescent="0.25">
      <c r="A62" s="1" t="s">
        <v>427</v>
      </c>
      <c r="B62" t="s">
        <v>1067</v>
      </c>
    </row>
    <row r="63" spans="1:2" x14ac:dyDescent="0.25">
      <c r="A63" s="1" t="s">
        <v>428</v>
      </c>
      <c r="B63" t="s">
        <v>1068</v>
      </c>
    </row>
    <row r="64" spans="1:2" x14ac:dyDescent="0.25">
      <c r="A64" s="1" t="s">
        <v>432</v>
      </c>
      <c r="B64" t="s">
        <v>1069</v>
      </c>
    </row>
    <row r="65" spans="1:2" x14ac:dyDescent="0.25">
      <c r="A65" s="1" t="s">
        <v>433</v>
      </c>
      <c r="B65" t="s">
        <v>1070</v>
      </c>
    </row>
    <row r="66" spans="1:2" x14ac:dyDescent="0.25">
      <c r="A66" s="1" t="s">
        <v>434</v>
      </c>
    </row>
    <row r="69" spans="1:2" x14ac:dyDescent="0.25">
      <c r="A69" s="1" t="s">
        <v>430</v>
      </c>
      <c r="B69" t="s">
        <v>1071</v>
      </c>
    </row>
    <row r="70" spans="1:2" x14ac:dyDescent="0.25">
      <c r="A70" s="1" t="s">
        <v>431</v>
      </c>
      <c r="B70" t="s">
        <v>1072</v>
      </c>
    </row>
    <row r="71" spans="1:2" x14ac:dyDescent="0.25">
      <c r="A71" s="1" t="s">
        <v>1102</v>
      </c>
    </row>
    <row r="72" spans="1:2" x14ac:dyDescent="0.25">
      <c r="A72" s="1" t="s">
        <v>435</v>
      </c>
    </row>
    <row r="73" spans="1:2" x14ac:dyDescent="0.25">
      <c r="A73" s="1" t="s">
        <v>436</v>
      </c>
    </row>
    <row r="74" spans="1:2" x14ac:dyDescent="0.25">
      <c r="A74" s="1"/>
    </row>
    <row r="75" spans="1:2" x14ac:dyDescent="0.25">
      <c r="A75" s="1" t="s">
        <v>1230</v>
      </c>
      <c r="B75" t="s">
        <v>1231</v>
      </c>
    </row>
    <row r="77" spans="1:2" x14ac:dyDescent="0.25">
      <c r="A77" s="78" t="s">
        <v>1100</v>
      </c>
      <c r="B77" s="79"/>
    </row>
    <row r="78" spans="1:2" x14ac:dyDescent="0.25">
      <c r="A78" s="1"/>
    </row>
    <row r="79" spans="1:2" x14ac:dyDescent="0.25">
      <c r="A79" s="1" t="s">
        <v>426</v>
      </c>
      <c r="B79" t="s">
        <v>1080</v>
      </c>
    </row>
    <row r="80" spans="1:2" x14ac:dyDescent="0.25">
      <c r="A80" s="1" t="s">
        <v>432</v>
      </c>
      <c r="B80" t="s">
        <v>1081</v>
      </c>
    </row>
    <row r="81" spans="1:2" x14ac:dyDescent="0.25">
      <c r="A81" s="1" t="s">
        <v>428</v>
      </c>
      <c r="B81" t="s">
        <v>1082</v>
      </c>
    </row>
    <row r="82" spans="1:2" x14ac:dyDescent="0.25">
      <c r="A82" s="1" t="s">
        <v>434</v>
      </c>
      <c r="B82" t="s">
        <v>1087</v>
      </c>
    </row>
    <row r="83" spans="1:2" x14ac:dyDescent="0.25">
      <c r="B83" t="s">
        <v>1088</v>
      </c>
    </row>
    <row r="84" spans="1:2" x14ac:dyDescent="0.25">
      <c r="B84" t="s">
        <v>1089</v>
      </c>
    </row>
    <row r="86" spans="1:2" x14ac:dyDescent="0.25">
      <c r="A86" s="1" t="s">
        <v>427</v>
      </c>
      <c r="B86" t="s">
        <v>1090</v>
      </c>
    </row>
    <row r="87" spans="1:2" x14ac:dyDescent="0.25">
      <c r="A87" s="1" t="s">
        <v>433</v>
      </c>
      <c r="B87" t="s">
        <v>1091</v>
      </c>
    </row>
    <row r="88" spans="1:2" x14ac:dyDescent="0.25">
      <c r="A88" s="1" t="s">
        <v>430</v>
      </c>
      <c r="B88" t="s">
        <v>1234</v>
      </c>
    </row>
    <row r="89" spans="1:2" x14ac:dyDescent="0.25">
      <c r="A89" s="1" t="s">
        <v>431</v>
      </c>
      <c r="B89" t="s">
        <v>1235</v>
      </c>
    </row>
    <row r="90" spans="1:2" x14ac:dyDescent="0.25">
      <c r="A90" s="1" t="s">
        <v>435</v>
      </c>
      <c r="B90" t="s">
        <v>1233</v>
      </c>
    </row>
    <row r="91" spans="1:2" x14ac:dyDescent="0.25">
      <c r="A91" s="1" t="s">
        <v>436</v>
      </c>
      <c r="B91" t="s">
        <v>1092</v>
      </c>
    </row>
    <row r="92" spans="1:2" x14ac:dyDescent="0.25">
      <c r="B92" t="s">
        <v>1093</v>
      </c>
    </row>
    <row r="93" spans="1:2" x14ac:dyDescent="0.25">
      <c r="A93" s="1"/>
      <c r="B93" t="s">
        <v>1094</v>
      </c>
    </row>
    <row r="94" spans="1:2" x14ac:dyDescent="0.25">
      <c r="B94" t="s">
        <v>1095</v>
      </c>
    </row>
    <row r="95" spans="1:2" x14ac:dyDescent="0.25">
      <c r="B95" t="s">
        <v>1096</v>
      </c>
    </row>
    <row r="96" spans="1:2" x14ac:dyDescent="0.25">
      <c r="B96" t="s">
        <v>1097</v>
      </c>
    </row>
    <row r="98" spans="1:2" x14ac:dyDescent="0.25">
      <c r="A98" s="1" t="s">
        <v>1102</v>
      </c>
      <c r="B98" t="s">
        <v>1090</v>
      </c>
    </row>
    <row r="99" spans="1:2" x14ac:dyDescent="0.25">
      <c r="B99" t="s">
        <v>1091</v>
      </c>
    </row>
    <row r="100" spans="1:2" x14ac:dyDescent="0.25">
      <c r="B100" t="s">
        <v>1236</v>
      </c>
    </row>
    <row r="101" spans="1:2" x14ac:dyDescent="0.25">
      <c r="B101" t="s">
        <v>1238</v>
      </c>
    </row>
    <row r="102" spans="1:2" x14ac:dyDescent="0.25">
      <c r="B102" t="s">
        <v>1239</v>
      </c>
    </row>
    <row r="103" spans="1:2" x14ac:dyDescent="0.25">
      <c r="A103" s="1"/>
      <c r="B103" t="s">
        <v>1240</v>
      </c>
    </row>
    <row r="104" spans="1:2" x14ac:dyDescent="0.25">
      <c r="B104" t="s">
        <v>1241</v>
      </c>
    </row>
    <row r="105" spans="1:2" x14ac:dyDescent="0.25">
      <c r="B105" t="s">
        <v>1242</v>
      </c>
    </row>
    <row r="106" spans="1:2" x14ac:dyDescent="0.25">
      <c r="B106" t="s">
        <v>1243</v>
      </c>
    </row>
    <row r="108" spans="1:2" x14ac:dyDescent="0.25">
      <c r="A108" s="1" t="s">
        <v>1230</v>
      </c>
      <c r="B108" t="s">
        <v>1231</v>
      </c>
    </row>
  </sheetData>
  <hyperlinks>
    <hyperlink ref="D9" r:id="rId1"/>
    <hyperlink ref="D17" r:id="rId2"/>
    <hyperlink ref="D27" r:id="rId3"/>
    <hyperlink ref="D35" r:id="rId4"/>
    <hyperlink ref="D41" r:id="rId5"/>
    <hyperlink ref="D19" r:id="rId6"/>
    <hyperlink ref="D13" r:id="rId7"/>
    <hyperlink ref="D15" r:id="rId8"/>
    <hyperlink ref="D21" r:id="rId9"/>
    <hyperlink ref="D11" r:id="rId10"/>
    <hyperlink ref="D47" r:id="rId11"/>
  </hyperlinks>
  <pageMargins left="0.7" right="0.7" top="0.75" bottom="0.75" header="0.3" footer="0.3"/>
  <pageSetup orientation="portrait" horizontalDpi="1200" verticalDpi="1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topLeftCell="B1" workbookViewId="0">
      <selection activeCell="B1" sqref="B1"/>
    </sheetView>
  </sheetViews>
  <sheetFormatPr defaultRowHeight="12" x14ac:dyDescent="0.2"/>
  <cols>
    <col min="1" max="1" width="20.85546875" style="3" hidden="1" customWidth="1"/>
    <col min="2" max="2" width="45.7109375" style="3" customWidth="1"/>
    <col min="3" max="19" width="9.140625" style="3"/>
    <col min="20" max="33" width="9.28515625" style="3" customWidth="1"/>
    <col min="34" max="16384" width="9.140625" style="3"/>
  </cols>
  <sheetData>
    <row r="1" spans="1:33" ht="15" customHeight="1" x14ac:dyDescent="0.25">
      <c r="A1" s="3" t="s">
        <v>1103</v>
      </c>
      <c r="B1" s="5" t="s">
        <v>1104</v>
      </c>
    </row>
    <row r="2" spans="1:33" ht="15" customHeight="1" x14ac:dyDescent="0.2">
      <c r="B2" s="3" t="s">
        <v>1105</v>
      </c>
    </row>
    <row r="3" spans="1:33" ht="15" customHeight="1" x14ac:dyDescent="0.2">
      <c r="B3" s="3" t="s">
        <v>6</v>
      </c>
      <c r="C3" s="22" t="s">
        <v>6</v>
      </c>
      <c r="D3" s="22" t="s">
        <v>6</v>
      </c>
      <c r="E3" s="22" t="s">
        <v>6</v>
      </c>
      <c r="F3" s="22" t="s">
        <v>6</v>
      </c>
      <c r="G3" s="22" t="s">
        <v>6</v>
      </c>
      <c r="H3" s="22" t="s">
        <v>6</v>
      </c>
      <c r="I3" s="22" t="s">
        <v>6</v>
      </c>
      <c r="J3" s="22" t="s">
        <v>6</v>
      </c>
      <c r="K3" s="22" t="s">
        <v>6</v>
      </c>
      <c r="L3" s="22" t="s">
        <v>6</v>
      </c>
      <c r="M3" s="22" t="s">
        <v>6</v>
      </c>
      <c r="N3" s="22" t="s">
        <v>6</v>
      </c>
      <c r="O3" s="22" t="s">
        <v>6</v>
      </c>
      <c r="P3" s="22" t="s">
        <v>6</v>
      </c>
      <c r="Q3" s="22" t="s">
        <v>6</v>
      </c>
      <c r="R3" s="22" t="s">
        <v>6</v>
      </c>
      <c r="S3" s="22" t="s">
        <v>6</v>
      </c>
      <c r="T3" s="22" t="s">
        <v>6</v>
      </c>
      <c r="U3" s="22" t="s">
        <v>6</v>
      </c>
      <c r="V3" s="22" t="s">
        <v>6</v>
      </c>
      <c r="W3" s="22" t="s">
        <v>6</v>
      </c>
      <c r="X3" s="22" t="s">
        <v>6</v>
      </c>
      <c r="Y3" s="22" t="s">
        <v>6</v>
      </c>
      <c r="Z3" s="22" t="s">
        <v>6</v>
      </c>
      <c r="AA3" s="22" t="s">
        <v>6</v>
      </c>
      <c r="AB3" s="22" t="s">
        <v>6</v>
      </c>
      <c r="AC3" s="22" t="s">
        <v>6</v>
      </c>
      <c r="AD3" s="22" t="s">
        <v>6</v>
      </c>
      <c r="AE3" s="22" t="s">
        <v>6</v>
      </c>
      <c r="AF3" s="22" t="s">
        <v>6</v>
      </c>
      <c r="AG3" s="22"/>
    </row>
    <row r="4" spans="1:33" ht="15" customHeight="1" thickBot="1" x14ac:dyDescent="0.25">
      <c r="B4" s="4" t="s">
        <v>1106</v>
      </c>
      <c r="C4" s="4">
        <v>2011</v>
      </c>
      <c r="D4" s="4">
        <v>2012</v>
      </c>
      <c r="E4" s="4">
        <v>2013</v>
      </c>
      <c r="F4" s="4">
        <v>2014</v>
      </c>
      <c r="G4" s="4">
        <v>2015</v>
      </c>
      <c r="H4" s="4">
        <v>2016</v>
      </c>
      <c r="I4" s="4">
        <v>2017</v>
      </c>
      <c r="J4" s="4">
        <v>2018</v>
      </c>
      <c r="K4" s="4">
        <v>2019</v>
      </c>
      <c r="L4" s="4">
        <v>2020</v>
      </c>
      <c r="M4" s="4">
        <v>2021</v>
      </c>
      <c r="N4" s="4">
        <v>2022</v>
      </c>
      <c r="O4" s="4">
        <v>2023</v>
      </c>
      <c r="P4" s="4">
        <v>2024</v>
      </c>
      <c r="Q4" s="4">
        <v>2025</v>
      </c>
      <c r="R4" s="4">
        <v>2026</v>
      </c>
      <c r="S4" s="4">
        <v>2027</v>
      </c>
      <c r="T4" s="9">
        <v>2028</v>
      </c>
      <c r="U4" s="9">
        <v>2029</v>
      </c>
      <c r="V4" s="9">
        <v>2030</v>
      </c>
      <c r="W4" s="9">
        <v>2031</v>
      </c>
      <c r="X4" s="9">
        <v>2032</v>
      </c>
      <c r="Y4" s="9">
        <v>2033</v>
      </c>
      <c r="Z4" s="9">
        <v>2034</v>
      </c>
      <c r="AA4" s="9">
        <v>2035</v>
      </c>
      <c r="AB4" s="9">
        <v>2036</v>
      </c>
      <c r="AC4" s="9">
        <v>2037</v>
      </c>
      <c r="AD4" s="9">
        <v>2038</v>
      </c>
      <c r="AE4" s="9">
        <v>2039</v>
      </c>
      <c r="AF4" s="9">
        <v>2040</v>
      </c>
      <c r="AG4" s="9" t="s">
        <v>8</v>
      </c>
    </row>
    <row r="5" spans="1:33" ht="15" customHeight="1" thickTop="1" x14ac:dyDescent="0.2">
      <c r="T5" s="22"/>
      <c r="U5" s="22"/>
      <c r="V5" s="22"/>
      <c r="W5" s="22"/>
      <c r="X5" s="22"/>
      <c r="Y5" s="22"/>
      <c r="Z5" s="22"/>
      <c r="AA5" s="22"/>
      <c r="AB5" s="22"/>
      <c r="AC5" s="22"/>
      <c r="AD5" s="22"/>
      <c r="AE5" s="22"/>
      <c r="AF5" s="22"/>
      <c r="AG5" s="22"/>
    </row>
    <row r="6" spans="1:33" ht="15" customHeight="1" x14ac:dyDescent="0.2">
      <c r="B6" s="11" t="s">
        <v>41</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row>
    <row r="7" spans="1:33" ht="15" customHeight="1" x14ac:dyDescent="0.2">
      <c r="B7" s="11" t="s">
        <v>1107</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1:33" ht="15" customHeight="1" x14ac:dyDescent="0.2">
      <c r="A8" s="3" t="s">
        <v>1108</v>
      </c>
      <c r="B8" s="10" t="s">
        <v>1109</v>
      </c>
      <c r="C8" s="132">
        <v>15515.455078000001</v>
      </c>
      <c r="D8" s="132">
        <v>15485.194336</v>
      </c>
      <c r="E8" s="132">
        <v>15433.685546999999</v>
      </c>
      <c r="F8" s="132">
        <v>15206.673828000001</v>
      </c>
      <c r="G8" s="132">
        <v>15017.046875</v>
      </c>
      <c r="H8" s="132">
        <v>14921.399414</v>
      </c>
      <c r="I8" s="132">
        <v>14808.424805000001</v>
      </c>
      <c r="J8" s="132">
        <v>14652.002930000001</v>
      </c>
      <c r="K8" s="132">
        <v>14449.279296999999</v>
      </c>
      <c r="L8" s="132">
        <v>14237.416992</v>
      </c>
      <c r="M8" s="132">
        <v>14013.311523</v>
      </c>
      <c r="N8" s="132">
        <v>13773.958008</v>
      </c>
      <c r="O8" s="132">
        <v>13527.184569999999</v>
      </c>
      <c r="P8" s="132">
        <v>13273.764648</v>
      </c>
      <c r="Q8" s="132">
        <v>13005.319336</v>
      </c>
      <c r="R8" s="132">
        <v>12766.396484000001</v>
      </c>
      <c r="S8" s="132">
        <v>12555.782227</v>
      </c>
      <c r="T8" s="132">
        <v>12378.470703000001</v>
      </c>
      <c r="U8" s="132">
        <v>12222.622069999999</v>
      </c>
      <c r="V8" s="132">
        <v>12087.769531</v>
      </c>
      <c r="W8" s="132">
        <v>11978.802734000001</v>
      </c>
      <c r="X8" s="132">
        <v>11891.041015999999</v>
      </c>
      <c r="Y8" s="132">
        <v>11819.590819999999</v>
      </c>
      <c r="Z8" s="132">
        <v>11754.377930000001</v>
      </c>
      <c r="AA8" s="132">
        <v>11699.641602</v>
      </c>
      <c r="AB8" s="132">
        <v>11656.469727</v>
      </c>
      <c r="AC8" s="132">
        <v>11625.277344</v>
      </c>
      <c r="AD8" s="132">
        <v>11606.919921999999</v>
      </c>
      <c r="AE8" s="132">
        <v>11595.201171999999</v>
      </c>
      <c r="AF8" s="132">
        <v>11584.211914</v>
      </c>
      <c r="AG8" s="133">
        <v>-1.0312E-2</v>
      </c>
    </row>
    <row r="9" spans="1:33" ht="15" customHeight="1" x14ac:dyDescent="0.2">
      <c r="A9" s="3" t="s">
        <v>1110</v>
      </c>
      <c r="B9" s="10" t="s">
        <v>1111</v>
      </c>
      <c r="C9" s="132">
        <v>7409.310547</v>
      </c>
      <c r="D9" s="132">
        <v>7385.1791990000002</v>
      </c>
      <c r="E9" s="132">
        <v>7348.0966799999997</v>
      </c>
      <c r="F9" s="132">
        <v>7226.5771480000003</v>
      </c>
      <c r="G9" s="132">
        <v>7116.8876950000003</v>
      </c>
      <c r="H9" s="132">
        <v>7053.4409180000002</v>
      </c>
      <c r="I9" s="132">
        <v>6978.5058589999999</v>
      </c>
      <c r="J9" s="132">
        <v>6884.4653319999998</v>
      </c>
      <c r="K9" s="132">
        <v>6788.8930659999996</v>
      </c>
      <c r="L9" s="132">
        <v>6688.7329099999997</v>
      </c>
      <c r="M9" s="132">
        <v>6583.5288090000004</v>
      </c>
      <c r="N9" s="132">
        <v>6469.9643550000001</v>
      </c>
      <c r="O9" s="132">
        <v>6352.375</v>
      </c>
      <c r="P9" s="132">
        <v>6239.0371089999999</v>
      </c>
      <c r="Q9" s="132">
        <v>6121.9633789999998</v>
      </c>
      <c r="R9" s="132">
        <v>6017.4682620000003</v>
      </c>
      <c r="S9" s="132">
        <v>5929.8413090000004</v>
      </c>
      <c r="T9" s="132">
        <v>5858.7285160000001</v>
      </c>
      <c r="U9" s="132">
        <v>5798.4848629999997</v>
      </c>
      <c r="V9" s="132">
        <v>5748.1118159999996</v>
      </c>
      <c r="W9" s="132">
        <v>5710.3559569999998</v>
      </c>
      <c r="X9" s="132">
        <v>5682.6240230000003</v>
      </c>
      <c r="Y9" s="132">
        <v>5662.8325199999999</v>
      </c>
      <c r="Z9" s="132">
        <v>5647.4892579999996</v>
      </c>
      <c r="AA9" s="132">
        <v>5636.4155270000001</v>
      </c>
      <c r="AB9" s="132">
        <v>5630.84375</v>
      </c>
      <c r="AC9" s="132">
        <v>5630.9609380000002</v>
      </c>
      <c r="AD9" s="132">
        <v>5637.0146480000003</v>
      </c>
      <c r="AE9" s="132">
        <v>5647.0473629999997</v>
      </c>
      <c r="AF9" s="132">
        <v>5658.4858400000003</v>
      </c>
      <c r="AG9" s="133">
        <v>-9.4660000000000005E-3</v>
      </c>
    </row>
    <row r="10" spans="1:33" ht="15" customHeight="1" x14ac:dyDescent="0.2">
      <c r="A10" s="3" t="s">
        <v>1112</v>
      </c>
      <c r="B10" s="10" t="s">
        <v>1113</v>
      </c>
      <c r="C10" s="132">
        <v>8084.8608400000003</v>
      </c>
      <c r="D10" s="132">
        <v>8078.8017579999996</v>
      </c>
      <c r="E10" s="132">
        <v>8064.4814450000003</v>
      </c>
      <c r="F10" s="132">
        <v>7959.34375</v>
      </c>
      <c r="G10" s="132">
        <v>7879.7255859999996</v>
      </c>
      <c r="H10" s="132">
        <v>7847.7119140000004</v>
      </c>
      <c r="I10" s="132">
        <v>7809.8901370000003</v>
      </c>
      <c r="J10" s="132">
        <v>7747.78125</v>
      </c>
      <c r="K10" s="132">
        <v>7640.9067379999997</v>
      </c>
      <c r="L10" s="132">
        <v>7529.4931640000004</v>
      </c>
      <c r="M10" s="132">
        <v>7410.8969729999999</v>
      </c>
      <c r="N10" s="132">
        <v>7285.4365230000003</v>
      </c>
      <c r="O10" s="132">
        <v>7156.5922849999997</v>
      </c>
      <c r="P10" s="132">
        <v>7016.8369140000004</v>
      </c>
      <c r="Q10" s="132">
        <v>6865.8032229999999</v>
      </c>
      <c r="R10" s="132">
        <v>6731.6757809999999</v>
      </c>
      <c r="S10" s="132">
        <v>6608.9423829999996</v>
      </c>
      <c r="T10" s="132">
        <v>6502.9482420000004</v>
      </c>
      <c r="U10" s="132">
        <v>6407.517578</v>
      </c>
      <c r="V10" s="132">
        <v>6323.1840819999998</v>
      </c>
      <c r="W10" s="132">
        <v>6252.0834960000002</v>
      </c>
      <c r="X10" s="132">
        <v>6192.1347660000001</v>
      </c>
      <c r="Y10" s="132">
        <v>6140.5341799999997</v>
      </c>
      <c r="Z10" s="132">
        <v>6090.7128910000001</v>
      </c>
      <c r="AA10" s="132">
        <v>6047.0849609999996</v>
      </c>
      <c r="AB10" s="132">
        <v>6009.5009769999997</v>
      </c>
      <c r="AC10" s="132">
        <v>5978.1914059999999</v>
      </c>
      <c r="AD10" s="132">
        <v>5953.7631840000004</v>
      </c>
      <c r="AE10" s="132">
        <v>5931.9819340000004</v>
      </c>
      <c r="AF10" s="132">
        <v>5909.5219729999999</v>
      </c>
      <c r="AG10" s="133">
        <v>-1.1105E-2</v>
      </c>
    </row>
    <row r="11" spans="1:33" ht="15" customHeight="1" x14ac:dyDescent="0.2">
      <c r="A11" s="3" t="s">
        <v>1114</v>
      </c>
      <c r="B11" s="10" t="s">
        <v>1115</v>
      </c>
      <c r="C11" s="132">
        <v>21.283089</v>
      </c>
      <c r="D11" s="132">
        <v>21.214075000000001</v>
      </c>
      <c r="E11" s="132">
        <v>21.107824000000001</v>
      </c>
      <c r="F11" s="132">
        <v>20.753409999999999</v>
      </c>
      <c r="G11" s="132">
        <v>20.433244999999999</v>
      </c>
      <c r="H11" s="132">
        <v>20.247458999999999</v>
      </c>
      <c r="I11" s="132">
        <v>20.028417999999999</v>
      </c>
      <c r="J11" s="132">
        <v>19.756491</v>
      </c>
      <c r="K11" s="132">
        <v>19.479793999999998</v>
      </c>
      <c r="L11" s="132">
        <v>19.189990999999999</v>
      </c>
      <c r="M11" s="132">
        <v>18.885726999999999</v>
      </c>
      <c r="N11" s="132">
        <v>18.55772</v>
      </c>
      <c r="O11" s="132">
        <v>18.217866999999998</v>
      </c>
      <c r="P11" s="132">
        <v>17.890782999999999</v>
      </c>
      <c r="Q11" s="132">
        <v>17.552638999999999</v>
      </c>
      <c r="R11" s="132">
        <v>17.251740999999999</v>
      </c>
      <c r="S11" s="132">
        <v>16.999289000000001</v>
      </c>
      <c r="T11" s="132">
        <v>16.794249000000001</v>
      </c>
      <c r="U11" s="132">
        <v>16.620087000000002</v>
      </c>
      <c r="V11" s="132">
        <v>16.473768</v>
      </c>
      <c r="W11" s="132">
        <v>16.363603999999999</v>
      </c>
      <c r="X11" s="132">
        <v>16.281877999999999</v>
      </c>
      <c r="Y11" s="132">
        <v>16.223320000000001</v>
      </c>
      <c r="Z11" s="132">
        <v>16.176155000000001</v>
      </c>
      <c r="AA11" s="132">
        <v>16.142084000000001</v>
      </c>
      <c r="AB11" s="132">
        <v>16.125011000000001</v>
      </c>
      <c r="AC11" s="132">
        <v>16.125229000000001</v>
      </c>
      <c r="AD11" s="132">
        <v>16.142631999999999</v>
      </c>
      <c r="AE11" s="132">
        <v>16.171522</v>
      </c>
      <c r="AF11" s="132">
        <v>16.204355</v>
      </c>
      <c r="AG11" s="133">
        <v>-9.5750000000000002E-3</v>
      </c>
    </row>
    <row r="12" spans="1:33" ht="15" customHeight="1" x14ac:dyDescent="0.2">
      <c r="A12" s="3" t="s">
        <v>1116</v>
      </c>
      <c r="B12" s="10" t="s">
        <v>13</v>
      </c>
      <c r="C12" s="132">
        <v>521.73968500000001</v>
      </c>
      <c r="D12" s="132">
        <v>519.43292199999996</v>
      </c>
      <c r="E12" s="132">
        <v>525.85943599999996</v>
      </c>
      <c r="F12" s="132">
        <v>526.681152</v>
      </c>
      <c r="G12" s="132">
        <v>534.431152</v>
      </c>
      <c r="H12" s="132">
        <v>541.11688200000003</v>
      </c>
      <c r="I12" s="132">
        <v>541.84442100000001</v>
      </c>
      <c r="J12" s="132">
        <v>539.25756799999999</v>
      </c>
      <c r="K12" s="132">
        <v>534.07269299999996</v>
      </c>
      <c r="L12" s="132">
        <v>529.58508300000005</v>
      </c>
      <c r="M12" s="132">
        <v>525.363159</v>
      </c>
      <c r="N12" s="132">
        <v>521.44891399999995</v>
      </c>
      <c r="O12" s="132">
        <v>518.22515899999996</v>
      </c>
      <c r="P12" s="132">
        <v>514.25604199999998</v>
      </c>
      <c r="Q12" s="132">
        <v>510.515625</v>
      </c>
      <c r="R12" s="132">
        <v>507.60879499999999</v>
      </c>
      <c r="S12" s="132">
        <v>504.80978399999998</v>
      </c>
      <c r="T12" s="132">
        <v>502.31601000000001</v>
      </c>
      <c r="U12" s="132">
        <v>500.53537</v>
      </c>
      <c r="V12" s="132">
        <v>499.79269399999998</v>
      </c>
      <c r="W12" s="132">
        <v>499.65557899999999</v>
      </c>
      <c r="X12" s="132">
        <v>499.063782</v>
      </c>
      <c r="Y12" s="132">
        <v>499.64227299999999</v>
      </c>
      <c r="Z12" s="132">
        <v>501.89923099999999</v>
      </c>
      <c r="AA12" s="132">
        <v>504.889679</v>
      </c>
      <c r="AB12" s="132">
        <v>508.54187000000002</v>
      </c>
      <c r="AC12" s="132">
        <v>512.68841599999996</v>
      </c>
      <c r="AD12" s="132">
        <v>517.22113000000002</v>
      </c>
      <c r="AE12" s="132">
        <v>521.57495100000006</v>
      </c>
      <c r="AF12" s="132">
        <v>526.277466</v>
      </c>
      <c r="AG12" s="133">
        <v>4.6799999999999999E-4</v>
      </c>
    </row>
    <row r="13" spans="1:33" ht="15" customHeight="1" x14ac:dyDescent="0.2">
      <c r="A13" s="3" t="s">
        <v>1117</v>
      </c>
      <c r="B13" s="10" t="s">
        <v>1118</v>
      </c>
      <c r="C13" s="132">
        <v>243.54200700000001</v>
      </c>
      <c r="D13" s="132">
        <v>236.763947</v>
      </c>
      <c r="E13" s="132">
        <v>242.15785199999999</v>
      </c>
      <c r="F13" s="132">
        <v>242.01831100000001</v>
      </c>
      <c r="G13" s="132">
        <v>241.90029899999999</v>
      </c>
      <c r="H13" s="132">
        <v>243.64532500000001</v>
      </c>
      <c r="I13" s="132">
        <v>245.41383400000001</v>
      </c>
      <c r="J13" s="132">
        <v>247.20387299999999</v>
      </c>
      <c r="K13" s="132">
        <v>249.02456699999999</v>
      </c>
      <c r="L13" s="132">
        <v>250.87558000000001</v>
      </c>
      <c r="M13" s="132">
        <v>252.74707000000001</v>
      </c>
      <c r="N13" s="132">
        <v>254.638519</v>
      </c>
      <c r="O13" s="132">
        <v>256.54272500000002</v>
      </c>
      <c r="P13" s="132">
        <v>258.45297199999999</v>
      </c>
      <c r="Q13" s="132">
        <v>260.36895800000002</v>
      </c>
      <c r="R13" s="132">
        <v>262.28964200000001</v>
      </c>
      <c r="S13" s="132">
        <v>264.21151700000001</v>
      </c>
      <c r="T13" s="132">
        <v>266.13095099999998</v>
      </c>
      <c r="U13" s="132">
        <v>268.046539</v>
      </c>
      <c r="V13" s="132">
        <v>269.95620700000001</v>
      </c>
      <c r="W13" s="132">
        <v>271.85522500000002</v>
      </c>
      <c r="X13" s="132">
        <v>273.74935900000003</v>
      </c>
      <c r="Y13" s="132">
        <v>275.63330100000002</v>
      </c>
      <c r="Z13" s="132">
        <v>277.50824</v>
      </c>
      <c r="AA13" s="132">
        <v>279.37176499999998</v>
      </c>
      <c r="AB13" s="132">
        <v>281.22262599999999</v>
      </c>
      <c r="AC13" s="132">
        <v>283.06744400000002</v>
      </c>
      <c r="AD13" s="132">
        <v>284.90722699999998</v>
      </c>
      <c r="AE13" s="132">
        <v>286.716339</v>
      </c>
      <c r="AF13" s="132">
        <v>288.42453</v>
      </c>
      <c r="AG13" s="133">
        <v>7.0740000000000004E-3</v>
      </c>
    </row>
    <row r="14" spans="1:33" ht="15" customHeight="1" x14ac:dyDescent="0.2">
      <c r="A14" s="3" t="s">
        <v>1119</v>
      </c>
      <c r="B14" s="10" t="s">
        <v>1120</v>
      </c>
      <c r="C14" s="132">
        <v>101.998749</v>
      </c>
      <c r="D14" s="132">
        <v>98.999733000000006</v>
      </c>
      <c r="E14" s="132">
        <v>100.711838</v>
      </c>
      <c r="F14" s="132">
        <v>100.303612</v>
      </c>
      <c r="G14" s="132">
        <v>99.926047999999994</v>
      </c>
      <c r="H14" s="132">
        <v>100.241196</v>
      </c>
      <c r="I14" s="132">
        <v>100.568611</v>
      </c>
      <c r="J14" s="132">
        <v>100.90685999999999</v>
      </c>
      <c r="K14" s="132">
        <v>101.26577</v>
      </c>
      <c r="L14" s="132">
        <v>101.646935</v>
      </c>
      <c r="M14" s="132">
        <v>102.042633</v>
      </c>
      <c r="N14" s="132">
        <v>102.45416299999999</v>
      </c>
      <c r="O14" s="132">
        <v>102.87610599999999</v>
      </c>
      <c r="P14" s="132">
        <v>103.30341300000001</v>
      </c>
      <c r="Q14" s="132">
        <v>103.737122</v>
      </c>
      <c r="R14" s="132">
        <v>104.177536</v>
      </c>
      <c r="S14" s="132">
        <v>104.62256600000001</v>
      </c>
      <c r="T14" s="132">
        <v>105.069923</v>
      </c>
      <c r="U14" s="132">
        <v>105.518173</v>
      </c>
      <c r="V14" s="132">
        <v>105.96672100000001</v>
      </c>
      <c r="W14" s="132">
        <v>106.417976</v>
      </c>
      <c r="X14" s="132">
        <v>106.877441</v>
      </c>
      <c r="Y14" s="132">
        <v>107.339462</v>
      </c>
      <c r="Z14" s="132">
        <v>107.804474</v>
      </c>
      <c r="AA14" s="132">
        <v>108.269295</v>
      </c>
      <c r="AB14" s="132">
        <v>108.730751</v>
      </c>
      <c r="AC14" s="132">
        <v>109.19414500000001</v>
      </c>
      <c r="AD14" s="132">
        <v>109.659271</v>
      </c>
      <c r="AE14" s="132">
        <v>110.099136</v>
      </c>
      <c r="AF14" s="132">
        <v>110.441963</v>
      </c>
      <c r="AG14" s="133">
        <v>3.9139999999999999E-3</v>
      </c>
    </row>
    <row r="15" spans="1:33" ht="15" customHeight="1" x14ac:dyDescent="0.2">
      <c r="A15" s="3" t="s">
        <v>1121</v>
      </c>
      <c r="B15" s="10" t="s">
        <v>1122</v>
      </c>
      <c r="C15" s="132">
        <v>28.895085999999999</v>
      </c>
      <c r="D15" s="132">
        <v>27.904263</v>
      </c>
      <c r="E15" s="132">
        <v>28.608606000000002</v>
      </c>
      <c r="F15" s="132">
        <v>28.582972000000002</v>
      </c>
      <c r="G15" s="132">
        <v>28.555005999999999</v>
      </c>
      <c r="H15" s="132">
        <v>28.774827999999999</v>
      </c>
      <c r="I15" s="132">
        <v>28.995529000000001</v>
      </c>
      <c r="J15" s="132">
        <v>29.217193999999999</v>
      </c>
      <c r="K15" s="132">
        <v>29.439654999999998</v>
      </c>
      <c r="L15" s="132">
        <v>29.662451000000001</v>
      </c>
      <c r="M15" s="132">
        <v>29.885169999999999</v>
      </c>
      <c r="N15" s="132">
        <v>30.107433</v>
      </c>
      <c r="O15" s="132">
        <v>30.32893</v>
      </c>
      <c r="P15" s="132">
        <v>30.549344999999999</v>
      </c>
      <c r="Q15" s="132">
        <v>30.768394000000001</v>
      </c>
      <c r="R15" s="132">
        <v>30.985800000000001</v>
      </c>
      <c r="S15" s="132">
        <v>31.201301999999998</v>
      </c>
      <c r="T15" s="132">
        <v>31.414677000000001</v>
      </c>
      <c r="U15" s="132">
        <v>31.625941999999998</v>
      </c>
      <c r="V15" s="132">
        <v>31.834842999999999</v>
      </c>
      <c r="W15" s="132">
        <v>32.039921</v>
      </c>
      <c r="X15" s="132">
        <v>32.241256999999997</v>
      </c>
      <c r="Y15" s="132">
        <v>32.438957000000002</v>
      </c>
      <c r="Z15" s="132">
        <v>32.633189999999999</v>
      </c>
      <c r="AA15" s="132">
        <v>32.824139000000002</v>
      </c>
      <c r="AB15" s="132">
        <v>33.012276</v>
      </c>
      <c r="AC15" s="132">
        <v>33.197701000000002</v>
      </c>
      <c r="AD15" s="132">
        <v>33.380732999999999</v>
      </c>
      <c r="AE15" s="132">
        <v>33.561649000000003</v>
      </c>
      <c r="AF15" s="132">
        <v>33.740803</v>
      </c>
      <c r="AG15" s="133">
        <v>6.8060000000000004E-3</v>
      </c>
    </row>
    <row r="16" spans="1:33" ht="15" customHeight="1" x14ac:dyDescent="0.2">
      <c r="A16" s="3" t="s">
        <v>1123</v>
      </c>
      <c r="B16" s="10" t="s">
        <v>1124</v>
      </c>
      <c r="C16" s="132">
        <v>112.64816999999999</v>
      </c>
      <c r="D16" s="132">
        <v>109.85994700000001</v>
      </c>
      <c r="E16" s="132">
        <v>112.837402</v>
      </c>
      <c r="F16" s="132">
        <v>113.131714</v>
      </c>
      <c r="G16" s="132">
        <v>113.41920500000001</v>
      </c>
      <c r="H16" s="132">
        <v>114.629311</v>
      </c>
      <c r="I16" s="132">
        <v>115.84968600000001</v>
      </c>
      <c r="J16" s="132">
        <v>117.079796</v>
      </c>
      <c r="K16" s="132">
        <v>118.31912199999999</v>
      </c>
      <c r="L16" s="132">
        <v>119.566208</v>
      </c>
      <c r="M16" s="132">
        <v>120.819283</v>
      </c>
      <c r="N16" s="132">
        <v>122.07692</v>
      </c>
      <c r="O16" s="132">
        <v>123.33766199999999</v>
      </c>
      <c r="P16" s="132">
        <v>124.600212</v>
      </c>
      <c r="Q16" s="132">
        <v>125.863457</v>
      </c>
      <c r="R16" s="132">
        <v>127.126328</v>
      </c>
      <c r="S16" s="132">
        <v>128.38765000000001</v>
      </c>
      <c r="T16" s="132">
        <v>129.64636200000001</v>
      </c>
      <c r="U16" s="132">
        <v>130.902435</v>
      </c>
      <c r="V16" s="132">
        <v>132.15467799999999</v>
      </c>
      <c r="W16" s="132">
        <v>133.39735400000001</v>
      </c>
      <c r="X16" s="132">
        <v>134.63063</v>
      </c>
      <c r="Y16" s="132">
        <v>135.85485800000001</v>
      </c>
      <c r="Z16" s="132">
        <v>137.07054099999999</v>
      </c>
      <c r="AA16" s="132">
        <v>138.27827500000001</v>
      </c>
      <c r="AB16" s="132">
        <v>139.479614</v>
      </c>
      <c r="AC16" s="132">
        <v>140.67558299999999</v>
      </c>
      <c r="AD16" s="132">
        <v>141.86721800000001</v>
      </c>
      <c r="AE16" s="132">
        <v>143.05555699999999</v>
      </c>
      <c r="AF16" s="132">
        <v>144.241806</v>
      </c>
      <c r="AG16" s="133">
        <v>9.7719999999999994E-3</v>
      </c>
    </row>
    <row r="17" spans="1:33" ht="15" customHeight="1" x14ac:dyDescent="0.2">
      <c r="A17" s="3" t="s">
        <v>1125</v>
      </c>
      <c r="B17" s="10" t="s">
        <v>1126</v>
      </c>
      <c r="C17" s="132">
        <v>5187.1948240000002</v>
      </c>
      <c r="D17" s="132">
        <v>5024.9814450000003</v>
      </c>
      <c r="E17" s="132">
        <v>5230.5170900000003</v>
      </c>
      <c r="F17" s="132">
        <v>5335.2641599999997</v>
      </c>
      <c r="G17" s="132">
        <v>5506.798828</v>
      </c>
      <c r="H17" s="132">
        <v>5675.2993159999996</v>
      </c>
      <c r="I17" s="132">
        <v>5749.6430659999996</v>
      </c>
      <c r="J17" s="132">
        <v>5779.4155270000001</v>
      </c>
      <c r="K17" s="132">
        <v>5819.3662109999996</v>
      </c>
      <c r="L17" s="132">
        <v>5866.5410160000001</v>
      </c>
      <c r="M17" s="132">
        <v>5922.9638670000004</v>
      </c>
      <c r="N17" s="132">
        <v>5987.2539059999999</v>
      </c>
      <c r="O17" s="132">
        <v>6055.2646480000003</v>
      </c>
      <c r="P17" s="132">
        <v>6116.1376950000003</v>
      </c>
      <c r="Q17" s="132">
        <v>6189.001953</v>
      </c>
      <c r="R17" s="132">
        <v>6257.3369140000004</v>
      </c>
      <c r="S17" s="132">
        <v>6310.6372069999998</v>
      </c>
      <c r="T17" s="132">
        <v>6356.9111329999996</v>
      </c>
      <c r="U17" s="132">
        <v>6407.5092770000001</v>
      </c>
      <c r="V17" s="132">
        <v>6469.3447269999997</v>
      </c>
      <c r="W17" s="132">
        <v>6527.9179690000001</v>
      </c>
      <c r="X17" s="132">
        <v>6573.6611329999996</v>
      </c>
      <c r="Y17" s="132">
        <v>6634.0415039999998</v>
      </c>
      <c r="Z17" s="132">
        <v>6717.9829099999997</v>
      </c>
      <c r="AA17" s="132">
        <v>6803.455078</v>
      </c>
      <c r="AB17" s="132">
        <v>6893.1025390000004</v>
      </c>
      <c r="AC17" s="132">
        <v>6980.4409180000002</v>
      </c>
      <c r="AD17" s="132">
        <v>7067.3339839999999</v>
      </c>
      <c r="AE17" s="132">
        <v>7145.5708009999998</v>
      </c>
      <c r="AF17" s="132">
        <v>7229.3481449999999</v>
      </c>
      <c r="AG17" s="133">
        <v>1.3075E-2</v>
      </c>
    </row>
    <row r="18" spans="1:33" ht="15" customHeight="1" x14ac:dyDescent="0.2">
      <c r="A18" s="3" t="s">
        <v>1127</v>
      </c>
      <c r="B18" s="10" t="s">
        <v>1128</v>
      </c>
      <c r="C18" s="132">
        <v>929.40344200000004</v>
      </c>
      <c r="D18" s="132">
        <v>928.21893299999999</v>
      </c>
      <c r="E18" s="132">
        <v>976.14593500000001</v>
      </c>
      <c r="F18" s="132">
        <v>1012.387878</v>
      </c>
      <c r="G18" s="132">
        <v>1056.5162350000001</v>
      </c>
      <c r="H18" s="132">
        <v>1095.2177730000001</v>
      </c>
      <c r="I18" s="132">
        <v>1116.396362</v>
      </c>
      <c r="J18" s="132">
        <v>1125.533813</v>
      </c>
      <c r="K18" s="132">
        <v>1137.4208980000001</v>
      </c>
      <c r="L18" s="132">
        <v>1149.967529</v>
      </c>
      <c r="M18" s="132">
        <v>1163.91626</v>
      </c>
      <c r="N18" s="132">
        <v>1178.4095460000001</v>
      </c>
      <c r="O18" s="132">
        <v>1191.586548</v>
      </c>
      <c r="P18" s="132">
        <v>1201.438721</v>
      </c>
      <c r="Q18" s="132">
        <v>1212.1166989999999</v>
      </c>
      <c r="R18" s="132">
        <v>1221.025513</v>
      </c>
      <c r="S18" s="132">
        <v>1227.0318600000001</v>
      </c>
      <c r="T18" s="132">
        <v>1231.307861</v>
      </c>
      <c r="U18" s="132">
        <v>1236.387817</v>
      </c>
      <c r="V18" s="132">
        <v>1242.665649</v>
      </c>
      <c r="W18" s="132">
        <v>1249.071655</v>
      </c>
      <c r="X18" s="132">
        <v>1252.7954099999999</v>
      </c>
      <c r="Y18" s="132">
        <v>1259.3535159999999</v>
      </c>
      <c r="Z18" s="132">
        <v>1269.689331</v>
      </c>
      <c r="AA18" s="132">
        <v>1279.540894</v>
      </c>
      <c r="AB18" s="132">
        <v>1289.1501459999999</v>
      </c>
      <c r="AC18" s="132">
        <v>1298.911499</v>
      </c>
      <c r="AD18" s="132">
        <v>1308.4105219999999</v>
      </c>
      <c r="AE18" s="132">
        <v>1316.9605710000001</v>
      </c>
      <c r="AF18" s="132">
        <v>1326.252563</v>
      </c>
      <c r="AG18" s="133">
        <v>1.2826000000000001E-2</v>
      </c>
    </row>
    <row r="19" spans="1:33" ht="15" customHeight="1" x14ac:dyDescent="0.2">
      <c r="A19" s="3" t="s">
        <v>1129</v>
      </c>
      <c r="B19" s="10" t="s">
        <v>1130</v>
      </c>
      <c r="C19" s="132">
        <v>4257.7915039999998</v>
      </c>
      <c r="D19" s="132">
        <v>4096.7626950000003</v>
      </c>
      <c r="E19" s="132">
        <v>4254.3710940000001</v>
      </c>
      <c r="F19" s="132">
        <v>4322.8764650000003</v>
      </c>
      <c r="G19" s="132">
        <v>4450.2827150000003</v>
      </c>
      <c r="H19" s="132">
        <v>4580.0815430000002</v>
      </c>
      <c r="I19" s="132">
        <v>4633.2465819999998</v>
      </c>
      <c r="J19" s="132">
        <v>4653.8818359999996</v>
      </c>
      <c r="K19" s="132">
        <v>4681.9453119999998</v>
      </c>
      <c r="L19" s="132">
        <v>4716.5737300000001</v>
      </c>
      <c r="M19" s="132">
        <v>4759.0473629999997</v>
      </c>
      <c r="N19" s="132">
        <v>4808.8442379999997</v>
      </c>
      <c r="O19" s="132">
        <v>4863.6782229999999</v>
      </c>
      <c r="P19" s="132">
        <v>4914.6992190000001</v>
      </c>
      <c r="Q19" s="132">
        <v>4976.8852539999998</v>
      </c>
      <c r="R19" s="132">
        <v>5036.3115230000003</v>
      </c>
      <c r="S19" s="132">
        <v>5083.6054690000001</v>
      </c>
      <c r="T19" s="132">
        <v>5125.6030270000001</v>
      </c>
      <c r="U19" s="132">
        <v>5171.1215819999998</v>
      </c>
      <c r="V19" s="132">
        <v>5226.6791990000002</v>
      </c>
      <c r="W19" s="132">
        <v>5278.8461909999996</v>
      </c>
      <c r="X19" s="132">
        <v>5320.8657229999999</v>
      </c>
      <c r="Y19" s="132">
        <v>5374.6879879999997</v>
      </c>
      <c r="Z19" s="132">
        <v>5448.2934569999998</v>
      </c>
      <c r="AA19" s="132">
        <v>5523.9140619999998</v>
      </c>
      <c r="AB19" s="132">
        <v>5603.9521480000003</v>
      </c>
      <c r="AC19" s="132">
        <v>5681.529297</v>
      </c>
      <c r="AD19" s="132">
        <v>5758.9233400000003</v>
      </c>
      <c r="AE19" s="132">
        <v>5828.6103519999997</v>
      </c>
      <c r="AF19" s="132">
        <v>5903.095703</v>
      </c>
      <c r="AG19" s="133">
        <v>1.3131E-2</v>
      </c>
    </row>
    <row r="20" spans="1:33" ht="15" customHeight="1" x14ac:dyDescent="0.2">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row>
    <row r="21" spans="1:33" ht="15" customHeight="1" x14ac:dyDescent="0.2">
      <c r="B21" s="11" t="s">
        <v>1131</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row>
    <row r="22" spans="1:33" ht="15" customHeight="1" x14ac:dyDescent="0.2">
      <c r="A22" s="3" t="s">
        <v>1132</v>
      </c>
      <c r="B22" s="10" t="s">
        <v>1133</v>
      </c>
      <c r="C22" s="132">
        <v>2459.8303219999998</v>
      </c>
      <c r="D22" s="132">
        <v>2471.811279</v>
      </c>
      <c r="E22" s="132">
        <v>2478.3378910000001</v>
      </c>
      <c r="F22" s="132">
        <v>2501.1743160000001</v>
      </c>
      <c r="G22" s="132">
        <v>2522.5512699999999</v>
      </c>
      <c r="H22" s="132">
        <v>2542.9091800000001</v>
      </c>
      <c r="I22" s="132">
        <v>2560.7170409999999</v>
      </c>
      <c r="J22" s="132">
        <v>2574.6342770000001</v>
      </c>
      <c r="K22" s="132">
        <v>2586.8251949999999</v>
      </c>
      <c r="L22" s="132">
        <v>2597.2946780000002</v>
      </c>
      <c r="M22" s="132">
        <v>2608.8305660000001</v>
      </c>
      <c r="N22" s="132">
        <v>2621.1967770000001</v>
      </c>
      <c r="O22" s="132">
        <v>2633.3298340000001</v>
      </c>
      <c r="P22" s="132">
        <v>2644.1586910000001</v>
      </c>
      <c r="Q22" s="132">
        <v>2654.389893</v>
      </c>
      <c r="R22" s="132">
        <v>2663.1870119999999</v>
      </c>
      <c r="S22" s="132">
        <v>2670.0141600000002</v>
      </c>
      <c r="T22" s="132">
        <v>2676.0842290000001</v>
      </c>
      <c r="U22" s="132">
        <v>2680.9177249999998</v>
      </c>
      <c r="V22" s="132">
        <v>2685.0234380000002</v>
      </c>
      <c r="W22" s="132">
        <v>2688.3054200000001</v>
      </c>
      <c r="X22" s="132">
        <v>2690.7780760000001</v>
      </c>
      <c r="Y22" s="132">
        <v>2692.3583979999999</v>
      </c>
      <c r="Z22" s="132">
        <v>2692.8249510000001</v>
      </c>
      <c r="AA22" s="132">
        <v>2692.454346</v>
      </c>
      <c r="AB22" s="132">
        <v>2694.6213379999999</v>
      </c>
      <c r="AC22" s="132">
        <v>2696.5166020000001</v>
      </c>
      <c r="AD22" s="132">
        <v>2698.165039</v>
      </c>
      <c r="AE22" s="132">
        <v>2699.2614749999998</v>
      </c>
      <c r="AF22" s="132">
        <v>2700.6171880000002</v>
      </c>
      <c r="AG22" s="133">
        <v>3.1670000000000001E-3</v>
      </c>
    </row>
    <row r="23" spans="1:33" ht="15" customHeight="1" x14ac:dyDescent="0.2">
      <c r="A23" s="3" t="s">
        <v>1134</v>
      </c>
      <c r="B23" s="10" t="s">
        <v>1135</v>
      </c>
      <c r="C23" s="132">
        <v>142.915222</v>
      </c>
      <c r="D23" s="132">
        <v>143.40162699999999</v>
      </c>
      <c r="E23" s="132">
        <v>143.642776</v>
      </c>
      <c r="F23" s="132">
        <v>144.67266799999999</v>
      </c>
      <c r="G23" s="132">
        <v>145.64291399999999</v>
      </c>
      <c r="H23" s="132">
        <v>146.572968</v>
      </c>
      <c r="I23" s="132">
        <v>147.388351</v>
      </c>
      <c r="J23" s="132">
        <v>148.024078</v>
      </c>
      <c r="K23" s="132">
        <v>148.58242799999999</v>
      </c>
      <c r="L23" s="132">
        <v>149.06256099999999</v>
      </c>
      <c r="M23" s="132">
        <v>149.59655799999999</v>
      </c>
      <c r="N23" s="132">
        <v>150.17263800000001</v>
      </c>
      <c r="O23" s="132">
        <v>150.740036</v>
      </c>
      <c r="P23" s="132">
        <v>151.24705499999999</v>
      </c>
      <c r="Q23" s="132">
        <v>151.727081</v>
      </c>
      <c r="R23" s="132">
        <v>152.14006000000001</v>
      </c>
      <c r="S23" s="132">
        <v>152.46035800000001</v>
      </c>
      <c r="T23" s="132">
        <v>152.745148</v>
      </c>
      <c r="U23" s="132">
        <v>152.97210699999999</v>
      </c>
      <c r="V23" s="132">
        <v>153.164749</v>
      </c>
      <c r="W23" s="132">
        <v>153.31883199999999</v>
      </c>
      <c r="X23" s="132">
        <v>153.43450899999999</v>
      </c>
      <c r="Y23" s="132">
        <v>153.50830099999999</v>
      </c>
      <c r="Z23" s="132">
        <v>153.529144</v>
      </c>
      <c r="AA23" s="132">
        <v>153.510437</v>
      </c>
      <c r="AB23" s="132">
        <v>153.61277799999999</v>
      </c>
      <c r="AC23" s="132">
        <v>153.70233200000001</v>
      </c>
      <c r="AD23" s="132">
        <v>153.780304</v>
      </c>
      <c r="AE23" s="132">
        <v>153.83178699999999</v>
      </c>
      <c r="AF23" s="132">
        <v>153.89604199999999</v>
      </c>
      <c r="AG23" s="133">
        <v>2.526E-3</v>
      </c>
    </row>
    <row r="24" spans="1:33" ht="15" customHeight="1" x14ac:dyDescent="0.2">
      <c r="A24" s="3" t="s">
        <v>1136</v>
      </c>
      <c r="B24" s="10" t="s">
        <v>1137</v>
      </c>
      <c r="C24" s="132">
        <v>1530.8326420000001</v>
      </c>
      <c r="D24" s="132">
        <v>1539.411255</v>
      </c>
      <c r="E24" s="132">
        <v>1546.8199460000001</v>
      </c>
      <c r="F24" s="132">
        <v>1561.276245</v>
      </c>
      <c r="G24" s="132">
        <v>1573.6345209999999</v>
      </c>
      <c r="H24" s="132">
        <v>1584.6499020000001</v>
      </c>
      <c r="I24" s="132">
        <v>1594.423462</v>
      </c>
      <c r="J24" s="132">
        <v>1601.780029</v>
      </c>
      <c r="K24" s="132">
        <v>1608.149048</v>
      </c>
      <c r="L24" s="132">
        <v>1613.6451420000001</v>
      </c>
      <c r="M24" s="132">
        <v>1619.1136469999999</v>
      </c>
      <c r="N24" s="132">
        <v>1624.410889</v>
      </c>
      <c r="O24" s="132">
        <v>1628.7188719999999</v>
      </c>
      <c r="P24" s="132">
        <v>1632.0770259999999</v>
      </c>
      <c r="Q24" s="132">
        <v>1635.189331</v>
      </c>
      <c r="R24" s="132">
        <v>1637.478638</v>
      </c>
      <c r="S24" s="132">
        <v>1638.8458250000001</v>
      </c>
      <c r="T24" s="132">
        <v>1639.6583250000001</v>
      </c>
      <c r="U24" s="132">
        <v>1639.670654</v>
      </c>
      <c r="V24" s="132">
        <v>1639.1573490000001</v>
      </c>
      <c r="W24" s="132">
        <v>1638.1723629999999</v>
      </c>
      <c r="X24" s="132">
        <v>1636.7048339999999</v>
      </c>
      <c r="Y24" s="132">
        <v>1634.7042240000001</v>
      </c>
      <c r="Z24" s="132">
        <v>1632.2010499999999</v>
      </c>
      <c r="AA24" s="132">
        <v>1629.3066409999999</v>
      </c>
      <c r="AB24" s="132">
        <v>1628.1635739999999</v>
      </c>
      <c r="AC24" s="132">
        <v>1626.9780270000001</v>
      </c>
      <c r="AD24" s="132">
        <v>1625.7910159999999</v>
      </c>
      <c r="AE24" s="132">
        <v>1624.622803</v>
      </c>
      <c r="AF24" s="132">
        <v>1623.540405</v>
      </c>
      <c r="AG24" s="133">
        <v>1.902E-3</v>
      </c>
    </row>
    <row r="25" spans="1:33" ht="15" customHeight="1" x14ac:dyDescent="0.2">
      <c r="A25" s="3" t="s">
        <v>1138</v>
      </c>
      <c r="B25" s="10" t="s">
        <v>1139</v>
      </c>
      <c r="C25" s="132">
        <v>630.14196800000002</v>
      </c>
      <c r="D25" s="132">
        <v>633.68817100000001</v>
      </c>
      <c r="E25" s="132">
        <v>636.65759300000002</v>
      </c>
      <c r="F25" s="132">
        <v>642.66943400000002</v>
      </c>
      <c r="G25" s="132">
        <v>647.64813200000003</v>
      </c>
      <c r="H25" s="132">
        <v>651.96398899999997</v>
      </c>
      <c r="I25" s="132">
        <v>655.68377699999996</v>
      </c>
      <c r="J25" s="132">
        <v>658.40252699999996</v>
      </c>
      <c r="K25" s="132">
        <v>660.70202600000005</v>
      </c>
      <c r="L25" s="132">
        <v>662.63433799999996</v>
      </c>
      <c r="M25" s="132">
        <v>664.56341599999996</v>
      </c>
      <c r="N25" s="132">
        <v>666.40478499999995</v>
      </c>
      <c r="O25" s="132">
        <v>667.81750499999998</v>
      </c>
      <c r="P25" s="132">
        <v>668.80438200000003</v>
      </c>
      <c r="Q25" s="132">
        <v>669.68035899999995</v>
      </c>
      <c r="R25" s="132">
        <v>670.21820100000002</v>
      </c>
      <c r="S25" s="132">
        <v>670.37786900000003</v>
      </c>
      <c r="T25" s="132">
        <v>670.30670199999997</v>
      </c>
      <c r="U25" s="132">
        <v>669.90393100000006</v>
      </c>
      <c r="V25" s="132">
        <v>669.27874799999995</v>
      </c>
      <c r="W25" s="132">
        <v>668.46209699999997</v>
      </c>
      <c r="X25" s="132">
        <v>667.44390899999996</v>
      </c>
      <c r="Y25" s="132">
        <v>666.20385699999997</v>
      </c>
      <c r="Z25" s="132">
        <v>664.75280799999996</v>
      </c>
      <c r="AA25" s="132">
        <v>663.137024</v>
      </c>
      <c r="AB25" s="132">
        <v>662.48608400000001</v>
      </c>
      <c r="AC25" s="132">
        <v>661.81036400000005</v>
      </c>
      <c r="AD25" s="132">
        <v>661.12646500000005</v>
      </c>
      <c r="AE25" s="132">
        <v>660.44274900000005</v>
      </c>
      <c r="AF25" s="132">
        <v>659.785706</v>
      </c>
      <c r="AG25" s="133">
        <v>1.4419999999999999E-3</v>
      </c>
    </row>
    <row r="26" spans="1:33" ht="15" customHeight="1" x14ac:dyDescent="0.2">
      <c r="A26" s="3" t="s">
        <v>1140</v>
      </c>
      <c r="B26" s="10" t="s">
        <v>1141</v>
      </c>
      <c r="C26" s="132">
        <v>155.94075000000001</v>
      </c>
      <c r="D26" s="132">
        <v>155.31021100000001</v>
      </c>
      <c r="E26" s="132">
        <v>151.217545</v>
      </c>
      <c r="F26" s="132">
        <v>152.55602999999999</v>
      </c>
      <c r="G26" s="132">
        <v>155.62579299999999</v>
      </c>
      <c r="H26" s="132">
        <v>159.72216800000001</v>
      </c>
      <c r="I26" s="132">
        <v>163.22151199999999</v>
      </c>
      <c r="J26" s="132">
        <v>166.42775</v>
      </c>
      <c r="K26" s="132">
        <v>169.39151000000001</v>
      </c>
      <c r="L26" s="132">
        <v>171.952744</v>
      </c>
      <c r="M26" s="132">
        <v>175.55677800000001</v>
      </c>
      <c r="N26" s="132">
        <v>180.20846599999999</v>
      </c>
      <c r="O26" s="132">
        <v>186.05355800000001</v>
      </c>
      <c r="P26" s="132">
        <v>192.03021200000001</v>
      </c>
      <c r="Q26" s="132">
        <v>197.79315199999999</v>
      </c>
      <c r="R26" s="132">
        <v>203.350098</v>
      </c>
      <c r="S26" s="132">
        <v>208.33003199999999</v>
      </c>
      <c r="T26" s="132">
        <v>213.37394699999999</v>
      </c>
      <c r="U26" s="132">
        <v>218.370758</v>
      </c>
      <c r="V26" s="132">
        <v>223.422653</v>
      </c>
      <c r="W26" s="132">
        <v>228.35214199999999</v>
      </c>
      <c r="X26" s="132">
        <v>233.194839</v>
      </c>
      <c r="Y26" s="132">
        <v>237.94189499999999</v>
      </c>
      <c r="Z26" s="132">
        <v>242.34198000000001</v>
      </c>
      <c r="AA26" s="132">
        <v>246.50018299999999</v>
      </c>
      <c r="AB26" s="132">
        <v>250.35878</v>
      </c>
      <c r="AC26" s="132">
        <v>254.02578700000001</v>
      </c>
      <c r="AD26" s="132">
        <v>257.467285</v>
      </c>
      <c r="AE26" s="132">
        <v>260.36398300000002</v>
      </c>
      <c r="AF26" s="132">
        <v>263.39505000000003</v>
      </c>
      <c r="AG26" s="133">
        <v>1.9043999999999998E-2</v>
      </c>
    </row>
    <row r="27" spans="1:33" ht="15" customHeight="1" x14ac:dyDescent="0.2">
      <c r="A27" s="3" t="s">
        <v>1142</v>
      </c>
      <c r="B27" s="10" t="s">
        <v>1143</v>
      </c>
      <c r="C27" s="132">
        <v>1113.482788</v>
      </c>
      <c r="D27" s="132">
        <v>913.64679000000001</v>
      </c>
      <c r="E27" s="132">
        <v>884.06353799999999</v>
      </c>
      <c r="F27" s="132">
        <v>903.01861599999995</v>
      </c>
      <c r="G27" s="132">
        <v>922.22747800000002</v>
      </c>
      <c r="H27" s="132">
        <v>926.27832000000001</v>
      </c>
      <c r="I27" s="132">
        <v>929.20806900000002</v>
      </c>
      <c r="J27" s="132">
        <v>931.58331299999998</v>
      </c>
      <c r="K27" s="132">
        <v>933.78747599999997</v>
      </c>
      <c r="L27" s="132">
        <v>935.75067100000001</v>
      </c>
      <c r="M27" s="132">
        <v>937.32952899999998</v>
      </c>
      <c r="N27" s="132">
        <v>939.09204099999999</v>
      </c>
      <c r="O27" s="132">
        <v>940.93707300000005</v>
      </c>
      <c r="P27" s="132">
        <v>942.82305899999994</v>
      </c>
      <c r="Q27" s="132">
        <v>944.91570999999999</v>
      </c>
      <c r="R27" s="132">
        <v>946.78881799999999</v>
      </c>
      <c r="S27" s="132">
        <v>948.55883800000004</v>
      </c>
      <c r="T27" s="132">
        <v>950.398865</v>
      </c>
      <c r="U27" s="132">
        <v>952.26501499999995</v>
      </c>
      <c r="V27" s="132">
        <v>954.36096199999997</v>
      </c>
      <c r="W27" s="132">
        <v>956.19268799999998</v>
      </c>
      <c r="X27" s="132">
        <v>958.08489999999995</v>
      </c>
      <c r="Y27" s="132">
        <v>959.91467299999999</v>
      </c>
      <c r="Z27" s="132">
        <v>961.67297399999995</v>
      </c>
      <c r="AA27" s="132">
        <v>963.32586700000002</v>
      </c>
      <c r="AB27" s="132">
        <v>964.96264599999995</v>
      </c>
      <c r="AC27" s="132">
        <v>966.63055399999996</v>
      </c>
      <c r="AD27" s="132">
        <v>968.03424099999995</v>
      </c>
      <c r="AE27" s="132">
        <v>969.35882600000002</v>
      </c>
      <c r="AF27" s="132">
        <v>970.52606200000002</v>
      </c>
      <c r="AG27" s="133">
        <v>2.1589999999999999E-3</v>
      </c>
    </row>
    <row r="28" spans="1:33" ht="15" customHeight="1" x14ac:dyDescent="0.2">
      <c r="A28" s="3" t="s">
        <v>1144</v>
      </c>
      <c r="B28" s="10" t="s">
        <v>1145</v>
      </c>
      <c r="C28" s="132">
        <v>875.64575200000002</v>
      </c>
      <c r="D28" s="132">
        <v>675.44305399999996</v>
      </c>
      <c r="E28" s="132">
        <v>643.01916500000004</v>
      </c>
      <c r="F28" s="132">
        <v>661.54730199999995</v>
      </c>
      <c r="G28" s="132">
        <v>679.90002400000003</v>
      </c>
      <c r="H28" s="132">
        <v>681.53656000000001</v>
      </c>
      <c r="I28" s="132">
        <v>681.89312700000005</v>
      </c>
      <c r="J28" s="132">
        <v>681.94348100000002</v>
      </c>
      <c r="K28" s="132">
        <v>681.92980999999997</v>
      </c>
      <c r="L28" s="132">
        <v>681.801331</v>
      </c>
      <c r="M28" s="132">
        <v>681.50170900000001</v>
      </c>
      <c r="N28" s="132">
        <v>681.47015399999998</v>
      </c>
      <c r="O28" s="132">
        <v>681.53906199999994</v>
      </c>
      <c r="P28" s="132">
        <v>681.57318099999998</v>
      </c>
      <c r="Q28" s="132">
        <v>681.82788100000005</v>
      </c>
      <c r="R28" s="132">
        <v>681.92578100000003</v>
      </c>
      <c r="S28" s="132">
        <v>682.033142</v>
      </c>
      <c r="T28" s="132">
        <v>682.18774399999995</v>
      </c>
      <c r="U28" s="132">
        <v>682.422729</v>
      </c>
      <c r="V28" s="132">
        <v>682.88262899999995</v>
      </c>
      <c r="W28" s="132">
        <v>683.22119099999998</v>
      </c>
      <c r="X28" s="132">
        <v>683.70770300000004</v>
      </c>
      <c r="Y28" s="132">
        <v>684.20623799999998</v>
      </c>
      <c r="Z28" s="132">
        <v>684.796021</v>
      </c>
      <c r="AA28" s="132">
        <v>685.26995799999997</v>
      </c>
      <c r="AB28" s="132">
        <v>685.83319100000006</v>
      </c>
      <c r="AC28" s="132">
        <v>686.51086399999997</v>
      </c>
      <c r="AD28" s="132">
        <v>686.98211700000002</v>
      </c>
      <c r="AE28" s="132">
        <v>687.55444299999999</v>
      </c>
      <c r="AF28" s="132">
        <v>688.10613999999998</v>
      </c>
      <c r="AG28" s="133">
        <v>6.6399999999999999E-4</v>
      </c>
    </row>
    <row r="29" spans="1:33" ht="15" customHeight="1" x14ac:dyDescent="0.2">
      <c r="A29" s="3" t="s">
        <v>1146</v>
      </c>
      <c r="B29" s="10" t="s">
        <v>1147</v>
      </c>
      <c r="C29" s="132">
        <v>110.572784</v>
      </c>
      <c r="D29" s="132">
        <v>96.173987999999994</v>
      </c>
      <c r="E29" s="132">
        <v>96.932770000000005</v>
      </c>
      <c r="F29" s="132">
        <v>97.654587000000006</v>
      </c>
      <c r="G29" s="132">
        <v>98.098845999999995</v>
      </c>
      <c r="H29" s="132">
        <v>98.55574</v>
      </c>
      <c r="I29" s="132">
        <v>97.532950999999997</v>
      </c>
      <c r="J29" s="132">
        <v>96.175353999999999</v>
      </c>
      <c r="K29" s="132">
        <v>94.728333000000006</v>
      </c>
      <c r="L29" s="132">
        <v>93.240982000000002</v>
      </c>
      <c r="M29" s="132">
        <v>91.688263000000006</v>
      </c>
      <c r="N29" s="132">
        <v>90.412704000000005</v>
      </c>
      <c r="O29" s="132">
        <v>89.161452999999995</v>
      </c>
      <c r="P29" s="132">
        <v>87.894515999999996</v>
      </c>
      <c r="Q29" s="132">
        <v>86.858795000000001</v>
      </c>
      <c r="R29" s="132">
        <v>85.591247999999993</v>
      </c>
      <c r="S29" s="132">
        <v>84.396041999999994</v>
      </c>
      <c r="T29" s="132">
        <v>83.257835</v>
      </c>
      <c r="U29" s="132">
        <v>82.209784999999997</v>
      </c>
      <c r="V29" s="132">
        <v>81.404099000000002</v>
      </c>
      <c r="W29" s="132">
        <v>80.495757999999995</v>
      </c>
      <c r="X29" s="132">
        <v>79.743774000000002</v>
      </c>
      <c r="Y29" s="132">
        <v>79.062576000000007</v>
      </c>
      <c r="Z29" s="132">
        <v>78.547507999999993</v>
      </c>
      <c r="AA29" s="132">
        <v>77.923339999999996</v>
      </c>
      <c r="AB29" s="132">
        <v>77.357017999999997</v>
      </c>
      <c r="AC29" s="132">
        <v>76.934539999999998</v>
      </c>
      <c r="AD29" s="132">
        <v>76.392899</v>
      </c>
      <c r="AE29" s="132">
        <v>76.070473000000007</v>
      </c>
      <c r="AF29" s="132">
        <v>75.794983000000002</v>
      </c>
      <c r="AG29" s="133">
        <v>-8.4679999999999998E-3</v>
      </c>
    </row>
    <row r="30" spans="1:33" ht="15" customHeight="1" x14ac:dyDescent="0.2">
      <c r="A30" s="3" t="s">
        <v>1148</v>
      </c>
      <c r="B30" s="10" t="s">
        <v>1149</v>
      </c>
      <c r="C30" s="132">
        <v>765.07299799999998</v>
      </c>
      <c r="D30" s="132">
        <v>579.26904300000001</v>
      </c>
      <c r="E30" s="132">
        <v>546.086365</v>
      </c>
      <c r="F30" s="132">
        <v>563.89269999999999</v>
      </c>
      <c r="G30" s="132">
        <v>581.80114700000001</v>
      </c>
      <c r="H30" s="132">
        <v>582.98083499999996</v>
      </c>
      <c r="I30" s="132">
        <v>584.36016800000004</v>
      </c>
      <c r="J30" s="132">
        <v>585.76812700000005</v>
      </c>
      <c r="K30" s="132">
        <v>587.20147699999995</v>
      </c>
      <c r="L30" s="132">
        <v>588.56036400000005</v>
      </c>
      <c r="M30" s="132">
        <v>589.81341599999996</v>
      </c>
      <c r="N30" s="132">
        <v>591.05743399999994</v>
      </c>
      <c r="O30" s="132">
        <v>592.37762499999997</v>
      </c>
      <c r="P30" s="132">
        <v>593.67864999999995</v>
      </c>
      <c r="Q30" s="132">
        <v>594.96905500000003</v>
      </c>
      <c r="R30" s="132">
        <v>596.33453399999996</v>
      </c>
      <c r="S30" s="132">
        <v>597.63708499999996</v>
      </c>
      <c r="T30" s="132">
        <v>598.92993200000001</v>
      </c>
      <c r="U30" s="132">
        <v>600.21295199999997</v>
      </c>
      <c r="V30" s="132">
        <v>601.47851600000001</v>
      </c>
      <c r="W30" s="132">
        <v>602.72546399999999</v>
      </c>
      <c r="X30" s="132">
        <v>603.96392800000001</v>
      </c>
      <c r="Y30" s="132">
        <v>605.14367700000003</v>
      </c>
      <c r="Z30" s="132">
        <v>606.24853499999995</v>
      </c>
      <c r="AA30" s="132">
        <v>607.34661900000003</v>
      </c>
      <c r="AB30" s="132">
        <v>608.47619599999996</v>
      </c>
      <c r="AC30" s="132">
        <v>609.57629399999996</v>
      </c>
      <c r="AD30" s="132">
        <v>610.58923300000004</v>
      </c>
      <c r="AE30" s="132">
        <v>611.48394800000005</v>
      </c>
      <c r="AF30" s="132">
        <v>612.31115699999998</v>
      </c>
      <c r="AG30" s="133">
        <v>1.983E-3</v>
      </c>
    </row>
    <row r="31" spans="1:33" ht="15" customHeight="1" x14ac:dyDescent="0.2">
      <c r="A31" s="3" t="s">
        <v>1150</v>
      </c>
      <c r="B31" s="10" t="s">
        <v>1151</v>
      </c>
      <c r="C31" s="132">
        <v>237.83702099999999</v>
      </c>
      <c r="D31" s="132">
        <v>238.20373499999999</v>
      </c>
      <c r="E31" s="132">
        <v>241.04440299999999</v>
      </c>
      <c r="F31" s="132">
        <v>241.47129799999999</v>
      </c>
      <c r="G31" s="132">
        <v>242.32740799999999</v>
      </c>
      <c r="H31" s="132">
        <v>244.74172999999999</v>
      </c>
      <c r="I31" s="132">
        <v>247.314911</v>
      </c>
      <c r="J31" s="132">
        <v>249.63980100000001</v>
      </c>
      <c r="K31" s="132">
        <v>251.857697</v>
      </c>
      <c r="L31" s="132">
        <v>253.949341</v>
      </c>
      <c r="M31" s="132">
        <v>255.82782</v>
      </c>
      <c r="N31" s="132">
        <v>257.62188700000002</v>
      </c>
      <c r="O31" s="132">
        <v>259.39801</v>
      </c>
      <c r="P31" s="132">
        <v>261.249908</v>
      </c>
      <c r="Q31" s="132">
        <v>263.08783</v>
      </c>
      <c r="R31" s="132">
        <v>264.86303700000002</v>
      </c>
      <c r="S31" s="132">
        <v>266.52569599999998</v>
      </c>
      <c r="T31" s="132">
        <v>268.21115099999997</v>
      </c>
      <c r="U31" s="132">
        <v>269.84225500000002</v>
      </c>
      <c r="V31" s="132">
        <v>271.47833300000002</v>
      </c>
      <c r="W31" s="132">
        <v>272.97152699999998</v>
      </c>
      <c r="X31" s="132">
        <v>274.37719700000002</v>
      </c>
      <c r="Y31" s="132">
        <v>275.70843500000001</v>
      </c>
      <c r="Z31" s="132">
        <v>276.87695300000001</v>
      </c>
      <c r="AA31" s="132">
        <v>278.05593900000002</v>
      </c>
      <c r="AB31" s="132">
        <v>279.129456</v>
      </c>
      <c r="AC31" s="132">
        <v>280.11965900000001</v>
      </c>
      <c r="AD31" s="132">
        <v>281.05212399999999</v>
      </c>
      <c r="AE31" s="132">
        <v>281.80438199999998</v>
      </c>
      <c r="AF31" s="132">
        <v>282.41995200000002</v>
      </c>
      <c r="AG31" s="133">
        <v>6.1000000000000004E-3</v>
      </c>
    </row>
    <row r="32" spans="1:33" ht="15" customHeight="1" x14ac:dyDescent="0.2">
      <c r="A32" s="3" t="s">
        <v>1152</v>
      </c>
      <c r="B32" s="10" t="s">
        <v>18</v>
      </c>
      <c r="C32" s="132">
        <v>560.85717799999998</v>
      </c>
      <c r="D32" s="132">
        <v>530.97015399999998</v>
      </c>
      <c r="E32" s="132">
        <v>488.42971799999998</v>
      </c>
      <c r="F32" s="132">
        <v>494.992706</v>
      </c>
      <c r="G32" s="132">
        <v>493.06402600000001</v>
      </c>
      <c r="H32" s="132">
        <v>474.37512199999998</v>
      </c>
      <c r="I32" s="132">
        <v>486.52121</v>
      </c>
      <c r="J32" s="132">
        <v>494.14117399999998</v>
      </c>
      <c r="K32" s="132">
        <v>496.324005</v>
      </c>
      <c r="L32" s="132">
        <v>496.77838100000002</v>
      </c>
      <c r="M32" s="132">
        <v>499.16387900000001</v>
      </c>
      <c r="N32" s="132">
        <v>503.24371300000001</v>
      </c>
      <c r="O32" s="132">
        <v>505.51986699999998</v>
      </c>
      <c r="P32" s="132">
        <v>506.75830100000002</v>
      </c>
      <c r="Q32" s="132">
        <v>510.08215300000001</v>
      </c>
      <c r="R32" s="132">
        <v>507.137451</v>
      </c>
      <c r="S32" s="132">
        <v>507.77172899999999</v>
      </c>
      <c r="T32" s="132">
        <v>503.29608200000001</v>
      </c>
      <c r="U32" s="132">
        <v>503.07287600000001</v>
      </c>
      <c r="V32" s="132">
        <v>502.372345</v>
      </c>
      <c r="W32" s="132">
        <v>498.90808099999998</v>
      </c>
      <c r="X32" s="132">
        <v>498.98230000000001</v>
      </c>
      <c r="Y32" s="132">
        <v>494.899902</v>
      </c>
      <c r="Z32" s="132">
        <v>491.08160400000003</v>
      </c>
      <c r="AA32" s="132">
        <v>490.43127399999997</v>
      </c>
      <c r="AB32" s="132">
        <v>490.825806</v>
      </c>
      <c r="AC32" s="132">
        <v>484.179688</v>
      </c>
      <c r="AD32" s="132">
        <v>483.06011999999998</v>
      </c>
      <c r="AE32" s="132">
        <v>480.59402499999999</v>
      </c>
      <c r="AF32" s="132">
        <v>479.53137199999998</v>
      </c>
      <c r="AG32" s="133">
        <v>-3.6329999999999999E-3</v>
      </c>
    </row>
    <row r="33" spans="1:33" ht="15" customHeight="1" x14ac:dyDescent="0.2">
      <c r="A33" s="3" t="s">
        <v>1153</v>
      </c>
      <c r="B33" s="10" t="s">
        <v>1145</v>
      </c>
      <c r="C33" s="132">
        <v>513.91326900000001</v>
      </c>
      <c r="D33" s="132">
        <v>483.74069200000002</v>
      </c>
      <c r="E33" s="132">
        <v>440.13845800000001</v>
      </c>
      <c r="F33" s="132">
        <v>446.35461400000003</v>
      </c>
      <c r="G33" s="132">
        <v>444.44882200000001</v>
      </c>
      <c r="H33" s="132">
        <v>425.54565400000001</v>
      </c>
      <c r="I33" s="132">
        <v>437.40002399999997</v>
      </c>
      <c r="J33" s="132">
        <v>444.75735500000002</v>
      </c>
      <c r="K33" s="132">
        <v>446.61831699999999</v>
      </c>
      <c r="L33" s="132">
        <v>446.68722500000001</v>
      </c>
      <c r="M33" s="132">
        <v>448.661835</v>
      </c>
      <c r="N33" s="132">
        <v>452.29351800000001</v>
      </c>
      <c r="O33" s="132">
        <v>454.07592799999998</v>
      </c>
      <c r="P33" s="132">
        <v>454.76834100000002</v>
      </c>
      <c r="Q33" s="132">
        <v>457.59173600000003</v>
      </c>
      <c r="R33" s="132">
        <v>454.19836400000003</v>
      </c>
      <c r="S33" s="132">
        <v>454.365723</v>
      </c>
      <c r="T33" s="132">
        <v>449.42895499999997</v>
      </c>
      <c r="U33" s="132">
        <v>448.74548299999998</v>
      </c>
      <c r="V33" s="132">
        <v>447.56646699999999</v>
      </c>
      <c r="W33" s="132">
        <v>443.63415500000002</v>
      </c>
      <c r="X33" s="132">
        <v>443.23776199999998</v>
      </c>
      <c r="Y33" s="132">
        <v>438.68866000000003</v>
      </c>
      <c r="Z33" s="132">
        <v>434.37356599999998</v>
      </c>
      <c r="AA33" s="132">
        <v>433.23080399999998</v>
      </c>
      <c r="AB33" s="132">
        <v>433.04077100000001</v>
      </c>
      <c r="AC33" s="132">
        <v>425.73950200000002</v>
      </c>
      <c r="AD33" s="132">
        <v>423.95648199999999</v>
      </c>
      <c r="AE33" s="132">
        <v>420.80896000000001</v>
      </c>
      <c r="AF33" s="132">
        <v>419.02847300000002</v>
      </c>
      <c r="AG33" s="133">
        <v>-5.1159999999999999E-3</v>
      </c>
    </row>
    <row r="34" spans="1:33" ht="15" customHeight="1" x14ac:dyDescent="0.2">
      <c r="A34" s="3" t="s">
        <v>1154</v>
      </c>
      <c r="B34" s="10" t="s">
        <v>1155</v>
      </c>
      <c r="C34" s="132">
        <v>46.943924000000003</v>
      </c>
      <c r="D34" s="132">
        <v>47.229443000000003</v>
      </c>
      <c r="E34" s="132">
        <v>48.291248000000003</v>
      </c>
      <c r="F34" s="132">
        <v>48.638095999999997</v>
      </c>
      <c r="G34" s="132">
        <v>48.615208000000003</v>
      </c>
      <c r="H34" s="132">
        <v>48.829483000000003</v>
      </c>
      <c r="I34" s="132">
        <v>49.121184999999997</v>
      </c>
      <c r="J34" s="132">
        <v>49.38382</v>
      </c>
      <c r="K34" s="132">
        <v>49.705696000000003</v>
      </c>
      <c r="L34" s="132">
        <v>50.091163999999999</v>
      </c>
      <c r="M34" s="132">
        <v>50.50206</v>
      </c>
      <c r="N34" s="132">
        <v>50.950211000000003</v>
      </c>
      <c r="O34" s="132">
        <v>51.443931999999997</v>
      </c>
      <c r="P34" s="132">
        <v>51.989960000000004</v>
      </c>
      <c r="Q34" s="132">
        <v>52.490406</v>
      </c>
      <c r="R34" s="132">
        <v>52.939082999999997</v>
      </c>
      <c r="S34" s="132">
        <v>53.405991</v>
      </c>
      <c r="T34" s="132">
        <v>53.867125999999999</v>
      </c>
      <c r="U34" s="132">
        <v>54.327381000000003</v>
      </c>
      <c r="V34" s="132">
        <v>54.805889000000001</v>
      </c>
      <c r="W34" s="132">
        <v>55.273918000000002</v>
      </c>
      <c r="X34" s="132">
        <v>55.744529999999997</v>
      </c>
      <c r="Y34" s="132">
        <v>56.21125</v>
      </c>
      <c r="Z34" s="132">
        <v>56.708038000000002</v>
      </c>
      <c r="AA34" s="132">
        <v>57.200470000000003</v>
      </c>
      <c r="AB34" s="132">
        <v>57.785041999999997</v>
      </c>
      <c r="AC34" s="132">
        <v>58.440188999999997</v>
      </c>
      <c r="AD34" s="132">
        <v>59.103630000000003</v>
      </c>
      <c r="AE34" s="132">
        <v>59.785052999999998</v>
      </c>
      <c r="AF34" s="132">
        <v>60.502898999999999</v>
      </c>
      <c r="AG34" s="133">
        <v>8.8850000000000005E-3</v>
      </c>
    </row>
    <row r="35" spans="1:33" ht="15" customHeight="1" x14ac:dyDescent="0.2">
      <c r="A35" s="3" t="s">
        <v>1156</v>
      </c>
      <c r="B35" s="10" t="s">
        <v>1157</v>
      </c>
      <c r="C35" s="132">
        <v>17.735545999999999</v>
      </c>
      <c r="D35" s="132">
        <v>18.099070000000001</v>
      </c>
      <c r="E35" s="132">
        <v>18.706944</v>
      </c>
      <c r="F35" s="132">
        <v>18.286560000000001</v>
      </c>
      <c r="G35" s="132">
        <v>17.570221</v>
      </c>
      <c r="H35" s="132">
        <v>17.042960999999998</v>
      </c>
      <c r="I35" s="132">
        <v>16.636333</v>
      </c>
      <c r="J35" s="132">
        <v>16.393539000000001</v>
      </c>
      <c r="K35" s="132">
        <v>16.277809000000001</v>
      </c>
      <c r="L35" s="132">
        <v>16.286842</v>
      </c>
      <c r="M35" s="132">
        <v>16.373501000000001</v>
      </c>
      <c r="N35" s="132">
        <v>16.504985999999999</v>
      </c>
      <c r="O35" s="132">
        <v>16.652714</v>
      </c>
      <c r="P35" s="132">
        <v>16.757221000000001</v>
      </c>
      <c r="Q35" s="132">
        <v>16.809034</v>
      </c>
      <c r="R35" s="132">
        <v>16.829772999999999</v>
      </c>
      <c r="S35" s="132">
        <v>16.881920000000001</v>
      </c>
      <c r="T35" s="132">
        <v>16.890422999999998</v>
      </c>
      <c r="U35" s="132">
        <v>16.917717</v>
      </c>
      <c r="V35" s="132">
        <v>16.941655999999998</v>
      </c>
      <c r="W35" s="132">
        <v>16.98724</v>
      </c>
      <c r="X35" s="132">
        <v>17.051200999999999</v>
      </c>
      <c r="Y35" s="132">
        <v>17.116875</v>
      </c>
      <c r="Z35" s="132">
        <v>17.2684</v>
      </c>
      <c r="AA35" s="132">
        <v>17.345095000000001</v>
      </c>
      <c r="AB35" s="132">
        <v>17.427852999999999</v>
      </c>
      <c r="AC35" s="132">
        <v>17.512820999999999</v>
      </c>
      <c r="AD35" s="132">
        <v>17.583449999999999</v>
      </c>
      <c r="AE35" s="132">
        <v>17.709688</v>
      </c>
      <c r="AF35" s="132">
        <v>17.874331000000002</v>
      </c>
      <c r="AG35" s="133">
        <v>-4.46E-4</v>
      </c>
    </row>
    <row r="36" spans="1:33" ht="15" customHeight="1" x14ac:dyDescent="0.2">
      <c r="A36" s="3" t="s">
        <v>1158</v>
      </c>
      <c r="B36" s="10" t="s">
        <v>1159</v>
      </c>
      <c r="C36" s="132">
        <v>14.272847000000001</v>
      </c>
      <c r="D36" s="132">
        <v>14.422829999999999</v>
      </c>
      <c r="E36" s="132">
        <v>14.536654</v>
      </c>
      <c r="F36" s="132">
        <v>14.804778000000001</v>
      </c>
      <c r="G36" s="132">
        <v>15.049543</v>
      </c>
      <c r="H36" s="132">
        <v>15.302204</v>
      </c>
      <c r="I36" s="132">
        <v>15.549764</v>
      </c>
      <c r="J36" s="132">
        <v>15.743200999999999</v>
      </c>
      <c r="K36" s="132">
        <v>15.918564999999999</v>
      </c>
      <c r="L36" s="132">
        <v>16.083096000000001</v>
      </c>
      <c r="M36" s="132">
        <v>16.232337999999999</v>
      </c>
      <c r="N36" s="132">
        <v>16.379125999999999</v>
      </c>
      <c r="O36" s="132">
        <v>16.536280000000001</v>
      </c>
      <c r="P36" s="132">
        <v>16.719460000000002</v>
      </c>
      <c r="Q36" s="132">
        <v>16.900376999999999</v>
      </c>
      <c r="R36" s="132">
        <v>17.072773000000002</v>
      </c>
      <c r="S36" s="132">
        <v>17.245729000000001</v>
      </c>
      <c r="T36" s="132">
        <v>17.427022999999998</v>
      </c>
      <c r="U36" s="132">
        <v>17.606446999999999</v>
      </c>
      <c r="V36" s="132">
        <v>17.791706000000001</v>
      </c>
      <c r="W36" s="132">
        <v>17.967693000000001</v>
      </c>
      <c r="X36" s="132">
        <v>18.138045999999999</v>
      </c>
      <c r="Y36" s="132">
        <v>18.305873999999999</v>
      </c>
      <c r="Z36" s="132">
        <v>18.464663000000002</v>
      </c>
      <c r="AA36" s="132">
        <v>18.633559999999999</v>
      </c>
      <c r="AB36" s="132">
        <v>18.834340999999998</v>
      </c>
      <c r="AC36" s="132">
        <v>19.057604000000001</v>
      </c>
      <c r="AD36" s="132">
        <v>19.286677999999998</v>
      </c>
      <c r="AE36" s="132">
        <v>19.510421999999998</v>
      </c>
      <c r="AF36" s="132">
        <v>19.735019999999999</v>
      </c>
      <c r="AG36" s="133">
        <v>1.1261999999999999E-2</v>
      </c>
    </row>
    <row r="37" spans="1:33" ht="15" customHeight="1" x14ac:dyDescent="0.2">
      <c r="A37" s="3" t="s">
        <v>1160</v>
      </c>
      <c r="B37" s="10" t="s">
        <v>1161</v>
      </c>
      <c r="C37" s="132">
        <v>14.935532</v>
      </c>
      <c r="D37" s="132">
        <v>14.707541000000001</v>
      </c>
      <c r="E37" s="132">
        <v>15.047649</v>
      </c>
      <c r="F37" s="132">
        <v>15.546759</v>
      </c>
      <c r="G37" s="132">
        <v>15.995441</v>
      </c>
      <c r="H37" s="132">
        <v>16.484317999999998</v>
      </c>
      <c r="I37" s="132">
        <v>16.935089000000001</v>
      </c>
      <c r="J37" s="132">
        <v>17.247076</v>
      </c>
      <c r="K37" s="132">
        <v>17.509322999999998</v>
      </c>
      <c r="L37" s="132">
        <v>17.721222000000001</v>
      </c>
      <c r="M37" s="132">
        <v>17.896217</v>
      </c>
      <c r="N37" s="132">
        <v>18.066099000000001</v>
      </c>
      <c r="O37" s="132">
        <v>18.254936000000001</v>
      </c>
      <c r="P37" s="132">
        <v>18.513280999999999</v>
      </c>
      <c r="Q37" s="132">
        <v>18.780994</v>
      </c>
      <c r="R37" s="132">
        <v>19.036536999999999</v>
      </c>
      <c r="S37" s="132">
        <v>19.278343</v>
      </c>
      <c r="T37" s="132">
        <v>19.549685</v>
      </c>
      <c r="U37" s="132">
        <v>19.803218999999999</v>
      </c>
      <c r="V37" s="132">
        <v>20.072528999999999</v>
      </c>
      <c r="W37" s="132">
        <v>20.318987</v>
      </c>
      <c r="X37" s="132">
        <v>20.555282999999999</v>
      </c>
      <c r="Y37" s="132">
        <v>20.788504</v>
      </c>
      <c r="Z37" s="132">
        <v>20.974976999999999</v>
      </c>
      <c r="AA37" s="132">
        <v>21.221817000000001</v>
      </c>
      <c r="AB37" s="132">
        <v>21.522849999999998</v>
      </c>
      <c r="AC37" s="132">
        <v>21.869762000000001</v>
      </c>
      <c r="AD37" s="132">
        <v>22.233501</v>
      </c>
      <c r="AE37" s="132">
        <v>22.564945000000002</v>
      </c>
      <c r="AF37" s="132">
        <v>22.893545</v>
      </c>
      <c r="AG37" s="133">
        <v>1.5928999999999999E-2</v>
      </c>
    </row>
    <row r="38" spans="1:33" ht="15" customHeight="1" x14ac:dyDescent="0.2">
      <c r="A38" s="3" t="s">
        <v>1162</v>
      </c>
      <c r="B38" s="10" t="s">
        <v>1163</v>
      </c>
      <c r="C38" s="132">
        <v>133.419983</v>
      </c>
      <c r="D38" s="132">
        <v>118.620987</v>
      </c>
      <c r="E38" s="132">
        <v>114.770004</v>
      </c>
      <c r="F38" s="132">
        <v>116.668221</v>
      </c>
      <c r="G38" s="132">
        <v>118.059967</v>
      </c>
      <c r="H38" s="132">
        <v>119.27578</v>
      </c>
      <c r="I38" s="132">
        <v>120.05360400000001</v>
      </c>
      <c r="J38" s="132">
        <v>120.311432</v>
      </c>
      <c r="K38" s="132">
        <v>120.23407</v>
      </c>
      <c r="L38" s="132">
        <v>120.06572</v>
      </c>
      <c r="M38" s="132">
        <v>119.93187</v>
      </c>
      <c r="N38" s="132">
        <v>119.833878</v>
      </c>
      <c r="O38" s="132">
        <v>119.784599</v>
      </c>
      <c r="P38" s="132">
        <v>119.79059599999999</v>
      </c>
      <c r="Q38" s="132">
        <v>119.96706399999999</v>
      </c>
      <c r="R38" s="132">
        <v>120.273087</v>
      </c>
      <c r="S38" s="132">
        <v>120.67295799999999</v>
      </c>
      <c r="T38" s="132">
        <v>121.016098</v>
      </c>
      <c r="U38" s="132">
        <v>121.275398</v>
      </c>
      <c r="V38" s="132">
        <v>121.44622</v>
      </c>
      <c r="W38" s="132">
        <v>121.5504</v>
      </c>
      <c r="X38" s="132">
        <v>121.636284</v>
      </c>
      <c r="Y38" s="132">
        <v>121.68806499999999</v>
      </c>
      <c r="Z38" s="132">
        <v>121.749825</v>
      </c>
      <c r="AA38" s="132">
        <v>121.83532700000001</v>
      </c>
      <c r="AB38" s="132">
        <v>121.96051</v>
      </c>
      <c r="AC38" s="132">
        <v>122.115936</v>
      </c>
      <c r="AD38" s="132">
        <v>122.29834700000001</v>
      </c>
      <c r="AE38" s="132">
        <v>122.489372</v>
      </c>
      <c r="AF38" s="132">
        <v>122.65640999999999</v>
      </c>
      <c r="AG38" s="133">
        <v>1.1950000000000001E-3</v>
      </c>
    </row>
    <row r="39" spans="1:33" ht="15" customHeight="1" x14ac:dyDescent="0.2">
      <c r="A39" s="3" t="s">
        <v>1164</v>
      </c>
      <c r="B39" s="10" t="s">
        <v>1165</v>
      </c>
      <c r="C39" s="132">
        <v>698.754639</v>
      </c>
      <c r="D39" s="132">
        <v>730.78631600000006</v>
      </c>
      <c r="E39" s="132">
        <v>725.03936799999997</v>
      </c>
      <c r="F39" s="132">
        <v>730.03546100000005</v>
      </c>
      <c r="G39" s="132">
        <v>707.91821300000004</v>
      </c>
      <c r="H39" s="132">
        <v>697.21368399999994</v>
      </c>
      <c r="I39" s="132">
        <v>702.97943099999998</v>
      </c>
      <c r="J39" s="132">
        <v>713.37933299999997</v>
      </c>
      <c r="K39" s="132">
        <v>727.83221400000002</v>
      </c>
      <c r="L39" s="132">
        <v>741.00201400000003</v>
      </c>
      <c r="M39" s="132">
        <v>749.645081</v>
      </c>
      <c r="N39" s="132">
        <v>753.91039999999998</v>
      </c>
      <c r="O39" s="132">
        <v>756.93060300000002</v>
      </c>
      <c r="P39" s="132">
        <v>759.63867200000004</v>
      </c>
      <c r="Q39" s="132">
        <v>764.92065400000001</v>
      </c>
      <c r="R39" s="132">
        <v>776.45251499999995</v>
      </c>
      <c r="S39" s="132">
        <v>788.07733199999996</v>
      </c>
      <c r="T39" s="132">
        <v>801.15460199999995</v>
      </c>
      <c r="U39" s="132">
        <v>810.69049099999995</v>
      </c>
      <c r="V39" s="132">
        <v>819.284851</v>
      </c>
      <c r="W39" s="132">
        <v>823.607483</v>
      </c>
      <c r="X39" s="132">
        <v>826.479919</v>
      </c>
      <c r="Y39" s="132">
        <v>829.59161400000005</v>
      </c>
      <c r="Z39" s="132">
        <v>832.42199700000003</v>
      </c>
      <c r="AA39" s="132">
        <v>834.17938200000003</v>
      </c>
      <c r="AB39" s="132">
        <v>832.28747599999997</v>
      </c>
      <c r="AC39" s="132">
        <v>833.75158699999997</v>
      </c>
      <c r="AD39" s="132">
        <v>838.41058299999997</v>
      </c>
      <c r="AE39" s="132">
        <v>842.496216</v>
      </c>
      <c r="AF39" s="132">
        <v>846.31488000000002</v>
      </c>
      <c r="AG39" s="133">
        <v>5.2560000000000003E-3</v>
      </c>
    </row>
    <row r="40" spans="1:33" ht="15" customHeight="1" x14ac:dyDescent="0.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ht="15" customHeight="1" x14ac:dyDescent="0.2">
      <c r="A41" s="3" t="s">
        <v>1166</v>
      </c>
      <c r="B41" s="26" t="s">
        <v>1167</v>
      </c>
      <c r="C41" s="134">
        <v>737.30517599999996</v>
      </c>
      <c r="D41" s="134">
        <v>703.62127699999996</v>
      </c>
      <c r="E41" s="134">
        <v>658.941101</v>
      </c>
      <c r="F41" s="134">
        <v>665.53491199999996</v>
      </c>
      <c r="G41" s="134">
        <v>652.15997300000004</v>
      </c>
      <c r="H41" s="134">
        <v>644.24475099999995</v>
      </c>
      <c r="I41" s="134">
        <v>640.43792699999995</v>
      </c>
      <c r="J41" s="134">
        <v>639.32330300000001</v>
      </c>
      <c r="K41" s="134">
        <v>638.98937999999998</v>
      </c>
      <c r="L41" s="134">
        <v>638.64495799999997</v>
      </c>
      <c r="M41" s="134">
        <v>638.29565400000001</v>
      </c>
      <c r="N41" s="134">
        <v>637.95471199999997</v>
      </c>
      <c r="O41" s="134">
        <v>637.61706500000003</v>
      </c>
      <c r="P41" s="134">
        <v>641.53033400000004</v>
      </c>
      <c r="Q41" s="134">
        <v>648.13091999999995</v>
      </c>
      <c r="R41" s="134">
        <v>654.87359600000002</v>
      </c>
      <c r="S41" s="134">
        <v>661.75433299999997</v>
      </c>
      <c r="T41" s="134">
        <v>668.78539999999998</v>
      </c>
      <c r="U41" s="134">
        <v>675.95739700000001</v>
      </c>
      <c r="V41" s="134">
        <v>683.277466</v>
      </c>
      <c r="W41" s="134">
        <v>690.72113000000002</v>
      </c>
      <c r="X41" s="134">
        <v>698.34332300000005</v>
      </c>
      <c r="Y41" s="134">
        <v>706.10974099999999</v>
      </c>
      <c r="Z41" s="134">
        <v>714.049622</v>
      </c>
      <c r="AA41" s="134">
        <v>722.15948500000002</v>
      </c>
      <c r="AB41" s="134">
        <v>730.413635</v>
      </c>
      <c r="AC41" s="134">
        <v>738.87341300000003</v>
      </c>
      <c r="AD41" s="134">
        <v>747.48278800000003</v>
      </c>
      <c r="AE41" s="134">
        <v>756.236267</v>
      </c>
      <c r="AF41" s="134">
        <v>765.13812299999995</v>
      </c>
      <c r="AG41" s="135">
        <v>2.9979999999999998E-3</v>
      </c>
    </row>
    <row r="42" spans="1:33" ht="15" customHeight="1" x14ac:dyDescent="0.2">
      <c r="A42" s="3" t="s">
        <v>1168</v>
      </c>
      <c r="B42" s="10" t="s">
        <v>1169</v>
      </c>
      <c r="C42" s="132">
        <v>575.30218500000001</v>
      </c>
      <c r="D42" s="132">
        <v>557.32147199999997</v>
      </c>
      <c r="E42" s="132">
        <v>520.91558799999996</v>
      </c>
      <c r="F42" s="132">
        <v>526.612122</v>
      </c>
      <c r="G42" s="132">
        <v>516.50372300000004</v>
      </c>
      <c r="H42" s="132">
        <v>510.20858800000002</v>
      </c>
      <c r="I42" s="132">
        <v>507.15048200000001</v>
      </c>
      <c r="J42" s="132">
        <v>506.233521</v>
      </c>
      <c r="K42" s="132">
        <v>505.935608</v>
      </c>
      <c r="L42" s="132">
        <v>505.64236499999998</v>
      </c>
      <c r="M42" s="132">
        <v>505.35314899999997</v>
      </c>
      <c r="N42" s="132">
        <v>505.06726099999997</v>
      </c>
      <c r="O42" s="132">
        <v>504.78402699999998</v>
      </c>
      <c r="P42" s="132">
        <v>507.86468500000001</v>
      </c>
      <c r="Q42" s="132">
        <v>513.068848</v>
      </c>
      <c r="R42" s="132">
        <v>518.39764400000001</v>
      </c>
      <c r="S42" s="132">
        <v>523.83215299999995</v>
      </c>
      <c r="T42" s="132">
        <v>529.38915999999995</v>
      </c>
      <c r="U42" s="132">
        <v>535.05572500000005</v>
      </c>
      <c r="V42" s="132">
        <v>540.837402</v>
      </c>
      <c r="W42" s="132">
        <v>546.72033699999997</v>
      </c>
      <c r="X42" s="132">
        <v>552.74011199999995</v>
      </c>
      <c r="Y42" s="132">
        <v>558.87676999999996</v>
      </c>
      <c r="Z42" s="132">
        <v>565.14977999999996</v>
      </c>
      <c r="AA42" s="132">
        <v>571.55822799999999</v>
      </c>
      <c r="AB42" s="132">
        <v>578.08044400000006</v>
      </c>
      <c r="AC42" s="132">
        <v>584.76678500000003</v>
      </c>
      <c r="AD42" s="132">
        <v>591.57257100000004</v>
      </c>
      <c r="AE42" s="132">
        <v>598.49823000000004</v>
      </c>
      <c r="AF42" s="132">
        <v>605.54363999999998</v>
      </c>
      <c r="AG42" s="133">
        <v>2.9680000000000002E-3</v>
      </c>
    </row>
    <row r="43" spans="1:33" ht="15" customHeight="1" x14ac:dyDescent="0.2">
      <c r="A43" s="3" t="s">
        <v>1170</v>
      </c>
      <c r="B43" s="10" t="s">
        <v>1033</v>
      </c>
      <c r="C43" s="132">
        <v>20.043861</v>
      </c>
      <c r="D43" s="132">
        <v>14.445519000000001</v>
      </c>
      <c r="E43" s="132">
        <v>12.640340999999999</v>
      </c>
      <c r="F43" s="132">
        <v>13.224909999999999</v>
      </c>
      <c r="G43" s="132">
        <v>13.408099999999999</v>
      </c>
      <c r="H43" s="132">
        <v>13.253574</v>
      </c>
      <c r="I43" s="132">
        <v>13.189355000000001</v>
      </c>
      <c r="J43" s="132">
        <v>13.182651</v>
      </c>
      <c r="K43" s="132">
        <v>13.193360999999999</v>
      </c>
      <c r="L43" s="132">
        <v>13.203166</v>
      </c>
      <c r="M43" s="132">
        <v>13.210298999999999</v>
      </c>
      <c r="N43" s="132">
        <v>13.216404000000001</v>
      </c>
      <c r="O43" s="132">
        <v>13.223602</v>
      </c>
      <c r="P43" s="132">
        <v>13.317595000000001</v>
      </c>
      <c r="Q43" s="132">
        <v>13.467281</v>
      </c>
      <c r="R43" s="132">
        <v>13.622316</v>
      </c>
      <c r="S43" s="132">
        <v>13.779540000000001</v>
      </c>
      <c r="T43" s="132">
        <v>13.940256</v>
      </c>
      <c r="U43" s="132">
        <v>14.10374</v>
      </c>
      <c r="V43" s="132">
        <v>14.269983999999999</v>
      </c>
      <c r="W43" s="132">
        <v>14.438677999999999</v>
      </c>
      <c r="X43" s="132">
        <v>14.611262999999999</v>
      </c>
      <c r="Y43" s="132">
        <v>14.785826</v>
      </c>
      <c r="Z43" s="132">
        <v>14.962223</v>
      </c>
      <c r="AA43" s="132">
        <v>15.142314000000001</v>
      </c>
      <c r="AB43" s="132">
        <v>15.326727999999999</v>
      </c>
      <c r="AC43" s="132">
        <v>15.515268000000001</v>
      </c>
      <c r="AD43" s="132">
        <v>15.705068000000001</v>
      </c>
      <c r="AE43" s="132">
        <v>15.895683999999999</v>
      </c>
      <c r="AF43" s="132">
        <v>16.087814000000002</v>
      </c>
      <c r="AG43" s="133">
        <v>3.8530000000000001E-3</v>
      </c>
    </row>
    <row r="44" spans="1:33" ht="15" customHeight="1" x14ac:dyDescent="0.2">
      <c r="A44" s="3" t="s">
        <v>1171</v>
      </c>
      <c r="B44" s="10" t="s">
        <v>1172</v>
      </c>
      <c r="C44" s="132">
        <v>141.959137</v>
      </c>
      <c r="D44" s="132">
        <v>131.85429400000001</v>
      </c>
      <c r="E44" s="132">
        <v>125.385178</v>
      </c>
      <c r="F44" s="132">
        <v>125.697868</v>
      </c>
      <c r="G44" s="132">
        <v>122.248192</v>
      </c>
      <c r="H44" s="132">
        <v>120.782578</v>
      </c>
      <c r="I44" s="132">
        <v>120.098068</v>
      </c>
      <c r="J44" s="132">
        <v>119.907089</v>
      </c>
      <c r="K44" s="132">
        <v>119.86039700000001</v>
      </c>
      <c r="L44" s="132">
        <v>119.79946099999999</v>
      </c>
      <c r="M44" s="132">
        <v>119.732201</v>
      </c>
      <c r="N44" s="132">
        <v>119.671021</v>
      </c>
      <c r="O44" s="132">
        <v>119.609444</v>
      </c>
      <c r="P44" s="132">
        <v>120.34807600000001</v>
      </c>
      <c r="Q44" s="132">
        <v>121.59481</v>
      </c>
      <c r="R44" s="132">
        <v>122.853638</v>
      </c>
      <c r="S44" s="132">
        <v>124.14265399999999</v>
      </c>
      <c r="T44" s="132">
        <v>125.456017</v>
      </c>
      <c r="U44" s="132">
        <v>126.79792</v>
      </c>
      <c r="V44" s="132">
        <v>128.17010500000001</v>
      </c>
      <c r="W44" s="132">
        <v>129.562119</v>
      </c>
      <c r="X44" s="132">
        <v>130.99195900000001</v>
      </c>
      <c r="Y44" s="132">
        <v>132.44712799999999</v>
      </c>
      <c r="Z44" s="132">
        <v>133.937637</v>
      </c>
      <c r="AA44" s="132">
        <v>135.45893899999999</v>
      </c>
      <c r="AB44" s="132">
        <v>137.00645399999999</v>
      </c>
      <c r="AC44" s="132">
        <v>138.59137000000001</v>
      </c>
      <c r="AD44" s="132">
        <v>140.20517000000001</v>
      </c>
      <c r="AE44" s="132">
        <v>141.84234599999999</v>
      </c>
      <c r="AF44" s="132">
        <v>143.50663800000001</v>
      </c>
      <c r="AG44" s="133">
        <v>3.029E-3</v>
      </c>
    </row>
    <row r="45" spans="1:33" ht="15" customHeight="1" x14ac:dyDescent="0.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33"/>
    </row>
    <row r="46" spans="1:33" ht="15" customHeight="1" x14ac:dyDescent="0.2">
      <c r="A46" s="3" t="s">
        <v>1173</v>
      </c>
      <c r="B46" s="11" t="s">
        <v>1174</v>
      </c>
      <c r="C46" s="136">
        <v>27171.580077999999</v>
      </c>
      <c r="D46" s="136">
        <v>26735.830077999999</v>
      </c>
      <c r="E46" s="136">
        <v>26781.802734000001</v>
      </c>
      <c r="F46" s="136">
        <v>26722.0625</v>
      </c>
      <c r="G46" s="136">
        <v>26716.158202999999</v>
      </c>
      <c r="H46" s="136">
        <v>26785.755859000001</v>
      </c>
      <c r="I46" s="136">
        <v>26785.242188</v>
      </c>
      <c r="J46" s="136">
        <v>26691.253906000002</v>
      </c>
      <c r="K46" s="136">
        <v>26555.736327999999</v>
      </c>
      <c r="L46" s="136">
        <v>26413.957031000002</v>
      </c>
      <c r="M46" s="136">
        <v>26267.582031000002</v>
      </c>
      <c r="N46" s="136">
        <v>26112.533202999999</v>
      </c>
      <c r="O46" s="136">
        <v>25951.335938</v>
      </c>
      <c r="P46" s="136">
        <v>25777.310547000001</v>
      </c>
      <c r="Q46" s="136">
        <v>25607.613281000002</v>
      </c>
      <c r="R46" s="136">
        <v>25462.345702999999</v>
      </c>
      <c r="S46" s="136">
        <v>25332.291015999999</v>
      </c>
      <c r="T46" s="136">
        <v>25224.5625</v>
      </c>
      <c r="U46" s="136">
        <v>25142.892577999999</v>
      </c>
      <c r="V46" s="136">
        <v>25092.628906000002</v>
      </c>
      <c r="W46" s="136">
        <v>25057.517577999999</v>
      </c>
      <c r="X46" s="136">
        <v>25031.820312</v>
      </c>
      <c r="Y46" s="136">
        <v>25033.470702999999</v>
      </c>
      <c r="Z46" s="136">
        <v>25065.568359000001</v>
      </c>
      <c r="AA46" s="136">
        <v>25111.748047000001</v>
      </c>
      <c r="AB46" s="136">
        <v>25174.408202999999</v>
      </c>
      <c r="AC46" s="136">
        <v>25243.539062</v>
      </c>
      <c r="AD46" s="136">
        <v>25333.832031000002</v>
      </c>
      <c r="AE46" s="136">
        <v>25419.5</v>
      </c>
      <c r="AF46" s="136">
        <v>25513.044922000001</v>
      </c>
      <c r="AG46" s="137">
        <v>-1.671E-3</v>
      </c>
    </row>
    <row r="47" spans="1:33" ht="15" customHeight="1" x14ac:dyDescent="0.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33"/>
    </row>
    <row r="48" spans="1:33" ht="15" customHeight="1" x14ac:dyDescent="0.2">
      <c r="B48" s="11" t="s">
        <v>1175</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37"/>
    </row>
    <row r="49" spans="1:33" ht="15" customHeight="1" x14ac:dyDescent="0.2">
      <c r="A49" s="3" t="s">
        <v>1176</v>
      </c>
      <c r="B49" s="10" t="s">
        <v>1177</v>
      </c>
      <c r="C49" s="132">
        <v>16370.978515999999</v>
      </c>
      <c r="D49" s="132">
        <v>16325.729492</v>
      </c>
      <c r="E49" s="132">
        <v>16266.272461</v>
      </c>
      <c r="F49" s="132">
        <v>16027.332031</v>
      </c>
      <c r="G49" s="132">
        <v>15841.580078000001</v>
      </c>
      <c r="H49" s="132">
        <v>15722.572265999999</v>
      </c>
      <c r="I49" s="132">
        <v>15555.624023</v>
      </c>
      <c r="J49" s="132">
        <v>15341.249023</v>
      </c>
      <c r="K49" s="132">
        <v>15078.880859000001</v>
      </c>
      <c r="L49" s="132">
        <v>14818.230469</v>
      </c>
      <c r="M49" s="132">
        <v>14534.446289</v>
      </c>
      <c r="N49" s="132">
        <v>14220.185546999999</v>
      </c>
      <c r="O49" s="132">
        <v>13932.654296999999</v>
      </c>
      <c r="P49" s="132">
        <v>13633.292969</v>
      </c>
      <c r="Q49" s="132">
        <v>13319.753906</v>
      </c>
      <c r="R49" s="132">
        <v>13039.986328000001</v>
      </c>
      <c r="S49" s="132">
        <v>12789.958984000001</v>
      </c>
      <c r="T49" s="132">
        <v>12578.275390999999</v>
      </c>
      <c r="U49" s="132">
        <v>12394.541015999999</v>
      </c>
      <c r="V49" s="132">
        <v>12236.290039</v>
      </c>
      <c r="W49" s="132">
        <v>12108.793944999999</v>
      </c>
      <c r="X49" s="132">
        <v>12008.533203000001</v>
      </c>
      <c r="Y49" s="132">
        <v>11930.561523</v>
      </c>
      <c r="Z49" s="132">
        <v>11861.611328000001</v>
      </c>
      <c r="AA49" s="132">
        <v>11816.103515999999</v>
      </c>
      <c r="AB49" s="132">
        <v>11787.921875</v>
      </c>
      <c r="AC49" s="132">
        <v>11774.236328000001</v>
      </c>
      <c r="AD49" s="132">
        <v>11776.475586</v>
      </c>
      <c r="AE49" s="132">
        <v>11770.376953000001</v>
      </c>
      <c r="AF49" s="132">
        <v>11767.223633</v>
      </c>
      <c r="AG49" s="133">
        <v>-1.1625999999999999E-2</v>
      </c>
    </row>
    <row r="50" spans="1:33" ht="15" customHeight="1" x14ac:dyDescent="0.2">
      <c r="A50" s="3" t="s">
        <v>1178</v>
      </c>
      <c r="B50" s="10" t="s">
        <v>1179</v>
      </c>
      <c r="C50" s="132">
        <v>2.6795300000000002</v>
      </c>
      <c r="D50" s="132">
        <v>13.904406</v>
      </c>
      <c r="E50" s="132">
        <v>18.522258999999998</v>
      </c>
      <c r="F50" s="132">
        <v>21.352459</v>
      </c>
      <c r="G50" s="132">
        <v>17.093941000000001</v>
      </c>
      <c r="H50" s="132">
        <v>36.425891999999997</v>
      </c>
      <c r="I50" s="132">
        <v>77.482269000000002</v>
      </c>
      <c r="J50" s="132">
        <v>115.50134300000001</v>
      </c>
      <c r="K50" s="132">
        <v>156.495743</v>
      </c>
      <c r="L50" s="132">
        <v>187.9151</v>
      </c>
      <c r="M50" s="132">
        <v>232.51194799999999</v>
      </c>
      <c r="N50" s="132">
        <v>293.41980000000001</v>
      </c>
      <c r="O50" s="132">
        <v>319.52990699999998</v>
      </c>
      <c r="P50" s="132">
        <v>348.35522500000002</v>
      </c>
      <c r="Q50" s="132">
        <v>377.12200899999999</v>
      </c>
      <c r="R50" s="132">
        <v>401.32388300000002</v>
      </c>
      <c r="S50" s="132">
        <v>422.53070100000002</v>
      </c>
      <c r="T50" s="132">
        <v>438.97067299999998</v>
      </c>
      <c r="U50" s="132">
        <v>450.19045999999997</v>
      </c>
      <c r="V50" s="132">
        <v>458.17071499999997</v>
      </c>
      <c r="W50" s="132">
        <v>461.56982399999998</v>
      </c>
      <c r="X50" s="132">
        <v>458.613495</v>
      </c>
      <c r="Y50" s="132">
        <v>452.25631700000002</v>
      </c>
      <c r="Z50" s="132">
        <v>445.60824600000001</v>
      </c>
      <c r="AA50" s="132">
        <v>427.48623700000002</v>
      </c>
      <c r="AB50" s="132">
        <v>404.335083</v>
      </c>
      <c r="AC50" s="132">
        <v>379.76440400000001</v>
      </c>
      <c r="AD50" s="132">
        <v>352.498718</v>
      </c>
      <c r="AE50" s="132">
        <v>340.59536700000001</v>
      </c>
      <c r="AF50" s="132">
        <v>327.22589099999999</v>
      </c>
      <c r="AG50" s="133">
        <v>0.11941</v>
      </c>
    </row>
    <row r="51" spans="1:33" ht="15" customHeight="1" x14ac:dyDescent="0.2">
      <c r="A51" s="3" t="s">
        <v>1180</v>
      </c>
      <c r="B51" s="10" t="s">
        <v>1181</v>
      </c>
      <c r="C51" s="132">
        <v>6051.4653319999998</v>
      </c>
      <c r="D51" s="132">
        <v>5832.0712890000004</v>
      </c>
      <c r="E51" s="132">
        <v>5996.8320309999999</v>
      </c>
      <c r="F51" s="132">
        <v>6112.7265619999998</v>
      </c>
      <c r="G51" s="132">
        <v>6282.4467770000001</v>
      </c>
      <c r="H51" s="132">
        <v>6441.7402339999999</v>
      </c>
      <c r="I51" s="132">
        <v>6541.7128910000001</v>
      </c>
      <c r="J51" s="132">
        <v>6595.578125</v>
      </c>
      <c r="K51" s="132">
        <v>6649.7114259999998</v>
      </c>
      <c r="L51" s="132">
        <v>6707.3608400000003</v>
      </c>
      <c r="M51" s="132">
        <v>6771.4746089999999</v>
      </c>
      <c r="N51" s="132">
        <v>6841.5927730000003</v>
      </c>
      <c r="O51" s="132">
        <v>6913.34375</v>
      </c>
      <c r="P51" s="132">
        <v>6974.8774409999996</v>
      </c>
      <c r="Q51" s="132">
        <v>7048.064453</v>
      </c>
      <c r="R51" s="132">
        <v>7108.892578</v>
      </c>
      <c r="S51" s="132">
        <v>7159.2768550000001</v>
      </c>
      <c r="T51" s="132">
        <v>7186.5595700000003</v>
      </c>
      <c r="U51" s="132">
        <v>7221.2709960000002</v>
      </c>
      <c r="V51" s="132">
        <v>7263.5229490000002</v>
      </c>
      <c r="W51" s="132">
        <v>7299.5913090000004</v>
      </c>
      <c r="X51" s="132">
        <v>7323.8461909999996</v>
      </c>
      <c r="Y51" s="132">
        <v>7354.1367190000001</v>
      </c>
      <c r="Z51" s="132">
        <v>7405.1430659999996</v>
      </c>
      <c r="AA51" s="132">
        <v>7453.4604490000002</v>
      </c>
      <c r="AB51" s="132">
        <v>7482.0053710000002</v>
      </c>
      <c r="AC51" s="132">
        <v>7505.5410160000001</v>
      </c>
      <c r="AD51" s="132">
        <v>7529.689453</v>
      </c>
      <c r="AE51" s="132">
        <v>7548.78125</v>
      </c>
      <c r="AF51" s="132">
        <v>7549.7983400000003</v>
      </c>
      <c r="AG51" s="133">
        <v>9.2619999999999994E-3</v>
      </c>
    </row>
    <row r="52" spans="1:33" ht="15" customHeight="1" x14ac:dyDescent="0.2">
      <c r="A52" s="3" t="s">
        <v>1182</v>
      </c>
      <c r="B52" s="10" t="s">
        <v>1183</v>
      </c>
      <c r="C52" s="132">
        <v>3008.063232</v>
      </c>
      <c r="D52" s="132">
        <v>3002.1518550000001</v>
      </c>
      <c r="E52" s="132">
        <v>2972.345703</v>
      </c>
      <c r="F52" s="132">
        <v>3000.9384770000001</v>
      </c>
      <c r="G52" s="132">
        <v>3012.2573240000002</v>
      </c>
      <c r="H52" s="132">
        <v>3026.3618160000001</v>
      </c>
      <c r="I52" s="132">
        <v>3041.1452640000002</v>
      </c>
      <c r="J52" s="132">
        <v>3054.1743160000001</v>
      </c>
      <c r="K52" s="132">
        <v>3066.0900879999999</v>
      </c>
      <c r="L52" s="132">
        <v>3076.2863769999999</v>
      </c>
      <c r="M52" s="132">
        <v>3087.5483399999998</v>
      </c>
      <c r="N52" s="132">
        <v>3099.6423340000001</v>
      </c>
      <c r="O52" s="132">
        <v>3111.5034179999998</v>
      </c>
      <c r="P52" s="132">
        <v>3125.4221189999998</v>
      </c>
      <c r="Q52" s="132">
        <v>3140.8652339999999</v>
      </c>
      <c r="R52" s="132">
        <v>3154.9965820000002</v>
      </c>
      <c r="S52" s="132">
        <v>3167.2634280000002</v>
      </c>
      <c r="T52" s="132">
        <v>3178.8950199999999</v>
      </c>
      <c r="U52" s="132">
        <v>3189.398682</v>
      </c>
      <c r="V52" s="132">
        <v>3199.2890619999998</v>
      </c>
      <c r="W52" s="132">
        <v>3208.4560550000001</v>
      </c>
      <c r="X52" s="132">
        <v>3216.9506839999999</v>
      </c>
      <c r="Y52" s="132">
        <v>3224.6691890000002</v>
      </c>
      <c r="Z52" s="132">
        <v>3231.4104000000002</v>
      </c>
      <c r="AA52" s="132">
        <v>3237.4492190000001</v>
      </c>
      <c r="AB52" s="132">
        <v>3246.1391600000002</v>
      </c>
      <c r="AC52" s="132">
        <v>3254.7216800000001</v>
      </c>
      <c r="AD52" s="132">
        <v>3263.1770019999999</v>
      </c>
      <c r="AE52" s="132">
        <v>3271.1987300000001</v>
      </c>
      <c r="AF52" s="132">
        <v>3279.600586</v>
      </c>
      <c r="AG52" s="133">
        <v>3.1619999999999999E-3</v>
      </c>
    </row>
    <row r="53" spans="1:33" ht="15" customHeight="1" x14ac:dyDescent="0.2">
      <c r="A53" s="3" t="s">
        <v>1184</v>
      </c>
      <c r="B53" s="10" t="s">
        <v>1033</v>
      </c>
      <c r="C53" s="132">
        <v>766.07171600000004</v>
      </c>
      <c r="D53" s="132">
        <v>569.10913100000005</v>
      </c>
      <c r="E53" s="132">
        <v>532.18658400000004</v>
      </c>
      <c r="F53" s="132">
        <v>551.54406700000004</v>
      </c>
      <c r="G53" s="132">
        <v>570.59393299999999</v>
      </c>
      <c r="H53" s="132">
        <v>571.57873500000005</v>
      </c>
      <c r="I53" s="132">
        <v>572.59814500000005</v>
      </c>
      <c r="J53" s="132">
        <v>573.644409</v>
      </c>
      <c r="K53" s="132">
        <v>574.71575900000005</v>
      </c>
      <c r="L53" s="132">
        <v>575.70855700000004</v>
      </c>
      <c r="M53" s="132">
        <v>576.58850099999995</v>
      </c>
      <c r="N53" s="132">
        <v>577.50476100000003</v>
      </c>
      <c r="O53" s="132">
        <v>578.50488299999995</v>
      </c>
      <c r="P53" s="132">
        <v>579.56854199999998</v>
      </c>
      <c r="Q53" s="132">
        <v>580.71649200000002</v>
      </c>
      <c r="R53" s="132">
        <v>581.917419</v>
      </c>
      <c r="S53" s="132">
        <v>583.06890899999996</v>
      </c>
      <c r="T53" s="132">
        <v>584.22930899999994</v>
      </c>
      <c r="U53" s="132">
        <v>585.39813200000003</v>
      </c>
      <c r="V53" s="132">
        <v>586.59228499999995</v>
      </c>
      <c r="W53" s="132">
        <v>587.75439500000005</v>
      </c>
      <c r="X53" s="132">
        <v>588.9375</v>
      </c>
      <c r="Y53" s="132">
        <v>590.07641599999999</v>
      </c>
      <c r="Z53" s="132">
        <v>591.17260699999997</v>
      </c>
      <c r="AA53" s="132">
        <v>592.25158699999997</v>
      </c>
      <c r="AB53" s="132">
        <v>593.38006600000006</v>
      </c>
      <c r="AC53" s="132">
        <v>594.50640899999996</v>
      </c>
      <c r="AD53" s="132">
        <v>595.52673300000004</v>
      </c>
      <c r="AE53" s="132">
        <v>596.46539299999995</v>
      </c>
      <c r="AF53" s="132">
        <v>597.35156199999994</v>
      </c>
      <c r="AG53" s="133">
        <v>1.7309999999999999E-3</v>
      </c>
    </row>
    <row r="54" spans="1:33" ht="15" customHeight="1" x14ac:dyDescent="0.2">
      <c r="A54" s="3" t="s">
        <v>1185</v>
      </c>
      <c r="B54" s="10" t="s">
        <v>1186</v>
      </c>
      <c r="C54" s="132">
        <v>27.069519</v>
      </c>
      <c r="D54" s="132">
        <v>26.981216</v>
      </c>
      <c r="E54" s="132">
        <v>26.908156999999999</v>
      </c>
      <c r="F54" s="132">
        <v>26.847712000000001</v>
      </c>
      <c r="G54" s="132">
        <v>26.797699000000001</v>
      </c>
      <c r="H54" s="132">
        <v>26.756321</v>
      </c>
      <c r="I54" s="132">
        <v>26.722086000000001</v>
      </c>
      <c r="J54" s="132">
        <v>26.693760000000001</v>
      </c>
      <c r="K54" s="132">
        <v>26.670324000000001</v>
      </c>
      <c r="L54" s="132">
        <v>26.650933999999999</v>
      </c>
      <c r="M54" s="132">
        <v>26.634892000000001</v>
      </c>
      <c r="N54" s="132">
        <v>26.621618000000002</v>
      </c>
      <c r="O54" s="132">
        <v>26.610636</v>
      </c>
      <c r="P54" s="132">
        <v>26.601548999999999</v>
      </c>
      <c r="Q54" s="132">
        <v>26.594031999999999</v>
      </c>
      <c r="R54" s="132">
        <v>26.587812</v>
      </c>
      <c r="S54" s="132">
        <v>26.582666</v>
      </c>
      <c r="T54" s="132">
        <v>26.578406999999999</v>
      </c>
      <c r="U54" s="132">
        <v>26.574884000000001</v>
      </c>
      <c r="V54" s="132">
        <v>26.57197</v>
      </c>
      <c r="W54" s="132">
        <v>26.569559000000002</v>
      </c>
      <c r="X54" s="132">
        <v>26.567564000000001</v>
      </c>
      <c r="Y54" s="132">
        <v>26.565912000000001</v>
      </c>
      <c r="Z54" s="132">
        <v>26.564547000000001</v>
      </c>
      <c r="AA54" s="132">
        <v>26.563417000000001</v>
      </c>
      <c r="AB54" s="132">
        <v>26.562480999999998</v>
      </c>
      <c r="AC54" s="132">
        <v>26.561707999999999</v>
      </c>
      <c r="AD54" s="132">
        <v>26.561067999999999</v>
      </c>
      <c r="AE54" s="132">
        <v>26.560538999999999</v>
      </c>
      <c r="AF54" s="132">
        <v>26.560101</v>
      </c>
      <c r="AG54" s="133">
        <v>-5.62E-4</v>
      </c>
    </row>
    <row r="55" spans="1:33" ht="15" customHeight="1" x14ac:dyDescent="0.2">
      <c r="A55" s="3" t="s">
        <v>1187</v>
      </c>
      <c r="B55" s="10" t="s">
        <v>1188</v>
      </c>
      <c r="C55" s="132">
        <v>50.709175000000002</v>
      </c>
      <c r="D55" s="132">
        <v>50.286639999999998</v>
      </c>
      <c r="E55" s="132">
        <v>49.459949000000002</v>
      </c>
      <c r="F55" s="132">
        <v>48.435234000000001</v>
      </c>
      <c r="G55" s="132">
        <v>47.534210000000002</v>
      </c>
      <c r="H55" s="132">
        <v>47.045216000000003</v>
      </c>
      <c r="I55" s="132">
        <v>46.401108000000001</v>
      </c>
      <c r="J55" s="132">
        <v>46.259856999999997</v>
      </c>
      <c r="K55" s="132">
        <v>46.298758999999997</v>
      </c>
      <c r="L55" s="132">
        <v>46.887680000000003</v>
      </c>
      <c r="M55" s="132">
        <v>47.613627999999999</v>
      </c>
      <c r="N55" s="132">
        <v>48.704559000000003</v>
      </c>
      <c r="O55" s="132">
        <v>49.750495999999998</v>
      </c>
      <c r="P55" s="132">
        <v>50.618248000000001</v>
      </c>
      <c r="Q55" s="132">
        <v>51.450226000000001</v>
      </c>
      <c r="R55" s="132">
        <v>52.441380000000002</v>
      </c>
      <c r="S55" s="132">
        <v>53.677917000000001</v>
      </c>
      <c r="T55" s="132">
        <v>54.507914999999997</v>
      </c>
      <c r="U55" s="132">
        <v>55.504210999999998</v>
      </c>
      <c r="V55" s="132">
        <v>56.497580999999997</v>
      </c>
      <c r="W55" s="132">
        <v>57.585979000000002</v>
      </c>
      <c r="X55" s="132">
        <v>58.592899000000003</v>
      </c>
      <c r="Y55" s="132">
        <v>59.604069000000003</v>
      </c>
      <c r="Z55" s="132">
        <v>60.928531999999997</v>
      </c>
      <c r="AA55" s="132">
        <v>61.936768000000001</v>
      </c>
      <c r="AB55" s="132">
        <v>62.973827</v>
      </c>
      <c r="AC55" s="132">
        <v>63.843612999999998</v>
      </c>
      <c r="AD55" s="132">
        <v>64.865302999999997</v>
      </c>
      <c r="AE55" s="132">
        <v>66.092506</v>
      </c>
      <c r="AF55" s="132">
        <v>67.381034999999997</v>
      </c>
      <c r="AG55" s="133">
        <v>1.0506E-2</v>
      </c>
    </row>
    <row r="56" spans="1:33" ht="15" customHeight="1" x14ac:dyDescent="0.2">
      <c r="A56" s="3" t="s">
        <v>1189</v>
      </c>
      <c r="B56" s="10" t="s">
        <v>1163</v>
      </c>
      <c r="C56" s="132">
        <v>133.419983</v>
      </c>
      <c r="D56" s="132">
        <v>118.620987</v>
      </c>
      <c r="E56" s="132">
        <v>114.770004</v>
      </c>
      <c r="F56" s="132">
        <v>116.668221</v>
      </c>
      <c r="G56" s="132">
        <v>118.059967</v>
      </c>
      <c r="H56" s="132">
        <v>119.27578</v>
      </c>
      <c r="I56" s="132">
        <v>120.05360400000001</v>
      </c>
      <c r="J56" s="132">
        <v>120.311432</v>
      </c>
      <c r="K56" s="132">
        <v>120.23407</v>
      </c>
      <c r="L56" s="132">
        <v>120.06572</v>
      </c>
      <c r="M56" s="132">
        <v>119.93187</v>
      </c>
      <c r="N56" s="132">
        <v>119.833878</v>
      </c>
      <c r="O56" s="132">
        <v>119.784599</v>
      </c>
      <c r="P56" s="132">
        <v>119.79059599999999</v>
      </c>
      <c r="Q56" s="132">
        <v>119.96706399999999</v>
      </c>
      <c r="R56" s="132">
        <v>120.273087</v>
      </c>
      <c r="S56" s="132">
        <v>120.67295799999999</v>
      </c>
      <c r="T56" s="132">
        <v>121.016098</v>
      </c>
      <c r="U56" s="132">
        <v>121.275398</v>
      </c>
      <c r="V56" s="132">
        <v>121.44622</v>
      </c>
      <c r="W56" s="132">
        <v>121.5504</v>
      </c>
      <c r="X56" s="132">
        <v>121.636284</v>
      </c>
      <c r="Y56" s="132">
        <v>121.68806499999999</v>
      </c>
      <c r="Z56" s="132">
        <v>121.749825</v>
      </c>
      <c r="AA56" s="132">
        <v>121.83532700000001</v>
      </c>
      <c r="AB56" s="132">
        <v>121.96051</v>
      </c>
      <c r="AC56" s="132">
        <v>122.115936</v>
      </c>
      <c r="AD56" s="132">
        <v>122.29834700000001</v>
      </c>
      <c r="AE56" s="132">
        <v>122.489372</v>
      </c>
      <c r="AF56" s="132">
        <v>122.65640999999999</v>
      </c>
      <c r="AG56" s="133">
        <v>1.1950000000000001E-3</v>
      </c>
    </row>
    <row r="57" spans="1:33" ht="15" customHeight="1" x14ac:dyDescent="0.2">
      <c r="A57" s="3" t="s">
        <v>1190</v>
      </c>
      <c r="B57" s="10" t="s">
        <v>1191</v>
      </c>
      <c r="C57" s="132">
        <v>26410.456874</v>
      </c>
      <c r="D57" s="132">
        <v>25938.855578000002</v>
      </c>
      <c r="E57" s="132">
        <v>25977.29765</v>
      </c>
      <c r="F57" s="132">
        <v>25905.844647000002</v>
      </c>
      <c r="G57" s="132">
        <v>25916.365425</v>
      </c>
      <c r="H57" s="132">
        <v>25991.754016999999</v>
      </c>
      <c r="I57" s="132">
        <v>25981.736175000002</v>
      </c>
      <c r="J57" s="132">
        <v>25873.411499000002</v>
      </c>
      <c r="K57" s="132">
        <v>25719.095352</v>
      </c>
      <c r="L57" s="132">
        <v>25559.106506</v>
      </c>
      <c r="M57" s="132">
        <v>25396.750229000001</v>
      </c>
      <c r="N57" s="132">
        <v>25227.503784</v>
      </c>
      <c r="O57" s="132">
        <v>25051.684204000001</v>
      </c>
      <c r="P57" s="132">
        <v>24858.527099999999</v>
      </c>
      <c r="Q57" s="132">
        <v>24664.534118</v>
      </c>
      <c r="R57" s="132">
        <v>24486.419586</v>
      </c>
      <c r="S57" s="132">
        <v>24323.032653999999</v>
      </c>
      <c r="T57" s="132">
        <v>24169.031220000001</v>
      </c>
      <c r="U57" s="132">
        <v>24044.153351000001</v>
      </c>
      <c r="V57" s="132">
        <v>23948.379699000001</v>
      </c>
      <c r="W57" s="132">
        <v>23871.870605</v>
      </c>
      <c r="X57" s="132">
        <v>23803.679901000003</v>
      </c>
      <c r="Y57" s="132">
        <v>23759.559051</v>
      </c>
      <c r="Z57" s="132">
        <v>23744.186371</v>
      </c>
      <c r="AA57" s="132">
        <v>23737.087799000001</v>
      </c>
      <c r="AB57" s="132">
        <v>23725.280395000002</v>
      </c>
      <c r="AC57" s="132">
        <v>23721.291748</v>
      </c>
      <c r="AD57" s="132">
        <v>23731.092467999999</v>
      </c>
      <c r="AE57" s="132">
        <v>23742.560211</v>
      </c>
      <c r="AF57" s="132">
        <v>23737.796202999998</v>
      </c>
      <c r="AG57" s="133">
        <v>-3.1619015392584382E-3</v>
      </c>
    </row>
    <row r="58" spans="1:33" ht="15" customHeight="1" x14ac:dyDescent="0.2">
      <c r="A58" s="3" t="s">
        <v>1192</v>
      </c>
      <c r="B58" s="10" t="s">
        <v>1193</v>
      </c>
      <c r="C58" s="132">
        <v>0</v>
      </c>
      <c r="D58" s="132">
        <v>0</v>
      </c>
      <c r="E58" s="132">
        <v>0</v>
      </c>
      <c r="F58" s="132">
        <v>0</v>
      </c>
      <c r="G58" s="132">
        <v>0</v>
      </c>
      <c r="H58" s="132">
        <v>0</v>
      </c>
      <c r="I58" s="132">
        <v>0</v>
      </c>
      <c r="J58" s="132">
        <v>0</v>
      </c>
      <c r="K58" s="132">
        <v>0</v>
      </c>
      <c r="L58" s="132">
        <v>0</v>
      </c>
      <c r="M58" s="132">
        <v>0</v>
      </c>
      <c r="N58" s="132">
        <v>0</v>
      </c>
      <c r="O58" s="132">
        <v>0</v>
      </c>
      <c r="P58" s="132">
        <v>0</v>
      </c>
      <c r="Q58" s="132">
        <v>0</v>
      </c>
      <c r="R58" s="132">
        <v>0</v>
      </c>
      <c r="S58" s="132">
        <v>0</v>
      </c>
      <c r="T58" s="132">
        <v>0</v>
      </c>
      <c r="U58" s="132">
        <v>0</v>
      </c>
      <c r="V58" s="132">
        <v>0</v>
      </c>
      <c r="W58" s="132">
        <v>0</v>
      </c>
      <c r="X58" s="132">
        <v>0</v>
      </c>
      <c r="Y58" s="132">
        <v>0</v>
      </c>
      <c r="Z58" s="132">
        <v>0</v>
      </c>
      <c r="AA58" s="132">
        <v>0</v>
      </c>
      <c r="AB58" s="132">
        <v>0</v>
      </c>
      <c r="AC58" s="132">
        <v>0</v>
      </c>
      <c r="AD58" s="132">
        <v>0</v>
      </c>
      <c r="AE58" s="132">
        <v>0</v>
      </c>
      <c r="AF58" s="132">
        <v>0</v>
      </c>
      <c r="AG58" s="133" t="s">
        <v>292</v>
      </c>
    </row>
    <row r="59" spans="1:33" ht="15" customHeight="1" x14ac:dyDescent="0.2">
      <c r="A59" s="3" t="s">
        <v>1194</v>
      </c>
      <c r="B59" s="10" t="s">
        <v>1195</v>
      </c>
      <c r="C59" s="132">
        <v>22.379854000000002</v>
      </c>
      <c r="D59" s="132">
        <v>23.341729999999998</v>
      </c>
      <c r="E59" s="132">
        <v>24.258621000000002</v>
      </c>
      <c r="F59" s="132">
        <v>25.547998</v>
      </c>
      <c r="G59" s="132">
        <v>26.915524000000001</v>
      </c>
      <c r="H59" s="132">
        <v>28.069068999999999</v>
      </c>
      <c r="I59" s="132">
        <v>29.159168000000001</v>
      </c>
      <c r="J59" s="132">
        <v>30.167995000000001</v>
      </c>
      <c r="K59" s="132">
        <v>31.013850999999999</v>
      </c>
      <c r="L59" s="132">
        <v>31.772165000000001</v>
      </c>
      <c r="M59" s="132">
        <v>32.461661999999997</v>
      </c>
      <c r="N59" s="132">
        <v>33.190308000000002</v>
      </c>
      <c r="O59" s="132">
        <v>33.961486999999998</v>
      </c>
      <c r="P59" s="132">
        <v>34.822566999999999</v>
      </c>
      <c r="Q59" s="132">
        <v>35.812553000000001</v>
      </c>
      <c r="R59" s="132">
        <v>36.980072</v>
      </c>
      <c r="S59" s="132">
        <v>38.300452999999997</v>
      </c>
      <c r="T59" s="132">
        <v>39.822558999999998</v>
      </c>
      <c r="U59" s="132">
        <v>41.468829999999997</v>
      </c>
      <c r="V59" s="132">
        <v>43.202804999999998</v>
      </c>
      <c r="W59" s="132">
        <v>45.056843000000001</v>
      </c>
      <c r="X59" s="132">
        <v>46.954956000000003</v>
      </c>
      <c r="Y59" s="132">
        <v>48.914898000000001</v>
      </c>
      <c r="Z59" s="132">
        <v>50.837195999999999</v>
      </c>
      <c r="AA59" s="132">
        <v>52.720177</v>
      </c>
      <c r="AB59" s="132">
        <v>54.628849000000002</v>
      </c>
      <c r="AC59" s="132">
        <v>56.544047999999997</v>
      </c>
      <c r="AD59" s="132">
        <v>58.430790000000002</v>
      </c>
      <c r="AE59" s="132">
        <v>60.276344000000002</v>
      </c>
      <c r="AF59" s="132">
        <v>62.079566999999997</v>
      </c>
      <c r="AG59" s="13">
        <v>3.5552E-2</v>
      </c>
    </row>
    <row r="60" spans="1:33" ht="15" customHeight="1" x14ac:dyDescent="0.2">
      <c r="A60" s="3" t="s">
        <v>1196</v>
      </c>
      <c r="B60" s="10" t="s">
        <v>1197</v>
      </c>
      <c r="C60" s="132">
        <v>39.987690000000001</v>
      </c>
      <c r="D60" s="132">
        <v>42.845740999999997</v>
      </c>
      <c r="E60" s="132">
        <v>55.207073000000001</v>
      </c>
      <c r="F60" s="132">
        <v>60.630519999999997</v>
      </c>
      <c r="G60" s="132">
        <v>64.817931999999999</v>
      </c>
      <c r="H60" s="132">
        <v>68.426970999999995</v>
      </c>
      <c r="I60" s="132">
        <v>70.955359999999999</v>
      </c>
      <c r="J60" s="132">
        <v>73.633826999999997</v>
      </c>
      <c r="K60" s="132">
        <v>76.897582999999997</v>
      </c>
      <c r="L60" s="132">
        <v>80.964905000000002</v>
      </c>
      <c r="M60" s="132">
        <v>87.398612999999997</v>
      </c>
      <c r="N60" s="132">
        <v>96.399269000000004</v>
      </c>
      <c r="O60" s="132">
        <v>107.054474</v>
      </c>
      <c r="P60" s="132">
        <v>122.40692900000001</v>
      </c>
      <c r="Q60" s="132">
        <v>140.23878500000001</v>
      </c>
      <c r="R60" s="132">
        <v>160.198578</v>
      </c>
      <c r="S60" s="132">
        <v>180.399857</v>
      </c>
      <c r="T60" s="132">
        <v>211.895096</v>
      </c>
      <c r="U60" s="132">
        <v>243.746994</v>
      </c>
      <c r="V60" s="132">
        <v>278.76446499999997</v>
      </c>
      <c r="W60" s="132">
        <v>313.83026100000001</v>
      </c>
      <c r="X60" s="132">
        <v>351.40737899999999</v>
      </c>
      <c r="Y60" s="132">
        <v>391.963348</v>
      </c>
      <c r="Z60" s="132">
        <v>434.54605099999998</v>
      </c>
      <c r="AA60" s="132">
        <v>484.05380200000002</v>
      </c>
      <c r="AB60" s="132">
        <v>558.38574200000005</v>
      </c>
      <c r="AC60" s="132">
        <v>628.00414999999998</v>
      </c>
      <c r="AD60" s="132">
        <v>701.82556199999999</v>
      </c>
      <c r="AE60" s="132">
        <v>769.96551499999998</v>
      </c>
      <c r="AF60" s="132">
        <v>862.52673300000004</v>
      </c>
      <c r="AG60" s="13">
        <v>0.11318300000000001</v>
      </c>
    </row>
    <row r="61" spans="1:33" ht="15" customHeight="1" x14ac:dyDescent="0.2">
      <c r="A61" s="3" t="s">
        <v>1198</v>
      </c>
      <c r="B61" s="10" t="s">
        <v>1199</v>
      </c>
      <c r="C61" s="132">
        <v>0</v>
      </c>
      <c r="D61" s="132">
        <v>0</v>
      </c>
      <c r="E61" s="132">
        <v>0</v>
      </c>
      <c r="F61" s="132">
        <v>0</v>
      </c>
      <c r="G61" s="132">
        <v>0.14399000000000001</v>
      </c>
      <c r="H61" s="132">
        <v>0.291186</v>
      </c>
      <c r="I61" s="132">
        <v>0.40770800000000001</v>
      </c>
      <c r="J61" s="132">
        <v>0.65885800000000005</v>
      </c>
      <c r="K61" s="132">
        <v>0.89218500000000001</v>
      </c>
      <c r="L61" s="132">
        <v>1.106873</v>
      </c>
      <c r="M61" s="132">
        <v>1.3250040000000001</v>
      </c>
      <c r="N61" s="132">
        <v>1.524424</v>
      </c>
      <c r="O61" s="132">
        <v>1.7058819999999999</v>
      </c>
      <c r="P61" s="132">
        <v>1.912903</v>
      </c>
      <c r="Q61" s="132">
        <v>2.1052369999999998</v>
      </c>
      <c r="R61" s="132">
        <v>2.289666</v>
      </c>
      <c r="S61" s="132">
        <v>2.4777089999999999</v>
      </c>
      <c r="T61" s="132">
        <v>2.657667</v>
      </c>
      <c r="U61" s="132">
        <v>2.8280789999999998</v>
      </c>
      <c r="V61" s="132">
        <v>2.990974</v>
      </c>
      <c r="W61" s="132">
        <v>3.1468509999999998</v>
      </c>
      <c r="X61" s="132">
        <v>3.295766</v>
      </c>
      <c r="Y61" s="132">
        <v>3.437446</v>
      </c>
      <c r="Z61" s="132">
        <v>3.5704739999999999</v>
      </c>
      <c r="AA61" s="132">
        <v>3.6977869999999999</v>
      </c>
      <c r="AB61" s="132">
        <v>3.8217129999999999</v>
      </c>
      <c r="AC61" s="132">
        <v>3.9444859999999999</v>
      </c>
      <c r="AD61" s="132">
        <v>4.068327</v>
      </c>
      <c r="AE61" s="132">
        <v>4.1936819999999999</v>
      </c>
      <c r="AF61" s="132">
        <v>4.3208279999999997</v>
      </c>
      <c r="AG61" s="13" t="s">
        <v>292</v>
      </c>
    </row>
    <row r="62" spans="1:33" ht="15" customHeight="1" x14ac:dyDescent="0.2">
      <c r="A62" s="3" t="s">
        <v>1200</v>
      </c>
      <c r="B62" s="10" t="s">
        <v>1201</v>
      </c>
      <c r="C62" s="132">
        <v>698.754639</v>
      </c>
      <c r="D62" s="132">
        <v>730.78631600000006</v>
      </c>
      <c r="E62" s="132">
        <v>725.03936799999997</v>
      </c>
      <c r="F62" s="132">
        <v>730.03546100000005</v>
      </c>
      <c r="G62" s="132">
        <v>707.91821300000004</v>
      </c>
      <c r="H62" s="132">
        <v>697.21368399999994</v>
      </c>
      <c r="I62" s="132">
        <v>702.97943099999998</v>
      </c>
      <c r="J62" s="132">
        <v>713.37933299999997</v>
      </c>
      <c r="K62" s="132">
        <v>727.83221400000002</v>
      </c>
      <c r="L62" s="132">
        <v>741.00201400000003</v>
      </c>
      <c r="M62" s="132">
        <v>749.645081</v>
      </c>
      <c r="N62" s="132">
        <v>753.91039999999998</v>
      </c>
      <c r="O62" s="132">
        <v>756.93060300000002</v>
      </c>
      <c r="P62" s="132">
        <v>759.63867200000004</v>
      </c>
      <c r="Q62" s="132">
        <v>764.92065400000001</v>
      </c>
      <c r="R62" s="132">
        <v>776.45251499999995</v>
      </c>
      <c r="S62" s="132">
        <v>788.07733199999996</v>
      </c>
      <c r="T62" s="132">
        <v>801.15460199999995</v>
      </c>
      <c r="U62" s="132">
        <v>810.69049099999995</v>
      </c>
      <c r="V62" s="132">
        <v>819.284851</v>
      </c>
      <c r="W62" s="132">
        <v>823.607483</v>
      </c>
      <c r="X62" s="132">
        <v>826.479919</v>
      </c>
      <c r="Y62" s="132">
        <v>829.59161400000005</v>
      </c>
      <c r="Z62" s="132">
        <v>832.42199700000003</v>
      </c>
      <c r="AA62" s="132">
        <v>834.17938200000003</v>
      </c>
      <c r="AB62" s="132">
        <v>832.28747599999997</v>
      </c>
      <c r="AC62" s="132">
        <v>833.75158699999997</v>
      </c>
      <c r="AD62" s="132">
        <v>838.41058299999997</v>
      </c>
      <c r="AE62" s="132">
        <v>842.496216</v>
      </c>
      <c r="AF62" s="132">
        <v>846.31488000000002</v>
      </c>
      <c r="AG62" s="133">
        <v>5.2560000000000003E-3</v>
      </c>
    </row>
    <row r="63" spans="1:33" ht="15" customHeight="1" x14ac:dyDescent="0.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33"/>
    </row>
    <row r="64" spans="1:33" ht="15" customHeight="1" thickBot="1" x14ac:dyDescent="0.25">
      <c r="A64" s="3" t="s">
        <v>1202</v>
      </c>
      <c r="B64" s="26" t="s">
        <v>1203</v>
      </c>
      <c r="C64" s="134">
        <v>27171.578125</v>
      </c>
      <c r="D64" s="134">
        <v>26735.830077999999</v>
      </c>
      <c r="E64" s="134">
        <v>26781.800781000002</v>
      </c>
      <c r="F64" s="134">
        <v>26722.058593999998</v>
      </c>
      <c r="G64" s="134">
        <v>26716.162109000001</v>
      </c>
      <c r="H64" s="134">
        <v>26785.753906000002</v>
      </c>
      <c r="I64" s="134">
        <v>26785.236327999999</v>
      </c>
      <c r="J64" s="134">
        <v>26691.251952999999</v>
      </c>
      <c r="K64" s="134">
        <v>26555.732422000001</v>
      </c>
      <c r="L64" s="134">
        <v>26413.953125</v>
      </c>
      <c r="M64" s="134">
        <v>26267.578125</v>
      </c>
      <c r="N64" s="134">
        <v>26112.527343999998</v>
      </c>
      <c r="O64" s="134">
        <v>25951.333984000001</v>
      </c>
      <c r="P64" s="134">
        <v>25777.306640999999</v>
      </c>
      <c r="Q64" s="134">
        <v>25607.609375</v>
      </c>
      <c r="R64" s="134">
        <v>25462.341797000001</v>
      </c>
      <c r="S64" s="134">
        <v>25332.291015999999</v>
      </c>
      <c r="T64" s="134">
        <v>25224.560547000001</v>
      </c>
      <c r="U64" s="134">
        <v>25142.888672000001</v>
      </c>
      <c r="V64" s="134">
        <v>25092.621093999998</v>
      </c>
      <c r="W64" s="134">
        <v>25057.511718999998</v>
      </c>
      <c r="X64" s="134">
        <v>25031.818359000001</v>
      </c>
      <c r="Y64" s="134">
        <v>25033.464843999998</v>
      </c>
      <c r="Z64" s="134">
        <v>25065.5625</v>
      </c>
      <c r="AA64" s="134">
        <v>25111.740234000001</v>
      </c>
      <c r="AB64" s="134">
        <v>25174.40625</v>
      </c>
      <c r="AC64" s="134">
        <v>25243.537109000001</v>
      </c>
      <c r="AD64" s="134">
        <v>25333.828125</v>
      </c>
      <c r="AE64" s="134">
        <v>25419.490234000001</v>
      </c>
      <c r="AF64" s="134">
        <v>25513.039062</v>
      </c>
      <c r="AG64" s="135">
        <v>-1.671E-3</v>
      </c>
    </row>
    <row r="65" spans="2:33" ht="15" customHeight="1" x14ac:dyDescent="0.2">
      <c r="B65" s="138" t="s">
        <v>1204</v>
      </c>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row>
    <row r="66" spans="2:33" ht="15" customHeight="1" x14ac:dyDescent="0.2">
      <c r="B66" s="3" t="s">
        <v>1205</v>
      </c>
      <c r="AG66" s="22"/>
    </row>
    <row r="67" spans="2:33" ht="15" customHeight="1" x14ac:dyDescent="0.2">
      <c r="B67" s="3" t="s">
        <v>1206</v>
      </c>
      <c r="AG67" s="22"/>
    </row>
    <row r="68" spans="2:33" ht="15" customHeight="1" x14ac:dyDescent="0.2">
      <c r="B68" s="3" t="s">
        <v>1207</v>
      </c>
      <c r="AG68" s="22"/>
    </row>
    <row r="69" spans="2:33" ht="15" customHeight="1" x14ac:dyDescent="0.2">
      <c r="B69" s="3" t="s">
        <v>1208</v>
      </c>
      <c r="AG69" s="22"/>
    </row>
    <row r="70" spans="2:33" ht="15" customHeight="1" x14ac:dyDescent="0.2">
      <c r="B70" s="3" t="s">
        <v>1209</v>
      </c>
      <c r="AG70" s="22"/>
    </row>
    <row r="71" spans="2:33" ht="15" customHeight="1" x14ac:dyDescent="0.2">
      <c r="B71" s="3" t="s">
        <v>1210</v>
      </c>
      <c r="AG71" s="22"/>
    </row>
    <row r="72" spans="2:33" ht="15" customHeight="1" x14ac:dyDescent="0.2">
      <c r="B72" s="3" t="s">
        <v>65</v>
      </c>
      <c r="AG72" s="22"/>
    </row>
    <row r="73" spans="2:33" ht="15" customHeight="1" x14ac:dyDescent="0.2">
      <c r="B73" s="3" t="s">
        <v>1211</v>
      </c>
      <c r="AG73" s="22"/>
    </row>
    <row r="74" spans="2:33" ht="15" customHeight="1" x14ac:dyDescent="0.2">
      <c r="B74" s="3" t="s">
        <v>1212</v>
      </c>
      <c r="AG74" s="22"/>
    </row>
    <row r="75" spans="2:33" ht="15" customHeight="1" x14ac:dyDescent="0.2">
      <c r="B75" s="3" t="s">
        <v>1213</v>
      </c>
      <c r="AG75" s="22"/>
    </row>
    <row r="76" spans="2:33" ht="15" customHeight="1" x14ac:dyDescent="0.2">
      <c r="B76" s="3" t="s">
        <v>1214</v>
      </c>
      <c r="AG76" s="22"/>
    </row>
    <row r="77" spans="2:33" ht="15" customHeight="1" x14ac:dyDescent="0.2">
      <c r="B77" s="3" t="s">
        <v>1215</v>
      </c>
      <c r="AG77" s="22"/>
    </row>
    <row r="78" spans="2:33" ht="15" customHeight="1" x14ac:dyDescent="0.2">
      <c r="B78" s="3" t="s">
        <v>1216</v>
      </c>
      <c r="AG78" s="22"/>
    </row>
    <row r="79" spans="2:33" ht="15" customHeight="1" x14ac:dyDescent="0.2">
      <c r="B79" s="3" t="s">
        <v>832</v>
      </c>
      <c r="AG79" s="22"/>
    </row>
    <row r="80" spans="2:33" ht="15" customHeight="1" x14ac:dyDescent="0.2">
      <c r="B80" s="3" t="s">
        <v>833</v>
      </c>
      <c r="AG80"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6"/>
  <sheetViews>
    <sheetView topLeftCell="B1" workbookViewId="0">
      <selection activeCell="B1" sqref="B1"/>
    </sheetView>
  </sheetViews>
  <sheetFormatPr defaultRowHeight="12" x14ac:dyDescent="0.2"/>
  <cols>
    <col min="1" max="1" width="20.85546875" style="3" hidden="1" customWidth="1"/>
    <col min="2" max="2" width="45.7109375" style="3" customWidth="1"/>
    <col min="3" max="33" width="9.28515625" style="3" customWidth="1"/>
    <col min="34" max="16384" width="9.140625" style="3"/>
  </cols>
  <sheetData>
    <row r="1" spans="1:33" ht="15" customHeight="1" x14ac:dyDescent="0.25">
      <c r="A1" s="3" t="s">
        <v>719</v>
      </c>
      <c r="B1" s="5" t="s">
        <v>720</v>
      </c>
      <c r="AG1" s="22"/>
    </row>
    <row r="2" spans="1:33" ht="15" customHeight="1" x14ac:dyDescent="0.2">
      <c r="B2" s="3" t="s">
        <v>721</v>
      </c>
      <c r="AG2" s="22"/>
    </row>
    <row r="3" spans="1:33" ht="15" customHeight="1" x14ac:dyDescent="0.2">
      <c r="B3" s="119" t="s">
        <v>722</v>
      </c>
      <c r="C3" s="22" t="s">
        <v>6</v>
      </c>
      <c r="D3" s="22" t="s">
        <v>6</v>
      </c>
      <c r="E3" s="22" t="s">
        <v>6</v>
      </c>
      <c r="F3" s="22" t="s">
        <v>6</v>
      </c>
      <c r="G3" s="22" t="s">
        <v>6</v>
      </c>
      <c r="H3" s="22" t="s">
        <v>6</v>
      </c>
      <c r="I3" s="22" t="s">
        <v>6</v>
      </c>
      <c r="J3" s="22" t="s">
        <v>6</v>
      </c>
      <c r="K3" s="22" t="s">
        <v>6</v>
      </c>
      <c r="L3" s="22" t="s">
        <v>6</v>
      </c>
      <c r="M3" s="22" t="s">
        <v>6</v>
      </c>
      <c r="N3" s="22" t="s">
        <v>6</v>
      </c>
      <c r="O3" s="22" t="s">
        <v>6</v>
      </c>
      <c r="P3" s="22" t="s">
        <v>6</v>
      </c>
      <c r="Q3" s="22" t="s">
        <v>6</v>
      </c>
      <c r="R3" s="22" t="s">
        <v>6</v>
      </c>
      <c r="S3" s="22" t="s">
        <v>6</v>
      </c>
      <c r="T3" s="22" t="s">
        <v>6</v>
      </c>
      <c r="U3" s="22" t="s">
        <v>6</v>
      </c>
      <c r="V3" s="22" t="s">
        <v>6</v>
      </c>
      <c r="W3" s="22" t="s">
        <v>6</v>
      </c>
      <c r="X3" s="22" t="s">
        <v>6</v>
      </c>
      <c r="Y3" s="22" t="s">
        <v>6</v>
      </c>
      <c r="Z3" s="22" t="s">
        <v>6</v>
      </c>
      <c r="AA3" s="22" t="s">
        <v>6</v>
      </c>
      <c r="AB3" s="22" t="s">
        <v>6</v>
      </c>
      <c r="AC3" s="22" t="s">
        <v>6</v>
      </c>
      <c r="AD3" s="22" t="s">
        <v>6</v>
      </c>
      <c r="AE3" s="22" t="s">
        <v>6</v>
      </c>
      <c r="AF3" s="22" t="s">
        <v>6</v>
      </c>
      <c r="AG3" s="22"/>
    </row>
    <row r="4" spans="1:33" ht="15" customHeight="1" thickBot="1" x14ac:dyDescent="0.25">
      <c r="A4" s="9"/>
      <c r="B4" s="23" t="s">
        <v>723</v>
      </c>
      <c r="C4" s="9">
        <v>2011</v>
      </c>
      <c r="D4" s="9">
        <v>2012</v>
      </c>
      <c r="E4" s="9">
        <v>2013</v>
      </c>
      <c r="F4" s="9">
        <v>2014</v>
      </c>
      <c r="G4" s="9">
        <v>2015</v>
      </c>
      <c r="H4" s="9">
        <v>2016</v>
      </c>
      <c r="I4" s="9">
        <v>2017</v>
      </c>
      <c r="J4" s="9">
        <v>2018</v>
      </c>
      <c r="K4" s="9">
        <v>2019</v>
      </c>
      <c r="L4" s="9">
        <v>2020</v>
      </c>
      <c r="M4" s="9">
        <v>2021</v>
      </c>
      <c r="N4" s="9">
        <v>2022</v>
      </c>
      <c r="O4" s="9">
        <v>2023</v>
      </c>
      <c r="P4" s="9">
        <v>2024</v>
      </c>
      <c r="Q4" s="9">
        <v>2025</v>
      </c>
      <c r="R4" s="9">
        <v>2026</v>
      </c>
      <c r="S4" s="9">
        <v>2027</v>
      </c>
      <c r="T4" s="9">
        <v>2028</v>
      </c>
      <c r="U4" s="9">
        <v>2029</v>
      </c>
      <c r="V4" s="9">
        <v>2030</v>
      </c>
      <c r="W4" s="9">
        <v>2031</v>
      </c>
      <c r="X4" s="9">
        <v>2032</v>
      </c>
      <c r="Y4" s="9">
        <v>2033</v>
      </c>
      <c r="Z4" s="9">
        <v>2034</v>
      </c>
      <c r="AA4" s="9">
        <v>2035</v>
      </c>
      <c r="AB4" s="9">
        <v>2036</v>
      </c>
      <c r="AC4" s="9">
        <v>2037</v>
      </c>
      <c r="AD4" s="9">
        <v>2038</v>
      </c>
      <c r="AE4" s="9">
        <v>2039</v>
      </c>
      <c r="AF4" s="9">
        <v>2040</v>
      </c>
      <c r="AG4" s="9" t="s">
        <v>8</v>
      </c>
    </row>
    <row r="5" spans="1:33" ht="15" customHeight="1" thickTop="1" x14ac:dyDescent="0.2">
      <c r="AG5" s="22"/>
    </row>
    <row r="6" spans="1:33" ht="15" customHeight="1" x14ac:dyDescent="0.2">
      <c r="B6" s="26" t="s">
        <v>724</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1:33" ht="15" customHeight="1" x14ac:dyDescent="0.2">
      <c r="B7" s="11" t="s">
        <v>725</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1:33" ht="15" customHeight="1" x14ac:dyDescent="0.2">
      <c r="A8" s="3" t="s">
        <v>726</v>
      </c>
      <c r="B8" s="10" t="s">
        <v>727</v>
      </c>
      <c r="C8" s="15">
        <v>5867.1181640000004</v>
      </c>
      <c r="D8" s="15">
        <v>6578.578125</v>
      </c>
      <c r="E8" s="15">
        <v>6800.2036129999997</v>
      </c>
      <c r="F8" s="15">
        <v>7005.6948240000002</v>
      </c>
      <c r="G8" s="15">
        <v>7112.5727539999998</v>
      </c>
      <c r="H8" s="15">
        <v>7304.1376950000003</v>
      </c>
      <c r="I8" s="15">
        <v>7288.1020509999998</v>
      </c>
      <c r="J8" s="15">
        <v>7089.1391599999997</v>
      </c>
      <c r="K8" s="15">
        <v>7068.5771480000003</v>
      </c>
      <c r="L8" s="15">
        <v>7073.4291990000002</v>
      </c>
      <c r="M8" s="15">
        <v>7050.5434569999998</v>
      </c>
      <c r="N8" s="15">
        <v>7019.533203</v>
      </c>
      <c r="O8" s="15">
        <v>6996.2465819999998</v>
      </c>
      <c r="P8" s="15">
        <v>6970.7387699999999</v>
      </c>
      <c r="Q8" s="15">
        <v>7037.4252930000002</v>
      </c>
      <c r="R8" s="15">
        <v>7087.6596680000002</v>
      </c>
      <c r="S8" s="15">
        <v>7198.8183589999999</v>
      </c>
      <c r="T8" s="15">
        <v>7248.9804690000001</v>
      </c>
      <c r="U8" s="15">
        <v>7261.3530270000001</v>
      </c>
      <c r="V8" s="15">
        <v>7278.9306640000004</v>
      </c>
      <c r="W8" s="15">
        <v>7290.6572269999997</v>
      </c>
      <c r="X8" s="15">
        <v>7307.2763670000004</v>
      </c>
      <c r="Y8" s="15">
        <v>7315.064453</v>
      </c>
      <c r="Z8" s="15">
        <v>7362.2016599999997</v>
      </c>
      <c r="AA8" s="15">
        <v>7408.4750979999999</v>
      </c>
      <c r="AB8" s="15">
        <v>7453.0527339999999</v>
      </c>
      <c r="AC8" s="15">
        <v>7518.6552730000003</v>
      </c>
      <c r="AD8" s="15">
        <v>7581.1069340000004</v>
      </c>
      <c r="AE8" s="15">
        <v>7638.7275390000004</v>
      </c>
      <c r="AF8" s="15">
        <v>7685.6669920000004</v>
      </c>
      <c r="AG8" s="13">
        <v>5.5700000000000003E-3</v>
      </c>
    </row>
    <row r="9" spans="1:33" ht="15" customHeight="1" x14ac:dyDescent="0.2">
      <c r="A9" s="3" t="s">
        <v>728</v>
      </c>
      <c r="B9" s="10" t="s">
        <v>729</v>
      </c>
      <c r="C9" s="15">
        <v>85.066246000000007</v>
      </c>
      <c r="D9" s="15">
        <v>184.32218900000001</v>
      </c>
      <c r="E9" s="15">
        <v>203.99873400000001</v>
      </c>
      <c r="F9" s="15">
        <v>227.41920500000001</v>
      </c>
      <c r="G9" s="15">
        <v>235.32917800000001</v>
      </c>
      <c r="H9" s="15">
        <v>254.328934</v>
      </c>
      <c r="I9" s="15">
        <v>277.60177599999997</v>
      </c>
      <c r="J9" s="15">
        <v>301.41116299999999</v>
      </c>
      <c r="K9" s="15">
        <v>309.76638800000001</v>
      </c>
      <c r="L9" s="15">
        <v>330.79608200000001</v>
      </c>
      <c r="M9" s="15">
        <v>356.126373</v>
      </c>
      <c r="N9" s="15">
        <v>398.739014</v>
      </c>
      <c r="O9" s="15">
        <v>454.146637</v>
      </c>
      <c r="P9" s="15">
        <v>498.56219499999997</v>
      </c>
      <c r="Q9" s="15">
        <v>555.40393100000006</v>
      </c>
      <c r="R9" s="15">
        <v>570.737122</v>
      </c>
      <c r="S9" s="15">
        <v>580.08398399999999</v>
      </c>
      <c r="T9" s="15">
        <v>582.17236300000002</v>
      </c>
      <c r="U9" s="15">
        <v>579.91772500000002</v>
      </c>
      <c r="V9" s="15">
        <v>579.01300000000003</v>
      </c>
      <c r="W9" s="15">
        <v>577.45513900000003</v>
      </c>
      <c r="X9" s="15">
        <v>576.90142800000001</v>
      </c>
      <c r="Y9" s="15">
        <v>573.53912400000002</v>
      </c>
      <c r="Z9" s="15">
        <v>581.74774200000002</v>
      </c>
      <c r="AA9" s="15">
        <v>585.24395800000002</v>
      </c>
      <c r="AB9" s="15">
        <v>596.13201900000001</v>
      </c>
      <c r="AC9" s="15">
        <v>602.96569799999997</v>
      </c>
      <c r="AD9" s="15">
        <v>609.68621800000005</v>
      </c>
      <c r="AE9" s="15">
        <v>618.33245799999997</v>
      </c>
      <c r="AF9" s="15">
        <v>628.98791500000004</v>
      </c>
      <c r="AG9" s="13">
        <v>4.4811999999999998E-2</v>
      </c>
    </row>
    <row r="10" spans="1:33" ht="15" customHeight="1" x14ac:dyDescent="0.2">
      <c r="A10" s="3" t="s">
        <v>730</v>
      </c>
      <c r="B10" s="10" t="s">
        <v>731</v>
      </c>
      <c r="C10" s="15">
        <v>5952.1845700000003</v>
      </c>
      <c r="D10" s="15">
        <v>6762.9003910000001</v>
      </c>
      <c r="E10" s="15">
        <v>7004.2021480000003</v>
      </c>
      <c r="F10" s="15">
        <v>7233.1142579999996</v>
      </c>
      <c r="G10" s="15">
        <v>7347.9018550000001</v>
      </c>
      <c r="H10" s="15">
        <v>7558.466797</v>
      </c>
      <c r="I10" s="15">
        <v>7565.7036129999997</v>
      </c>
      <c r="J10" s="15">
        <v>7390.5502930000002</v>
      </c>
      <c r="K10" s="15">
        <v>7378.34375</v>
      </c>
      <c r="L10" s="15">
        <v>7404.2250979999999</v>
      </c>
      <c r="M10" s="15">
        <v>7406.669922</v>
      </c>
      <c r="N10" s="15">
        <v>7418.2724609999996</v>
      </c>
      <c r="O10" s="15">
        <v>7450.3930659999996</v>
      </c>
      <c r="P10" s="15">
        <v>7469.3007809999999</v>
      </c>
      <c r="Q10" s="15">
        <v>7592.8291019999997</v>
      </c>
      <c r="R10" s="15">
        <v>7658.3969729999999</v>
      </c>
      <c r="S10" s="15">
        <v>7778.9023440000001</v>
      </c>
      <c r="T10" s="15">
        <v>7831.1528319999998</v>
      </c>
      <c r="U10" s="15">
        <v>7841.2705079999996</v>
      </c>
      <c r="V10" s="15">
        <v>7857.9438479999999</v>
      </c>
      <c r="W10" s="15">
        <v>7868.1123049999997</v>
      </c>
      <c r="X10" s="15">
        <v>7884.1777339999999</v>
      </c>
      <c r="Y10" s="15">
        <v>7888.6035160000001</v>
      </c>
      <c r="Z10" s="15">
        <v>7943.9492190000001</v>
      </c>
      <c r="AA10" s="15">
        <v>7993.7192379999997</v>
      </c>
      <c r="AB10" s="15">
        <v>8049.1845700000003</v>
      </c>
      <c r="AC10" s="15">
        <v>8121.6210940000001</v>
      </c>
      <c r="AD10" s="15">
        <v>8190.7929690000001</v>
      </c>
      <c r="AE10" s="15">
        <v>8257.0595699999994</v>
      </c>
      <c r="AF10" s="15">
        <v>8314.6552730000003</v>
      </c>
      <c r="AG10" s="13">
        <v>7.4050000000000001E-3</v>
      </c>
    </row>
    <row r="11" spans="1:33" ht="15" customHeight="1" x14ac:dyDescent="0.2">
      <c r="B11" s="10"/>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spans="1:33" ht="15" customHeight="1" x14ac:dyDescent="0.2">
      <c r="B12" s="11" t="s">
        <v>732</v>
      </c>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row>
    <row r="13" spans="1:33" ht="15" customHeight="1" x14ac:dyDescent="0.2">
      <c r="A13" s="3" t="s">
        <v>733</v>
      </c>
      <c r="B13" s="10" t="s">
        <v>734</v>
      </c>
      <c r="C13" s="15">
        <v>397.56793199999998</v>
      </c>
      <c r="D13" s="15">
        <v>355.11035199999998</v>
      </c>
      <c r="E13" s="15">
        <v>369.83264200000002</v>
      </c>
      <c r="F13" s="15">
        <v>379.55230699999998</v>
      </c>
      <c r="G13" s="15">
        <v>386.74444599999998</v>
      </c>
      <c r="H13" s="15">
        <v>397.60968000000003</v>
      </c>
      <c r="I13" s="15">
        <v>397.70996100000002</v>
      </c>
      <c r="J13" s="15">
        <v>392.46771200000001</v>
      </c>
      <c r="K13" s="15">
        <v>400.57427999999999</v>
      </c>
      <c r="L13" s="15">
        <v>391.578125</v>
      </c>
      <c r="M13" s="15">
        <v>394.04617300000001</v>
      </c>
      <c r="N13" s="15">
        <v>403.362976</v>
      </c>
      <c r="O13" s="15">
        <v>390.828979</v>
      </c>
      <c r="P13" s="15">
        <v>385.13552900000002</v>
      </c>
      <c r="Q13" s="15">
        <v>389.08648699999998</v>
      </c>
      <c r="R13" s="15">
        <v>392.63653599999998</v>
      </c>
      <c r="S13" s="15">
        <v>400.75207499999999</v>
      </c>
      <c r="T13" s="15">
        <v>406.422394</v>
      </c>
      <c r="U13" s="15">
        <v>410.95074499999998</v>
      </c>
      <c r="V13" s="15">
        <v>415.808289</v>
      </c>
      <c r="W13" s="15">
        <v>417.48828099999997</v>
      </c>
      <c r="X13" s="15">
        <v>415.88681000000003</v>
      </c>
      <c r="Y13" s="15">
        <v>412.43103000000002</v>
      </c>
      <c r="Z13" s="15">
        <v>411.84127799999999</v>
      </c>
      <c r="AA13" s="15">
        <v>409.41159099999999</v>
      </c>
      <c r="AB13" s="15">
        <v>409.45950299999998</v>
      </c>
      <c r="AC13" s="15">
        <v>410.514771</v>
      </c>
      <c r="AD13" s="15">
        <v>411.983429</v>
      </c>
      <c r="AE13" s="15">
        <v>414.93386800000002</v>
      </c>
      <c r="AF13" s="15">
        <v>417.33111600000001</v>
      </c>
      <c r="AG13" s="13">
        <v>5.7829999999999999E-3</v>
      </c>
    </row>
    <row r="14" spans="1:33" ht="15" customHeight="1" x14ac:dyDescent="0.2">
      <c r="A14" s="3" t="s">
        <v>735</v>
      </c>
      <c r="B14" s="10" t="s">
        <v>736</v>
      </c>
      <c r="C14" s="15">
        <v>10.225066</v>
      </c>
      <c r="D14" s="15">
        <v>17.304290999999999</v>
      </c>
      <c r="E14" s="15">
        <v>20.862431999999998</v>
      </c>
      <c r="F14" s="15">
        <v>23.955546999999999</v>
      </c>
      <c r="G14" s="15">
        <v>29.193353999999999</v>
      </c>
      <c r="H14" s="15">
        <v>18.339549999999999</v>
      </c>
      <c r="I14" s="15">
        <v>16.596149</v>
      </c>
      <c r="J14" s="15">
        <v>20.25</v>
      </c>
      <c r="K14" s="15">
        <v>14.296893000000001</v>
      </c>
      <c r="L14" s="15">
        <v>14.026649000000001</v>
      </c>
      <c r="M14" s="15">
        <v>15.330298000000001</v>
      </c>
      <c r="N14" s="15">
        <v>18.641233</v>
      </c>
      <c r="O14" s="15">
        <v>21.647061999999998</v>
      </c>
      <c r="P14" s="15">
        <v>25.246635000000001</v>
      </c>
      <c r="Q14" s="15">
        <v>29.511033999999999</v>
      </c>
      <c r="R14" s="15">
        <v>35.827381000000003</v>
      </c>
      <c r="S14" s="15">
        <v>43.731231999999999</v>
      </c>
      <c r="T14" s="15">
        <v>51.448044000000003</v>
      </c>
      <c r="U14" s="15">
        <v>58.728962000000003</v>
      </c>
      <c r="V14" s="15">
        <v>65.185851999999997</v>
      </c>
      <c r="W14" s="15">
        <v>70.632462000000004</v>
      </c>
      <c r="X14" s="15">
        <v>75.390732</v>
      </c>
      <c r="Y14" s="15">
        <v>79.235550000000003</v>
      </c>
      <c r="Z14" s="15">
        <v>83.873108000000002</v>
      </c>
      <c r="AA14" s="15">
        <v>86.707542000000004</v>
      </c>
      <c r="AB14" s="15">
        <v>89.576271000000006</v>
      </c>
      <c r="AC14" s="15">
        <v>92.648826999999997</v>
      </c>
      <c r="AD14" s="15">
        <v>95.568641999999997</v>
      </c>
      <c r="AE14" s="15">
        <v>99.103645</v>
      </c>
      <c r="AF14" s="15">
        <v>102.813362</v>
      </c>
      <c r="AG14" s="13">
        <v>6.5710000000000005E-2</v>
      </c>
    </row>
    <row r="15" spans="1:33" ht="15" customHeight="1" x14ac:dyDescent="0.2">
      <c r="A15" s="3" t="s">
        <v>737</v>
      </c>
      <c r="B15" s="10" t="s">
        <v>738</v>
      </c>
      <c r="C15" s="15">
        <v>0</v>
      </c>
      <c r="D15" s="15">
        <v>1.65E-4</v>
      </c>
      <c r="E15" s="15">
        <v>1.7975999999999999E-2</v>
      </c>
      <c r="F15" s="15">
        <v>2.2578999999999998E-2</v>
      </c>
      <c r="G15" s="15">
        <v>2.8629999999999999E-2</v>
      </c>
      <c r="H15" s="15">
        <v>2.0555E-2</v>
      </c>
      <c r="I15" s="15">
        <v>2.1201999999999999E-2</v>
      </c>
      <c r="J15" s="15">
        <v>3.5804000000000002E-2</v>
      </c>
      <c r="K15" s="15">
        <v>3.1766999999999997E-2</v>
      </c>
      <c r="L15" s="15">
        <v>3.8558000000000002E-2</v>
      </c>
      <c r="M15" s="15">
        <v>4.999E-2</v>
      </c>
      <c r="N15" s="15">
        <v>7.0671999999999999E-2</v>
      </c>
      <c r="O15" s="15">
        <v>9.9601999999999996E-2</v>
      </c>
      <c r="P15" s="15">
        <v>0.134126</v>
      </c>
      <c r="Q15" s="15">
        <v>0.18676000000000001</v>
      </c>
      <c r="R15" s="15">
        <v>0.25793899999999997</v>
      </c>
      <c r="S15" s="15">
        <v>0.34619100000000003</v>
      </c>
      <c r="T15" s="15">
        <v>0.44402700000000001</v>
      </c>
      <c r="U15" s="15">
        <v>0.53813699999999998</v>
      </c>
      <c r="V15" s="15">
        <v>0.62659699999999996</v>
      </c>
      <c r="W15" s="15">
        <v>0.70021</v>
      </c>
      <c r="X15" s="15">
        <v>0.76178500000000005</v>
      </c>
      <c r="Y15" s="15">
        <v>0.81008500000000006</v>
      </c>
      <c r="Z15" s="15">
        <v>0.85341100000000003</v>
      </c>
      <c r="AA15" s="15">
        <v>0.89241400000000004</v>
      </c>
      <c r="AB15" s="15">
        <v>0.91893599999999998</v>
      </c>
      <c r="AC15" s="15">
        <v>0.94887299999999997</v>
      </c>
      <c r="AD15" s="15">
        <v>0.97755099999999995</v>
      </c>
      <c r="AE15" s="15">
        <v>1.0043759999999999</v>
      </c>
      <c r="AF15" s="15">
        <v>1.03538</v>
      </c>
      <c r="AG15" s="13">
        <v>0.36643500000000001</v>
      </c>
    </row>
    <row r="16" spans="1:33" ht="15" customHeight="1" x14ac:dyDescent="0.2">
      <c r="A16" s="3" t="s">
        <v>739</v>
      </c>
      <c r="B16" s="10" t="s">
        <v>740</v>
      </c>
      <c r="C16" s="15">
        <v>0</v>
      </c>
      <c r="D16" s="15">
        <v>17.480346999999998</v>
      </c>
      <c r="E16" s="15">
        <v>19.485658999999998</v>
      </c>
      <c r="F16" s="15">
        <v>30.109667000000002</v>
      </c>
      <c r="G16" s="15">
        <v>29.818439000000001</v>
      </c>
      <c r="H16" s="15">
        <v>32.872264999999999</v>
      </c>
      <c r="I16" s="15">
        <v>27.883108</v>
      </c>
      <c r="J16" s="15">
        <v>29.927588</v>
      </c>
      <c r="K16" s="15">
        <v>24.075548000000001</v>
      </c>
      <c r="L16" s="15">
        <v>23.359459000000001</v>
      </c>
      <c r="M16" s="15">
        <v>23.870871999999999</v>
      </c>
      <c r="N16" s="15">
        <v>25.604616</v>
      </c>
      <c r="O16" s="15">
        <v>27.606047</v>
      </c>
      <c r="P16" s="15">
        <v>30.89967</v>
      </c>
      <c r="Q16" s="15">
        <v>46.131042000000001</v>
      </c>
      <c r="R16" s="15">
        <v>48.593811000000002</v>
      </c>
      <c r="S16" s="15">
        <v>50.797305999999999</v>
      </c>
      <c r="T16" s="15">
        <v>51.551369000000001</v>
      </c>
      <c r="U16" s="15">
        <v>51.307330999999998</v>
      </c>
      <c r="V16" s="15">
        <v>50.316085999999999</v>
      </c>
      <c r="W16" s="15">
        <v>52.872166</v>
      </c>
      <c r="X16" s="15">
        <v>55.261974000000002</v>
      </c>
      <c r="Y16" s="15">
        <v>57.378138999999997</v>
      </c>
      <c r="Z16" s="15">
        <v>59.983893999999999</v>
      </c>
      <c r="AA16" s="15">
        <v>62.191357000000004</v>
      </c>
      <c r="AB16" s="15">
        <v>64.258232000000007</v>
      </c>
      <c r="AC16" s="15">
        <v>66.407691999999997</v>
      </c>
      <c r="AD16" s="15">
        <v>68.450569000000002</v>
      </c>
      <c r="AE16" s="15">
        <v>70.698691999999994</v>
      </c>
      <c r="AF16" s="15">
        <v>73.010848999999993</v>
      </c>
      <c r="AG16" s="13">
        <v>5.2380000000000003E-2</v>
      </c>
    </row>
    <row r="17" spans="1:33" ht="15" customHeight="1" x14ac:dyDescent="0.2">
      <c r="A17" s="3" t="s">
        <v>741</v>
      </c>
      <c r="B17" s="10" t="s">
        <v>742</v>
      </c>
      <c r="C17" s="15">
        <v>8.2577470000000002</v>
      </c>
      <c r="D17" s="15">
        <v>27.059221000000001</v>
      </c>
      <c r="E17" s="15">
        <v>31.520899</v>
      </c>
      <c r="F17" s="15">
        <v>40.027351000000003</v>
      </c>
      <c r="G17" s="15">
        <v>47.680447000000001</v>
      </c>
      <c r="H17" s="15">
        <v>47.573605000000001</v>
      </c>
      <c r="I17" s="15">
        <v>50.419212000000002</v>
      </c>
      <c r="J17" s="15">
        <v>48.841610000000003</v>
      </c>
      <c r="K17" s="15">
        <v>51.035099000000002</v>
      </c>
      <c r="L17" s="15">
        <v>49.557991000000001</v>
      </c>
      <c r="M17" s="15">
        <v>47.25423</v>
      </c>
      <c r="N17" s="15">
        <v>50.894157</v>
      </c>
      <c r="O17" s="15">
        <v>52.369140999999999</v>
      </c>
      <c r="P17" s="15">
        <v>55.443793999999997</v>
      </c>
      <c r="Q17" s="15">
        <v>64.937286</v>
      </c>
      <c r="R17" s="15">
        <v>73.655281000000002</v>
      </c>
      <c r="S17" s="15">
        <v>86.030631999999997</v>
      </c>
      <c r="T17" s="15">
        <v>96.580749999999995</v>
      </c>
      <c r="U17" s="15">
        <v>103.12088799999999</v>
      </c>
      <c r="V17" s="15">
        <v>105.467461</v>
      </c>
      <c r="W17" s="15">
        <v>111.743347</v>
      </c>
      <c r="X17" s="15">
        <v>116.615135</v>
      </c>
      <c r="Y17" s="15">
        <v>119.010582</v>
      </c>
      <c r="Z17" s="15">
        <v>120.5513</v>
      </c>
      <c r="AA17" s="15">
        <v>119.990425</v>
      </c>
      <c r="AB17" s="15">
        <v>120.793373</v>
      </c>
      <c r="AC17" s="15">
        <v>121.770653</v>
      </c>
      <c r="AD17" s="15">
        <v>122.44058200000001</v>
      </c>
      <c r="AE17" s="15">
        <v>123.18349499999999</v>
      </c>
      <c r="AF17" s="15">
        <v>124.04780599999999</v>
      </c>
      <c r="AG17" s="13">
        <v>5.5885999999999998E-2</v>
      </c>
    </row>
    <row r="18" spans="1:33" ht="15" customHeight="1" x14ac:dyDescent="0.2">
      <c r="A18" s="3" t="s">
        <v>743</v>
      </c>
      <c r="B18" s="10" t="s">
        <v>744</v>
      </c>
      <c r="C18" s="15">
        <v>0</v>
      </c>
      <c r="D18" s="15">
        <v>0</v>
      </c>
      <c r="E18" s="15">
        <v>0</v>
      </c>
      <c r="F18" s="15">
        <v>0</v>
      </c>
      <c r="G18" s="15">
        <v>0</v>
      </c>
      <c r="H18" s="15">
        <v>0</v>
      </c>
      <c r="I18" s="15">
        <v>0.133741</v>
      </c>
      <c r="J18" s="15">
        <v>0.39606999999999998</v>
      </c>
      <c r="K18" s="15">
        <v>0.56860100000000002</v>
      </c>
      <c r="L18" s="15">
        <v>0.74371699999999996</v>
      </c>
      <c r="M18" s="15">
        <v>1.606833</v>
      </c>
      <c r="N18" s="15">
        <v>4.5569059999999997</v>
      </c>
      <c r="O18" s="15">
        <v>8.0153149999999993</v>
      </c>
      <c r="P18" s="15">
        <v>10.975194</v>
      </c>
      <c r="Q18" s="15">
        <v>15.345342</v>
      </c>
      <c r="R18" s="15">
        <v>18.815968000000002</v>
      </c>
      <c r="S18" s="15">
        <v>21.867360999999999</v>
      </c>
      <c r="T18" s="15">
        <v>24.146923000000001</v>
      </c>
      <c r="U18" s="15">
        <v>25.679369000000001</v>
      </c>
      <c r="V18" s="15">
        <v>26.915991000000002</v>
      </c>
      <c r="W18" s="15">
        <v>27.951809000000001</v>
      </c>
      <c r="X18" s="15">
        <v>28.823543999999998</v>
      </c>
      <c r="Y18" s="15">
        <v>29.359188</v>
      </c>
      <c r="Z18" s="15">
        <v>30.245256000000001</v>
      </c>
      <c r="AA18" s="15">
        <v>31.056681000000001</v>
      </c>
      <c r="AB18" s="15">
        <v>31.964333</v>
      </c>
      <c r="AC18" s="15">
        <v>32.855747000000001</v>
      </c>
      <c r="AD18" s="15">
        <v>33.676043999999997</v>
      </c>
      <c r="AE18" s="15">
        <v>34.533057999999997</v>
      </c>
      <c r="AF18" s="15">
        <v>35.605446000000001</v>
      </c>
      <c r="AG18" s="13" t="s">
        <v>292</v>
      </c>
    </row>
    <row r="19" spans="1:33" ht="15" customHeight="1" x14ac:dyDescent="0.2">
      <c r="A19" s="3" t="s">
        <v>745</v>
      </c>
      <c r="B19" s="10" t="s">
        <v>746</v>
      </c>
      <c r="C19" s="15">
        <v>224.12840299999999</v>
      </c>
      <c r="D19" s="15">
        <v>379.82293700000002</v>
      </c>
      <c r="E19" s="15">
        <v>392.368652</v>
      </c>
      <c r="F19" s="15">
        <v>398.72650099999998</v>
      </c>
      <c r="G19" s="15">
        <v>399.56732199999999</v>
      </c>
      <c r="H19" s="15">
        <v>408.57247899999999</v>
      </c>
      <c r="I19" s="15">
        <v>405.12698399999999</v>
      </c>
      <c r="J19" s="15">
        <v>397.01324499999998</v>
      </c>
      <c r="K19" s="15">
        <v>407.16924999999998</v>
      </c>
      <c r="L19" s="15">
        <v>411.07644699999997</v>
      </c>
      <c r="M19" s="15">
        <v>421.37780800000002</v>
      </c>
      <c r="N19" s="15">
        <v>437.426422</v>
      </c>
      <c r="O19" s="15">
        <v>461.97500600000001</v>
      </c>
      <c r="P19" s="15">
        <v>481.99340799999999</v>
      </c>
      <c r="Q19" s="15">
        <v>530.46502699999996</v>
      </c>
      <c r="R19" s="15">
        <v>559.68444799999997</v>
      </c>
      <c r="S19" s="15">
        <v>594.34808299999997</v>
      </c>
      <c r="T19" s="15">
        <v>621.15270999999996</v>
      </c>
      <c r="U19" s="15">
        <v>641.174622</v>
      </c>
      <c r="V19" s="15">
        <v>657.39349400000003</v>
      </c>
      <c r="W19" s="15">
        <v>671.61334199999999</v>
      </c>
      <c r="X19" s="15">
        <v>683.32391399999995</v>
      </c>
      <c r="Y19" s="15">
        <v>691.44189500000005</v>
      </c>
      <c r="Z19" s="15">
        <v>703.36810300000002</v>
      </c>
      <c r="AA19" s="15">
        <v>711.80761700000005</v>
      </c>
      <c r="AB19" s="15">
        <v>720.18164100000001</v>
      </c>
      <c r="AC19" s="15">
        <v>730.21118200000001</v>
      </c>
      <c r="AD19" s="15">
        <v>739.36602800000003</v>
      </c>
      <c r="AE19" s="15">
        <v>749.16046100000005</v>
      </c>
      <c r="AF19" s="15">
        <v>758.57000700000003</v>
      </c>
      <c r="AG19" s="13">
        <v>2.5012E-2</v>
      </c>
    </row>
    <row r="20" spans="1:33" ht="15" customHeight="1" x14ac:dyDescent="0.2">
      <c r="A20" s="3" t="s">
        <v>747</v>
      </c>
      <c r="B20" s="10" t="s">
        <v>748</v>
      </c>
      <c r="C20" s="15">
        <v>2.8948489999999998</v>
      </c>
      <c r="D20" s="15">
        <v>3.465252</v>
      </c>
      <c r="E20" s="15">
        <v>3.5545849999999999</v>
      </c>
      <c r="F20" s="15">
        <v>3.4917820000000002</v>
      </c>
      <c r="G20" s="15">
        <v>3.6638630000000001</v>
      </c>
      <c r="H20" s="15">
        <v>3.785291</v>
      </c>
      <c r="I20" s="15">
        <v>3.8219349999999999</v>
      </c>
      <c r="J20" s="15">
        <v>3.7595559999999999</v>
      </c>
      <c r="K20" s="15">
        <v>3.7703660000000001</v>
      </c>
      <c r="L20" s="15">
        <v>3.823626</v>
      </c>
      <c r="M20" s="15">
        <v>3.8558490000000001</v>
      </c>
      <c r="N20" s="15">
        <v>3.8943729999999999</v>
      </c>
      <c r="O20" s="15">
        <v>3.9230550000000002</v>
      </c>
      <c r="P20" s="15">
        <v>3.9540359999999999</v>
      </c>
      <c r="Q20" s="15">
        <v>4.0467919999999999</v>
      </c>
      <c r="R20" s="15">
        <v>4.1106860000000003</v>
      </c>
      <c r="S20" s="15">
        <v>4.2051109999999996</v>
      </c>
      <c r="T20" s="15">
        <v>4.2553070000000002</v>
      </c>
      <c r="U20" s="15">
        <v>4.2798230000000004</v>
      </c>
      <c r="V20" s="15">
        <v>4.3040019999999997</v>
      </c>
      <c r="W20" s="15">
        <v>4.3309139999999999</v>
      </c>
      <c r="X20" s="15">
        <v>4.365164</v>
      </c>
      <c r="Y20" s="15">
        <v>4.3904930000000002</v>
      </c>
      <c r="Z20" s="15">
        <v>4.4461779999999997</v>
      </c>
      <c r="AA20" s="15">
        <v>4.4921810000000004</v>
      </c>
      <c r="AB20" s="15">
        <v>4.5432889999999997</v>
      </c>
      <c r="AC20" s="15">
        <v>4.6068259999999999</v>
      </c>
      <c r="AD20" s="15">
        <v>4.6631939999999998</v>
      </c>
      <c r="AE20" s="15">
        <v>4.7129339999999997</v>
      </c>
      <c r="AF20" s="15">
        <v>4.7569309999999998</v>
      </c>
      <c r="AG20" s="13">
        <v>1.1379E-2</v>
      </c>
    </row>
    <row r="21" spans="1:33" ht="15" customHeight="1" x14ac:dyDescent="0.2">
      <c r="A21" s="3" t="s">
        <v>749</v>
      </c>
      <c r="B21" s="10" t="s">
        <v>750</v>
      </c>
      <c r="C21" s="15">
        <v>4.5223040000000001</v>
      </c>
      <c r="D21" s="15">
        <v>5.3258590000000003</v>
      </c>
      <c r="E21" s="15">
        <v>5.771674</v>
      </c>
      <c r="F21" s="15">
        <v>5.5448180000000002</v>
      </c>
      <c r="G21" s="15">
        <v>5.5325559999999996</v>
      </c>
      <c r="H21" s="15">
        <v>5.651815</v>
      </c>
      <c r="I21" s="15">
        <v>5.6206940000000003</v>
      </c>
      <c r="J21" s="15">
        <v>5.4997939999999996</v>
      </c>
      <c r="K21" s="15">
        <v>5.4371219999999996</v>
      </c>
      <c r="L21" s="15">
        <v>5.4596790000000004</v>
      </c>
      <c r="M21" s="15">
        <v>5.4765839999999999</v>
      </c>
      <c r="N21" s="15">
        <v>5.5107010000000001</v>
      </c>
      <c r="O21" s="15">
        <v>5.5410909999999998</v>
      </c>
      <c r="P21" s="15">
        <v>5.5648520000000001</v>
      </c>
      <c r="Q21" s="15">
        <v>5.6898569999999999</v>
      </c>
      <c r="R21" s="15">
        <v>5.7740859999999996</v>
      </c>
      <c r="S21" s="15">
        <v>5.9033730000000002</v>
      </c>
      <c r="T21" s="15">
        <v>5.9722850000000003</v>
      </c>
      <c r="U21" s="15">
        <v>6.0055969999999999</v>
      </c>
      <c r="V21" s="15">
        <v>6.0392010000000003</v>
      </c>
      <c r="W21" s="15">
        <v>6.0748300000000004</v>
      </c>
      <c r="X21" s="15">
        <v>6.1130760000000004</v>
      </c>
      <c r="Y21" s="15">
        <v>6.1331410000000002</v>
      </c>
      <c r="Z21" s="15">
        <v>6.1941579999999998</v>
      </c>
      <c r="AA21" s="15">
        <v>6.2420530000000003</v>
      </c>
      <c r="AB21" s="15">
        <v>6.2944230000000001</v>
      </c>
      <c r="AC21" s="15">
        <v>6.3697480000000004</v>
      </c>
      <c r="AD21" s="15">
        <v>6.4427399999999997</v>
      </c>
      <c r="AE21" s="15">
        <v>6.5146629999999996</v>
      </c>
      <c r="AF21" s="15">
        <v>6.582643</v>
      </c>
      <c r="AG21" s="13">
        <v>7.5950000000000002E-3</v>
      </c>
    </row>
    <row r="22" spans="1:33" ht="15" customHeight="1" x14ac:dyDescent="0.2">
      <c r="A22" s="3" t="s">
        <v>751</v>
      </c>
      <c r="B22" s="10" t="s">
        <v>752</v>
      </c>
      <c r="C22" s="15">
        <v>1.3133630000000001</v>
      </c>
      <c r="D22" s="15">
        <v>1.7652490000000001</v>
      </c>
      <c r="E22" s="15">
        <v>4.0182919999999998</v>
      </c>
      <c r="F22" s="15">
        <v>4.7767189999999999</v>
      </c>
      <c r="G22" s="15">
        <v>4.8276770000000004</v>
      </c>
      <c r="H22" s="15">
        <v>4.8197520000000003</v>
      </c>
      <c r="I22" s="15">
        <v>4.6371739999999999</v>
      </c>
      <c r="J22" s="15">
        <v>4.4996299999999998</v>
      </c>
      <c r="K22" s="15">
        <v>4.4271839999999996</v>
      </c>
      <c r="L22" s="15">
        <v>4.4598050000000002</v>
      </c>
      <c r="M22" s="15">
        <v>4.5301970000000003</v>
      </c>
      <c r="N22" s="15">
        <v>4.5968239999999998</v>
      </c>
      <c r="O22" s="15">
        <v>4.6676460000000004</v>
      </c>
      <c r="P22" s="15">
        <v>4.7377580000000004</v>
      </c>
      <c r="Q22" s="15">
        <v>4.8294509999999997</v>
      </c>
      <c r="R22" s="15">
        <v>4.9518170000000001</v>
      </c>
      <c r="S22" s="15">
        <v>5.0740360000000004</v>
      </c>
      <c r="T22" s="15">
        <v>5.1677929999999996</v>
      </c>
      <c r="U22" s="15">
        <v>5.2021839999999999</v>
      </c>
      <c r="V22" s="15">
        <v>5.261908</v>
      </c>
      <c r="W22" s="15">
        <v>5.3126220000000002</v>
      </c>
      <c r="X22" s="15">
        <v>5.3685619999999998</v>
      </c>
      <c r="Y22" s="15">
        <v>5.4200759999999999</v>
      </c>
      <c r="Z22" s="15">
        <v>5.5113139999999996</v>
      </c>
      <c r="AA22" s="15">
        <v>5.6400829999999997</v>
      </c>
      <c r="AB22" s="15">
        <v>5.7113120000000004</v>
      </c>
      <c r="AC22" s="15">
        <v>5.8201219999999996</v>
      </c>
      <c r="AD22" s="15">
        <v>5.9313560000000001</v>
      </c>
      <c r="AE22" s="15">
        <v>6.0356019999999999</v>
      </c>
      <c r="AF22" s="15">
        <v>6.1627070000000002</v>
      </c>
      <c r="AG22" s="13">
        <v>4.5663000000000002E-2</v>
      </c>
    </row>
    <row r="23" spans="1:33" ht="15" customHeight="1" x14ac:dyDescent="0.2">
      <c r="A23" s="3" t="s">
        <v>753</v>
      </c>
      <c r="B23" s="10" t="s">
        <v>754</v>
      </c>
      <c r="C23" s="15">
        <v>1.892474</v>
      </c>
      <c r="D23" s="15">
        <v>2.2084999999999999</v>
      </c>
      <c r="E23" s="15">
        <v>2.3649879999999999</v>
      </c>
      <c r="F23" s="15">
        <v>2.4769860000000001</v>
      </c>
      <c r="G23" s="15">
        <v>2.4190489999999998</v>
      </c>
      <c r="H23" s="15">
        <v>2.4980639999999998</v>
      </c>
      <c r="I23" s="15">
        <v>2.5089190000000001</v>
      </c>
      <c r="J23" s="15">
        <v>2.4635859999999998</v>
      </c>
      <c r="K23" s="15">
        <v>2.4583179999999998</v>
      </c>
      <c r="L23" s="15">
        <v>2.4519959999999998</v>
      </c>
      <c r="M23" s="15">
        <v>2.461398</v>
      </c>
      <c r="N23" s="15">
        <v>2.4779749999999998</v>
      </c>
      <c r="O23" s="15">
        <v>2.494561</v>
      </c>
      <c r="P23" s="15">
        <v>2.5066480000000002</v>
      </c>
      <c r="Q23" s="15">
        <v>2.566646</v>
      </c>
      <c r="R23" s="15">
        <v>2.602878</v>
      </c>
      <c r="S23" s="15">
        <v>2.6590060000000002</v>
      </c>
      <c r="T23" s="15">
        <v>2.6902490000000001</v>
      </c>
      <c r="U23" s="15">
        <v>2.7046049999999999</v>
      </c>
      <c r="V23" s="15">
        <v>2.7187209999999999</v>
      </c>
      <c r="W23" s="15">
        <v>2.7314539999999998</v>
      </c>
      <c r="X23" s="15">
        <v>2.7434690000000002</v>
      </c>
      <c r="Y23" s="15">
        <v>2.749279</v>
      </c>
      <c r="Z23" s="15">
        <v>2.7726739999999999</v>
      </c>
      <c r="AA23" s="15">
        <v>2.791833</v>
      </c>
      <c r="AB23" s="15">
        <v>2.8134070000000002</v>
      </c>
      <c r="AC23" s="15">
        <v>2.8412999999999999</v>
      </c>
      <c r="AD23" s="15">
        <v>2.867915</v>
      </c>
      <c r="AE23" s="15">
        <v>2.8947940000000001</v>
      </c>
      <c r="AF23" s="15">
        <v>2.9193280000000001</v>
      </c>
      <c r="AG23" s="13">
        <v>1.0015E-2</v>
      </c>
    </row>
    <row r="24" spans="1:33" ht="15" customHeight="1" x14ac:dyDescent="0.2">
      <c r="A24" s="3" t="s">
        <v>755</v>
      </c>
      <c r="B24" s="10" t="s">
        <v>756</v>
      </c>
      <c r="C24" s="15">
        <v>0</v>
      </c>
      <c r="D24" s="15">
        <v>0</v>
      </c>
      <c r="E24" s="15">
        <v>0</v>
      </c>
      <c r="F24" s="15">
        <v>0</v>
      </c>
      <c r="G24" s="15">
        <v>0</v>
      </c>
      <c r="H24" s="15">
        <v>0</v>
      </c>
      <c r="I24" s="15">
        <v>0</v>
      </c>
      <c r="J24" s="15">
        <v>0</v>
      </c>
      <c r="K24" s="15">
        <v>0</v>
      </c>
      <c r="L24" s="15">
        <v>0</v>
      </c>
      <c r="M24" s="15">
        <v>0</v>
      </c>
      <c r="N24" s="15">
        <v>0</v>
      </c>
      <c r="O24" s="15">
        <v>0</v>
      </c>
      <c r="P24" s="15">
        <v>0</v>
      </c>
      <c r="Q24" s="15">
        <v>0</v>
      </c>
      <c r="R24" s="15">
        <v>0</v>
      </c>
      <c r="S24" s="15">
        <v>0</v>
      </c>
      <c r="T24" s="15">
        <v>0</v>
      </c>
      <c r="U24" s="15">
        <v>0</v>
      </c>
      <c r="V24" s="15">
        <v>0</v>
      </c>
      <c r="W24" s="15">
        <v>0</v>
      </c>
      <c r="X24" s="15">
        <v>0</v>
      </c>
      <c r="Y24" s="15">
        <v>0</v>
      </c>
      <c r="Z24" s="15">
        <v>0</v>
      </c>
      <c r="AA24" s="15">
        <v>0</v>
      </c>
      <c r="AB24" s="15">
        <v>0</v>
      </c>
      <c r="AC24" s="15">
        <v>0</v>
      </c>
      <c r="AD24" s="15">
        <v>0</v>
      </c>
      <c r="AE24" s="15">
        <v>0</v>
      </c>
      <c r="AF24" s="15">
        <v>0</v>
      </c>
      <c r="AG24" s="13" t="s">
        <v>292</v>
      </c>
    </row>
    <row r="25" spans="1:33" ht="15" customHeight="1" x14ac:dyDescent="0.2">
      <c r="A25" s="3" t="s">
        <v>757</v>
      </c>
      <c r="B25" s="10" t="s">
        <v>758</v>
      </c>
      <c r="C25" s="15">
        <v>0</v>
      </c>
      <c r="D25" s="15">
        <v>0</v>
      </c>
      <c r="E25" s="15">
        <v>0</v>
      </c>
      <c r="F25" s="15">
        <v>0</v>
      </c>
      <c r="G25" s="15">
        <v>0</v>
      </c>
      <c r="H25" s="15">
        <v>0</v>
      </c>
      <c r="I25" s="15">
        <v>0</v>
      </c>
      <c r="J25" s="15">
        <v>0</v>
      </c>
      <c r="K25" s="15">
        <v>0</v>
      </c>
      <c r="L25" s="15">
        <v>0</v>
      </c>
      <c r="M25" s="15">
        <v>0</v>
      </c>
      <c r="N25" s="15">
        <v>0</v>
      </c>
      <c r="O25" s="15">
        <v>0</v>
      </c>
      <c r="P25" s="15">
        <v>0</v>
      </c>
      <c r="Q25" s="15">
        <v>0</v>
      </c>
      <c r="R25" s="15">
        <v>0</v>
      </c>
      <c r="S25" s="15">
        <v>0</v>
      </c>
      <c r="T25" s="15">
        <v>0</v>
      </c>
      <c r="U25" s="15">
        <v>0</v>
      </c>
      <c r="V25" s="15">
        <v>0</v>
      </c>
      <c r="W25" s="15">
        <v>0</v>
      </c>
      <c r="X25" s="15">
        <v>0</v>
      </c>
      <c r="Y25" s="15">
        <v>0</v>
      </c>
      <c r="Z25" s="15">
        <v>0</v>
      </c>
      <c r="AA25" s="15">
        <v>0</v>
      </c>
      <c r="AB25" s="15">
        <v>0</v>
      </c>
      <c r="AC25" s="15">
        <v>0</v>
      </c>
      <c r="AD25" s="15">
        <v>0</v>
      </c>
      <c r="AE25" s="15">
        <v>0</v>
      </c>
      <c r="AF25" s="15">
        <v>0</v>
      </c>
      <c r="AG25" s="13" t="s">
        <v>292</v>
      </c>
    </row>
    <row r="26" spans="1:33" ht="15" customHeight="1" x14ac:dyDescent="0.2">
      <c r="A26" s="3" t="s">
        <v>759</v>
      </c>
      <c r="B26" s="10" t="s">
        <v>760</v>
      </c>
      <c r="C26" s="15">
        <v>0</v>
      </c>
      <c r="D26" s="15">
        <v>0</v>
      </c>
      <c r="E26" s="15">
        <v>0</v>
      </c>
      <c r="F26" s="15">
        <v>0</v>
      </c>
      <c r="G26" s="15">
        <v>0.62495199999999995</v>
      </c>
      <c r="H26" s="15">
        <v>0.59957099999999997</v>
      </c>
      <c r="I26" s="15">
        <v>2.1517010000000001</v>
      </c>
      <c r="J26" s="15">
        <v>4.3864609999999997</v>
      </c>
      <c r="K26" s="15">
        <v>3.8047780000000002</v>
      </c>
      <c r="L26" s="15">
        <v>3.6628270000000001</v>
      </c>
      <c r="M26" s="15">
        <v>3.7405170000000001</v>
      </c>
      <c r="N26" s="15">
        <v>3.6204860000000001</v>
      </c>
      <c r="O26" s="15">
        <v>3.469284</v>
      </c>
      <c r="P26" s="15">
        <v>3.7282299999999999</v>
      </c>
      <c r="Q26" s="15">
        <v>3.553687</v>
      </c>
      <c r="R26" s="15">
        <v>3.5753870000000001</v>
      </c>
      <c r="S26" s="15">
        <v>3.7665310000000001</v>
      </c>
      <c r="T26" s="15">
        <v>3.7938900000000002</v>
      </c>
      <c r="U26" s="15">
        <v>3.7443379999999999</v>
      </c>
      <c r="V26" s="15">
        <v>3.7595399999999999</v>
      </c>
      <c r="W26" s="15">
        <v>3.768259</v>
      </c>
      <c r="X26" s="15">
        <v>3.784036</v>
      </c>
      <c r="Y26" s="15">
        <v>3.80152</v>
      </c>
      <c r="Z26" s="15">
        <v>3.8365339999999999</v>
      </c>
      <c r="AA26" s="15">
        <v>3.903689</v>
      </c>
      <c r="AB26" s="15">
        <v>3.96353</v>
      </c>
      <c r="AC26" s="15">
        <v>4.0481400000000001</v>
      </c>
      <c r="AD26" s="15">
        <v>4.149756</v>
      </c>
      <c r="AE26" s="15">
        <v>4.2620969999999998</v>
      </c>
      <c r="AF26" s="15">
        <v>4.3972519999999999</v>
      </c>
      <c r="AG26" s="13" t="s">
        <v>292</v>
      </c>
    </row>
    <row r="27" spans="1:33" ht="15" customHeight="1" x14ac:dyDescent="0.2">
      <c r="A27" s="3" t="s">
        <v>761</v>
      </c>
      <c r="B27" s="10" t="s">
        <v>762</v>
      </c>
      <c r="C27" s="15">
        <v>650.80206299999998</v>
      </c>
      <c r="D27" s="15">
        <v>809.542236</v>
      </c>
      <c r="E27" s="15">
        <v>849.79779099999996</v>
      </c>
      <c r="F27" s="15">
        <v>888.68420400000002</v>
      </c>
      <c r="G27" s="15">
        <v>910.10076900000001</v>
      </c>
      <c r="H27" s="15">
        <v>922.34258999999997</v>
      </c>
      <c r="I27" s="15">
        <v>916.63073699999995</v>
      </c>
      <c r="J27" s="15">
        <v>909.54107699999997</v>
      </c>
      <c r="K27" s="15">
        <v>917.64923099999999</v>
      </c>
      <c r="L27" s="15">
        <v>910.23877000000005</v>
      </c>
      <c r="M27" s="15">
        <v>923.60082999999997</v>
      </c>
      <c r="N27" s="15">
        <v>960.65728799999999</v>
      </c>
      <c r="O27" s="15">
        <v>982.63678000000004</v>
      </c>
      <c r="P27" s="15">
        <v>1010.319885</v>
      </c>
      <c r="Q27" s="15">
        <v>1096.349487</v>
      </c>
      <c r="R27" s="15">
        <v>1150.486328</v>
      </c>
      <c r="S27" s="15">
        <v>1219.4808350000001</v>
      </c>
      <c r="T27" s="15">
        <v>1273.6258539999999</v>
      </c>
      <c r="U27" s="15">
        <v>1313.4365230000001</v>
      </c>
      <c r="V27" s="15">
        <v>1343.797241</v>
      </c>
      <c r="W27" s="15">
        <v>1375.2197269999999</v>
      </c>
      <c r="X27" s="15">
        <v>1398.4381100000001</v>
      </c>
      <c r="Y27" s="15">
        <v>1412.160889</v>
      </c>
      <c r="Z27" s="15">
        <v>1433.4772949999999</v>
      </c>
      <c r="AA27" s="15">
        <v>1445.127563</v>
      </c>
      <c r="AB27" s="15">
        <v>1460.4782709999999</v>
      </c>
      <c r="AC27" s="15">
        <v>1479.0437010000001</v>
      </c>
      <c r="AD27" s="15">
        <v>1496.5179439999999</v>
      </c>
      <c r="AE27" s="15">
        <v>1517.03772</v>
      </c>
      <c r="AF27" s="15">
        <v>1537.2329099999999</v>
      </c>
      <c r="AG27" s="13">
        <v>2.3167E-2</v>
      </c>
    </row>
    <row r="28" spans="1:33" ht="15" customHeight="1" x14ac:dyDescent="0.2">
      <c r="B28" s="10"/>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spans="1:33" ht="15" customHeight="1" x14ac:dyDescent="0.2">
      <c r="A29" s="3" t="s">
        <v>763</v>
      </c>
      <c r="B29" s="10" t="s">
        <v>764</v>
      </c>
      <c r="C29" s="16">
        <v>9.8561770000000006</v>
      </c>
      <c r="D29" s="16">
        <v>10.690636</v>
      </c>
      <c r="E29" s="16">
        <v>10.819936999999999</v>
      </c>
      <c r="F29" s="16">
        <v>10.941962999999999</v>
      </c>
      <c r="G29" s="16">
        <v>11.020834000000001</v>
      </c>
      <c r="H29" s="16">
        <v>10.875643</v>
      </c>
      <c r="I29" s="16">
        <v>10.806350999999999</v>
      </c>
      <c r="J29" s="16">
        <v>10.958205</v>
      </c>
      <c r="K29" s="16">
        <v>11.061355000000001</v>
      </c>
      <c r="L29" s="16">
        <v>10.947654999999999</v>
      </c>
      <c r="M29" s="16">
        <v>11.087285</v>
      </c>
      <c r="N29" s="16">
        <v>11.465156</v>
      </c>
      <c r="O29" s="16">
        <v>11.652238000000001</v>
      </c>
      <c r="P29" s="16">
        <v>11.914681</v>
      </c>
      <c r="Q29" s="16">
        <v>12.617413000000001</v>
      </c>
      <c r="R29" s="16">
        <v>13.060525</v>
      </c>
      <c r="S29" s="16">
        <v>13.552220999999999</v>
      </c>
      <c r="T29" s="16">
        <v>13.988543</v>
      </c>
      <c r="U29" s="16">
        <v>14.347116</v>
      </c>
      <c r="V29" s="16">
        <v>14.603728</v>
      </c>
      <c r="W29" s="16">
        <v>14.877965</v>
      </c>
      <c r="X29" s="16">
        <v>15.065129000000001</v>
      </c>
      <c r="Y29" s="16">
        <v>15.183277</v>
      </c>
      <c r="Z29" s="16">
        <v>15.286467999999999</v>
      </c>
      <c r="AA29" s="16">
        <v>15.310425</v>
      </c>
      <c r="AB29" s="16">
        <v>15.357834</v>
      </c>
      <c r="AC29" s="16">
        <v>15.405639000000001</v>
      </c>
      <c r="AD29" s="16">
        <v>15.448229</v>
      </c>
      <c r="AE29" s="16">
        <v>15.521000000000001</v>
      </c>
      <c r="AF29" s="16">
        <v>15.603434</v>
      </c>
      <c r="AG29" s="13">
        <v>1.3596E-2</v>
      </c>
    </row>
    <row r="30" spans="1:33" ht="15" customHeight="1" x14ac:dyDescent="0.2">
      <c r="A30" s="3" t="s">
        <v>765</v>
      </c>
      <c r="B30" s="11" t="s">
        <v>766</v>
      </c>
      <c r="C30" s="24">
        <v>6602.9868159999996</v>
      </c>
      <c r="D30" s="24">
        <v>7572.4423829999996</v>
      </c>
      <c r="E30" s="24">
        <v>7854</v>
      </c>
      <c r="F30" s="24">
        <v>8121.7983400000003</v>
      </c>
      <c r="G30" s="24">
        <v>8258.0029300000006</v>
      </c>
      <c r="H30" s="24">
        <v>8480.8095699999994</v>
      </c>
      <c r="I30" s="24">
        <v>8482.3339840000008</v>
      </c>
      <c r="J30" s="24">
        <v>8300.0917969999991</v>
      </c>
      <c r="K30" s="24">
        <v>8295.9931639999995</v>
      </c>
      <c r="L30" s="24">
        <v>8314.4638670000004</v>
      </c>
      <c r="M30" s="24">
        <v>8330.2705079999996</v>
      </c>
      <c r="N30" s="24">
        <v>8378.9296880000002</v>
      </c>
      <c r="O30" s="24">
        <v>8433.0302730000003</v>
      </c>
      <c r="P30" s="24">
        <v>8479.6210940000001</v>
      </c>
      <c r="Q30" s="24">
        <v>8689.1787110000005</v>
      </c>
      <c r="R30" s="24">
        <v>8808.8828119999998</v>
      </c>
      <c r="S30" s="24">
        <v>8998.3828119999998</v>
      </c>
      <c r="T30" s="24">
        <v>9104.7783199999994</v>
      </c>
      <c r="U30" s="24">
        <v>9154.7070309999999</v>
      </c>
      <c r="V30" s="24">
        <v>9201.7412110000005</v>
      </c>
      <c r="W30" s="24">
        <v>9243.3320309999999</v>
      </c>
      <c r="X30" s="24">
        <v>9282.6162110000005</v>
      </c>
      <c r="Y30" s="24">
        <v>9300.7646480000003</v>
      </c>
      <c r="Z30" s="24">
        <v>9377.4267579999996</v>
      </c>
      <c r="AA30" s="24">
        <v>9438.8466800000006</v>
      </c>
      <c r="AB30" s="24">
        <v>9509.6630860000005</v>
      </c>
      <c r="AC30" s="24">
        <v>9600.6650389999995</v>
      </c>
      <c r="AD30" s="24">
        <v>9687.3105469999991</v>
      </c>
      <c r="AE30" s="24">
        <v>9774.0976559999999</v>
      </c>
      <c r="AF30" s="24">
        <v>9851.8886719999991</v>
      </c>
      <c r="AG30" s="18">
        <v>9.4420000000000007E-3</v>
      </c>
    </row>
    <row r="31" spans="1:33" ht="15" customHeight="1" x14ac:dyDescent="0.2">
      <c r="B31" s="10"/>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spans="1:33" ht="15" customHeight="1" x14ac:dyDescent="0.2">
      <c r="B32" s="26" t="s">
        <v>767</v>
      </c>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spans="1:33" ht="15" customHeight="1" x14ac:dyDescent="0.2">
      <c r="B33" s="11" t="s">
        <v>768</v>
      </c>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row>
    <row r="34" spans="1:33" ht="15" customHeight="1" x14ac:dyDescent="0.2">
      <c r="A34" s="3" t="s">
        <v>769</v>
      </c>
      <c r="B34" s="10" t="s">
        <v>727</v>
      </c>
      <c r="C34" s="15">
        <v>4299.6445309999999</v>
      </c>
      <c r="D34" s="15">
        <v>4795.9306640000004</v>
      </c>
      <c r="E34" s="15">
        <v>5088.6650390000004</v>
      </c>
      <c r="F34" s="15">
        <v>5359.9672849999997</v>
      </c>
      <c r="G34" s="15">
        <v>5709.2333980000003</v>
      </c>
      <c r="H34" s="15">
        <v>5962.0546880000002</v>
      </c>
      <c r="I34" s="15">
        <v>5926.8183589999999</v>
      </c>
      <c r="J34" s="15">
        <v>5816.6308589999999</v>
      </c>
      <c r="K34" s="15">
        <v>5674.8198240000002</v>
      </c>
      <c r="L34" s="15">
        <v>5617.0297849999997</v>
      </c>
      <c r="M34" s="15">
        <v>5573.8393550000001</v>
      </c>
      <c r="N34" s="15">
        <v>5489.4160160000001</v>
      </c>
      <c r="O34" s="15">
        <v>5485.7197269999997</v>
      </c>
      <c r="P34" s="15">
        <v>5479.3764650000003</v>
      </c>
      <c r="Q34" s="15">
        <v>5532.0688479999999</v>
      </c>
      <c r="R34" s="15">
        <v>5630.7973629999997</v>
      </c>
      <c r="S34" s="15">
        <v>5620.2202150000003</v>
      </c>
      <c r="T34" s="15">
        <v>5620.2041019999997</v>
      </c>
      <c r="U34" s="15">
        <v>5592.59375</v>
      </c>
      <c r="V34" s="15">
        <v>5574.7578119999998</v>
      </c>
      <c r="W34" s="15">
        <v>5566.8808589999999</v>
      </c>
      <c r="X34" s="15">
        <v>5568.8754879999997</v>
      </c>
      <c r="Y34" s="15">
        <v>5567.6298829999996</v>
      </c>
      <c r="Z34" s="15">
        <v>5559.1752930000002</v>
      </c>
      <c r="AA34" s="15">
        <v>5589.8901370000003</v>
      </c>
      <c r="AB34" s="15">
        <v>5604.3242190000001</v>
      </c>
      <c r="AC34" s="15">
        <v>5629.1782229999999</v>
      </c>
      <c r="AD34" s="15">
        <v>5656.8603519999997</v>
      </c>
      <c r="AE34" s="15">
        <v>5655.2495120000003</v>
      </c>
      <c r="AF34" s="15">
        <v>5638.2788090000004</v>
      </c>
      <c r="AG34" s="13">
        <v>5.7959999999999999E-3</v>
      </c>
    </row>
    <row r="35" spans="1:33" ht="15" customHeight="1" x14ac:dyDescent="0.2">
      <c r="A35" s="3" t="s">
        <v>770</v>
      </c>
      <c r="B35" s="10" t="s">
        <v>729</v>
      </c>
      <c r="C35" s="15">
        <v>33.774296</v>
      </c>
      <c r="D35" s="15">
        <v>24.769172999999999</v>
      </c>
      <c r="E35" s="15">
        <v>32.945464999999999</v>
      </c>
      <c r="F35" s="15">
        <v>44.576087999999999</v>
      </c>
      <c r="G35" s="15">
        <v>56.084923000000003</v>
      </c>
      <c r="H35" s="15">
        <v>73.054175999999998</v>
      </c>
      <c r="I35" s="15">
        <v>91.786263000000005</v>
      </c>
      <c r="J35" s="15">
        <v>115.892303</v>
      </c>
      <c r="K35" s="15">
        <v>113.16906</v>
      </c>
      <c r="L35" s="15">
        <v>121.100662</v>
      </c>
      <c r="M35" s="15">
        <v>120.58633399999999</v>
      </c>
      <c r="N35" s="15">
        <v>117.875885</v>
      </c>
      <c r="O35" s="15">
        <v>120.617615</v>
      </c>
      <c r="P35" s="15">
        <v>127.780151</v>
      </c>
      <c r="Q35" s="15">
        <v>120.484711</v>
      </c>
      <c r="R35" s="15">
        <v>121.592949</v>
      </c>
      <c r="S35" s="15">
        <v>120.66327699999999</v>
      </c>
      <c r="T35" s="15">
        <v>119.22187</v>
      </c>
      <c r="U35" s="15">
        <v>117.73326900000001</v>
      </c>
      <c r="V35" s="15">
        <v>116.62674699999999</v>
      </c>
      <c r="W35" s="15">
        <v>115.91024</v>
      </c>
      <c r="X35" s="15">
        <v>115.687859</v>
      </c>
      <c r="Y35" s="15">
        <v>114.601265</v>
      </c>
      <c r="Z35" s="15">
        <v>116.22637899999999</v>
      </c>
      <c r="AA35" s="15">
        <v>116.606163</v>
      </c>
      <c r="AB35" s="15">
        <v>119.58635700000001</v>
      </c>
      <c r="AC35" s="15">
        <v>120.924278</v>
      </c>
      <c r="AD35" s="15">
        <v>122.308075</v>
      </c>
      <c r="AE35" s="15">
        <v>123.803253</v>
      </c>
      <c r="AF35" s="15">
        <v>125.40501399999999</v>
      </c>
      <c r="AG35" s="13">
        <v>5.9637000000000003E-2</v>
      </c>
    </row>
    <row r="36" spans="1:33" ht="15" customHeight="1" x14ac:dyDescent="0.2">
      <c r="A36" s="3" t="s">
        <v>771</v>
      </c>
      <c r="B36" s="10" t="s">
        <v>772</v>
      </c>
      <c r="C36" s="15">
        <v>4333.4189450000003</v>
      </c>
      <c r="D36" s="15">
        <v>4820.6997069999998</v>
      </c>
      <c r="E36" s="15">
        <v>5121.6103519999997</v>
      </c>
      <c r="F36" s="15">
        <v>5404.5434569999998</v>
      </c>
      <c r="G36" s="15">
        <v>5765.3183589999999</v>
      </c>
      <c r="H36" s="15">
        <v>6035.1088870000003</v>
      </c>
      <c r="I36" s="15">
        <v>6018.6044920000004</v>
      </c>
      <c r="J36" s="15">
        <v>5932.5229490000002</v>
      </c>
      <c r="K36" s="15">
        <v>5787.9887699999999</v>
      </c>
      <c r="L36" s="15">
        <v>5738.1303710000002</v>
      </c>
      <c r="M36" s="15">
        <v>5694.4257809999999</v>
      </c>
      <c r="N36" s="15">
        <v>5607.2919920000004</v>
      </c>
      <c r="O36" s="15">
        <v>5606.3374020000001</v>
      </c>
      <c r="P36" s="15">
        <v>5607.1567379999997</v>
      </c>
      <c r="Q36" s="15">
        <v>5652.5537109999996</v>
      </c>
      <c r="R36" s="15">
        <v>5752.3901370000003</v>
      </c>
      <c r="S36" s="15">
        <v>5740.8833009999998</v>
      </c>
      <c r="T36" s="15">
        <v>5739.4257809999999</v>
      </c>
      <c r="U36" s="15">
        <v>5710.3271480000003</v>
      </c>
      <c r="V36" s="15">
        <v>5691.3847660000001</v>
      </c>
      <c r="W36" s="15">
        <v>5682.7910160000001</v>
      </c>
      <c r="X36" s="15">
        <v>5684.5634769999997</v>
      </c>
      <c r="Y36" s="15">
        <v>5682.2309569999998</v>
      </c>
      <c r="Z36" s="15">
        <v>5675.4018550000001</v>
      </c>
      <c r="AA36" s="15">
        <v>5706.4960940000001</v>
      </c>
      <c r="AB36" s="15">
        <v>5723.9106449999999</v>
      </c>
      <c r="AC36" s="15">
        <v>5750.1025390000004</v>
      </c>
      <c r="AD36" s="15">
        <v>5779.1684569999998</v>
      </c>
      <c r="AE36" s="15">
        <v>5779.0527339999999</v>
      </c>
      <c r="AF36" s="15">
        <v>5763.6835940000001</v>
      </c>
      <c r="AG36" s="13">
        <v>6.4009999999999996E-3</v>
      </c>
    </row>
    <row r="37" spans="1:33" ht="15" customHeight="1" x14ac:dyDescent="0.2">
      <c r="B37" s="10"/>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row>
    <row r="38" spans="1:33" ht="15" customHeight="1" x14ac:dyDescent="0.2">
      <c r="B38" s="11" t="s">
        <v>773</v>
      </c>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row>
    <row r="39" spans="1:33" ht="15" customHeight="1" x14ac:dyDescent="0.2">
      <c r="A39" s="3" t="s">
        <v>774</v>
      </c>
      <c r="B39" s="10" t="s">
        <v>734</v>
      </c>
      <c r="C39" s="15">
        <v>1246.0379640000001</v>
      </c>
      <c r="D39" s="15">
        <v>1367.4259030000001</v>
      </c>
      <c r="E39" s="15">
        <v>1388.0428469999999</v>
      </c>
      <c r="F39" s="15">
        <v>1417.1369629999999</v>
      </c>
      <c r="G39" s="15">
        <v>1412.965942</v>
      </c>
      <c r="H39" s="15">
        <v>1450.9179690000001</v>
      </c>
      <c r="I39" s="15">
        <v>1445.5001219999999</v>
      </c>
      <c r="J39" s="15">
        <v>1447.7738039999999</v>
      </c>
      <c r="K39" s="15">
        <v>1454.1430660000001</v>
      </c>
      <c r="L39" s="15">
        <v>1398.4282229999999</v>
      </c>
      <c r="M39" s="15">
        <v>1404.627808</v>
      </c>
      <c r="N39" s="15">
        <v>1434.9608149999999</v>
      </c>
      <c r="O39" s="15">
        <v>1384.809937</v>
      </c>
      <c r="P39" s="15">
        <v>1364.5823969999999</v>
      </c>
      <c r="Q39" s="15">
        <v>1381.4514160000001</v>
      </c>
      <c r="R39" s="15">
        <v>1410.900635</v>
      </c>
      <c r="S39" s="15">
        <v>1418.811279</v>
      </c>
      <c r="T39" s="15">
        <v>1432.6164550000001</v>
      </c>
      <c r="U39" s="15">
        <v>1443.567505</v>
      </c>
      <c r="V39" s="15">
        <v>1456.509888</v>
      </c>
      <c r="W39" s="15">
        <v>1459.550293</v>
      </c>
      <c r="X39" s="15">
        <v>1449.6683350000001</v>
      </c>
      <c r="Y39" s="15">
        <v>1432.6729740000001</v>
      </c>
      <c r="Z39" s="15">
        <v>1416.310913</v>
      </c>
      <c r="AA39" s="15">
        <v>1402.608643</v>
      </c>
      <c r="AB39" s="15">
        <v>1396.966919</v>
      </c>
      <c r="AC39" s="15">
        <v>1393.1641850000001</v>
      </c>
      <c r="AD39" s="15">
        <v>1392.3270259999999</v>
      </c>
      <c r="AE39" s="15">
        <v>1391.853638</v>
      </c>
      <c r="AF39" s="15">
        <v>1387.6365969999999</v>
      </c>
      <c r="AG39" s="13">
        <v>5.2400000000000005E-4</v>
      </c>
    </row>
    <row r="40" spans="1:33" ht="15" customHeight="1" x14ac:dyDescent="0.2">
      <c r="A40" s="3" t="s">
        <v>775</v>
      </c>
      <c r="B40" s="10" t="s">
        <v>736</v>
      </c>
      <c r="C40" s="15">
        <v>0.84213899999999997</v>
      </c>
      <c r="D40" s="15">
        <v>1.1191279999999999</v>
      </c>
      <c r="E40" s="15">
        <v>1.248459</v>
      </c>
      <c r="F40" s="15">
        <v>1.324746</v>
      </c>
      <c r="G40" s="15">
        <v>1.5622879999999999</v>
      </c>
      <c r="H40" s="15">
        <v>1.3963680000000001</v>
      </c>
      <c r="I40" s="15">
        <v>1.351521</v>
      </c>
      <c r="J40" s="15">
        <v>1.4427220000000001</v>
      </c>
      <c r="K40" s="15">
        <v>1.362428</v>
      </c>
      <c r="L40" s="15">
        <v>1.344784</v>
      </c>
      <c r="M40" s="15">
        <v>1.3711990000000001</v>
      </c>
      <c r="N40" s="15">
        <v>1.4226909999999999</v>
      </c>
      <c r="O40" s="15">
        <v>1.477252</v>
      </c>
      <c r="P40" s="15">
        <v>1.5978540000000001</v>
      </c>
      <c r="Q40" s="15">
        <v>1.7828409999999999</v>
      </c>
      <c r="R40" s="15">
        <v>1.9413739999999999</v>
      </c>
      <c r="S40" s="15">
        <v>2.0784029999999998</v>
      </c>
      <c r="T40" s="15">
        <v>2.2088040000000002</v>
      </c>
      <c r="U40" s="15">
        <v>2.3210459999999999</v>
      </c>
      <c r="V40" s="15">
        <v>2.414698</v>
      </c>
      <c r="W40" s="15">
        <v>2.4914420000000002</v>
      </c>
      <c r="X40" s="15">
        <v>2.557985</v>
      </c>
      <c r="Y40" s="15">
        <v>2.6088110000000002</v>
      </c>
      <c r="Z40" s="15">
        <v>2.6666110000000001</v>
      </c>
      <c r="AA40" s="15">
        <v>2.7058420000000001</v>
      </c>
      <c r="AB40" s="15">
        <v>2.746543</v>
      </c>
      <c r="AC40" s="15">
        <v>2.7911619999999999</v>
      </c>
      <c r="AD40" s="15">
        <v>2.8351259999999998</v>
      </c>
      <c r="AE40" s="15">
        <v>2.8785050000000001</v>
      </c>
      <c r="AF40" s="15">
        <v>2.916398</v>
      </c>
      <c r="AG40" s="13">
        <v>3.4798999999999997E-2</v>
      </c>
    </row>
    <row r="41" spans="1:33" ht="15" customHeight="1" x14ac:dyDescent="0.2">
      <c r="A41" s="3" t="s">
        <v>776</v>
      </c>
      <c r="B41" s="10" t="s">
        <v>738</v>
      </c>
      <c r="C41" s="15">
        <v>0</v>
      </c>
      <c r="D41" s="15">
        <v>0</v>
      </c>
      <c r="E41" s="15">
        <v>0</v>
      </c>
      <c r="F41" s="15">
        <v>0</v>
      </c>
      <c r="G41" s="15">
        <v>0</v>
      </c>
      <c r="H41" s="15">
        <v>0</v>
      </c>
      <c r="I41" s="15">
        <v>0</v>
      </c>
      <c r="J41" s="15">
        <v>1.47E-4</v>
      </c>
      <c r="K41" s="15">
        <v>1.8699999999999999E-4</v>
      </c>
      <c r="L41" s="15">
        <v>2.2599999999999999E-4</v>
      </c>
      <c r="M41" s="15">
        <v>3.2600000000000001E-4</v>
      </c>
      <c r="N41" s="15">
        <v>4.9799999999999996E-4</v>
      </c>
      <c r="O41" s="15">
        <v>7.5900000000000002E-4</v>
      </c>
      <c r="P41" s="15">
        <v>1.325E-3</v>
      </c>
      <c r="Q41" s="15">
        <v>2.2650000000000001E-3</v>
      </c>
      <c r="R41" s="15">
        <v>3.307E-3</v>
      </c>
      <c r="S41" s="15">
        <v>4.6249999999999998E-3</v>
      </c>
      <c r="T41" s="15">
        <v>6.1380000000000002E-3</v>
      </c>
      <c r="U41" s="15">
        <v>8.3000000000000001E-3</v>
      </c>
      <c r="V41" s="15">
        <v>1.0815E-2</v>
      </c>
      <c r="W41" s="15">
        <v>1.3328E-2</v>
      </c>
      <c r="X41" s="15">
        <v>1.5640000000000001E-2</v>
      </c>
      <c r="Y41" s="15">
        <v>1.7592E-2</v>
      </c>
      <c r="Z41" s="15">
        <v>1.9377999999999999E-2</v>
      </c>
      <c r="AA41" s="15">
        <v>2.0774999999999998E-2</v>
      </c>
      <c r="AB41" s="15">
        <v>2.1925E-2</v>
      </c>
      <c r="AC41" s="15">
        <v>2.2984999999999998E-2</v>
      </c>
      <c r="AD41" s="15">
        <v>2.3952999999999999E-2</v>
      </c>
      <c r="AE41" s="15">
        <v>2.4903000000000002E-2</v>
      </c>
      <c r="AF41" s="15">
        <v>2.5871000000000002E-2</v>
      </c>
      <c r="AG41" s="13" t="s">
        <v>292</v>
      </c>
    </row>
    <row r="42" spans="1:33" ht="15" customHeight="1" x14ac:dyDescent="0.2">
      <c r="A42" s="3" t="s">
        <v>777</v>
      </c>
      <c r="B42" s="10" t="s">
        <v>740</v>
      </c>
      <c r="C42" s="15">
        <v>0</v>
      </c>
      <c r="D42" s="15">
        <v>0</v>
      </c>
      <c r="E42" s="15">
        <v>0</v>
      </c>
      <c r="F42" s="15">
        <v>0</v>
      </c>
      <c r="G42" s="15">
        <v>0</v>
      </c>
      <c r="H42" s="15">
        <v>0.31345400000000001</v>
      </c>
      <c r="I42" s="15">
        <v>0.29074800000000001</v>
      </c>
      <c r="J42" s="15">
        <v>0.342366</v>
      </c>
      <c r="K42" s="15">
        <v>0.33915200000000001</v>
      </c>
      <c r="L42" s="15">
        <v>0.33977800000000002</v>
      </c>
      <c r="M42" s="15">
        <v>0.36556100000000002</v>
      </c>
      <c r="N42" s="15">
        <v>0.405144</v>
      </c>
      <c r="O42" s="15">
        <v>0.44448100000000001</v>
      </c>
      <c r="P42" s="15">
        <v>0.46106200000000003</v>
      </c>
      <c r="Q42" s="15">
        <v>0.52402700000000002</v>
      </c>
      <c r="R42" s="15">
        <v>0.593283</v>
      </c>
      <c r="S42" s="15">
        <v>0.65911299999999995</v>
      </c>
      <c r="T42" s="15">
        <v>0.72266399999999997</v>
      </c>
      <c r="U42" s="15">
        <v>0.77715500000000004</v>
      </c>
      <c r="V42" s="15">
        <v>0.82298199999999999</v>
      </c>
      <c r="W42" s="15">
        <v>0.86020300000000005</v>
      </c>
      <c r="X42" s="15">
        <v>0.890598</v>
      </c>
      <c r="Y42" s="15">
        <v>0.91351300000000002</v>
      </c>
      <c r="Z42" s="15">
        <v>0.93729799999999996</v>
      </c>
      <c r="AA42" s="15">
        <v>0.95552599999999999</v>
      </c>
      <c r="AB42" s="15">
        <v>0.97280299999999997</v>
      </c>
      <c r="AC42" s="15">
        <v>0.99108799999999997</v>
      </c>
      <c r="AD42" s="15">
        <v>1.008764</v>
      </c>
      <c r="AE42" s="15">
        <v>1.025774</v>
      </c>
      <c r="AF42" s="15">
        <v>1.0411699999999999</v>
      </c>
      <c r="AG42" s="13" t="s">
        <v>292</v>
      </c>
    </row>
    <row r="43" spans="1:33" ht="15" customHeight="1" x14ac:dyDescent="0.2">
      <c r="A43" s="3" t="s">
        <v>778</v>
      </c>
      <c r="B43" s="10" t="s">
        <v>742</v>
      </c>
      <c r="C43" s="15">
        <v>0</v>
      </c>
      <c r="D43" s="15">
        <v>0</v>
      </c>
      <c r="E43" s="15">
        <v>0</v>
      </c>
      <c r="F43" s="15">
        <v>0</v>
      </c>
      <c r="G43" s="15">
        <v>0</v>
      </c>
      <c r="H43" s="15">
        <v>0</v>
      </c>
      <c r="I43" s="15">
        <v>0</v>
      </c>
      <c r="J43" s="15">
        <v>1.65E-4</v>
      </c>
      <c r="K43" s="15">
        <v>1.27E-4</v>
      </c>
      <c r="L43" s="15">
        <v>1.2400000000000001E-4</v>
      </c>
      <c r="M43" s="15">
        <v>1.46E-4</v>
      </c>
      <c r="N43" s="15">
        <v>1.92E-4</v>
      </c>
      <c r="O43" s="15">
        <v>2.41E-4</v>
      </c>
      <c r="P43" s="15">
        <v>3.0600000000000001E-4</v>
      </c>
      <c r="Q43" s="15">
        <v>4.28E-4</v>
      </c>
      <c r="R43" s="15">
        <v>5.7899999999999998E-4</v>
      </c>
      <c r="S43" s="15">
        <v>7.5600000000000005E-4</v>
      </c>
      <c r="T43" s="15">
        <v>9.4700000000000003E-4</v>
      </c>
      <c r="U43" s="15">
        <v>1.137E-3</v>
      </c>
      <c r="V43" s="15">
        <v>1.3079999999999999E-3</v>
      </c>
      <c r="W43" s="15">
        <v>1.4499999999999999E-3</v>
      </c>
      <c r="X43" s="15">
        <v>1.5690000000000001E-3</v>
      </c>
      <c r="Y43" s="15">
        <v>1.66E-3</v>
      </c>
      <c r="Z43" s="15">
        <v>1.748E-3</v>
      </c>
      <c r="AA43" s="15">
        <v>1.805E-3</v>
      </c>
      <c r="AB43" s="15">
        <v>1.856E-3</v>
      </c>
      <c r="AC43" s="15">
        <v>1.908E-3</v>
      </c>
      <c r="AD43" s="15">
        <v>1.957E-3</v>
      </c>
      <c r="AE43" s="15">
        <v>2.0079999999999998E-3</v>
      </c>
      <c r="AF43" s="15">
        <v>2.0569999999999998E-3</v>
      </c>
      <c r="AG43" s="13" t="s">
        <v>292</v>
      </c>
    </row>
    <row r="44" spans="1:33" ht="15" customHeight="1" x14ac:dyDescent="0.2">
      <c r="A44" s="3" t="s">
        <v>779</v>
      </c>
      <c r="B44" s="10" t="s">
        <v>744</v>
      </c>
      <c r="C44" s="15">
        <v>0</v>
      </c>
      <c r="D44" s="15">
        <v>0</v>
      </c>
      <c r="E44" s="15">
        <v>0</v>
      </c>
      <c r="F44" s="15">
        <v>0</v>
      </c>
      <c r="G44" s="15">
        <v>0</v>
      </c>
      <c r="H44" s="15">
        <v>0</v>
      </c>
      <c r="I44" s="15">
        <v>7.8949999999999992E-3</v>
      </c>
      <c r="J44" s="15">
        <v>1.2913000000000001E-2</v>
      </c>
      <c r="K44" s="15">
        <v>1.5547999999999999E-2</v>
      </c>
      <c r="L44" s="15">
        <v>3.7280000000000001E-2</v>
      </c>
      <c r="M44" s="15">
        <v>5.0293999999999998E-2</v>
      </c>
      <c r="N44" s="15">
        <v>5.7445000000000003E-2</v>
      </c>
      <c r="O44" s="15">
        <v>6.3143000000000005E-2</v>
      </c>
      <c r="P44" s="15">
        <v>7.1875999999999995E-2</v>
      </c>
      <c r="Q44" s="15">
        <v>8.0119999999999997E-2</v>
      </c>
      <c r="R44" s="15">
        <v>8.7166999999999994E-2</v>
      </c>
      <c r="S44" s="15">
        <v>9.2254000000000003E-2</v>
      </c>
      <c r="T44" s="15">
        <v>9.6376000000000003E-2</v>
      </c>
      <c r="U44" s="15">
        <v>9.9654999999999994E-2</v>
      </c>
      <c r="V44" s="15">
        <v>0.102399</v>
      </c>
      <c r="W44" s="15">
        <v>0.104617</v>
      </c>
      <c r="X44" s="15">
        <v>0.106462</v>
      </c>
      <c r="Y44" s="15">
        <v>0.107414</v>
      </c>
      <c r="Z44" s="15">
        <v>0.109602</v>
      </c>
      <c r="AA44" s="15">
        <v>0.111142</v>
      </c>
      <c r="AB44" s="15">
        <v>0.11368499999999999</v>
      </c>
      <c r="AC44" s="15">
        <v>0.115713</v>
      </c>
      <c r="AD44" s="15">
        <v>0.11745899999999999</v>
      </c>
      <c r="AE44" s="15">
        <v>0.11926200000000001</v>
      </c>
      <c r="AF44" s="15">
        <v>0.12126099999999999</v>
      </c>
      <c r="AG44" s="13" t="s">
        <v>292</v>
      </c>
    </row>
    <row r="45" spans="1:33" ht="15" customHeight="1" x14ac:dyDescent="0.2">
      <c r="A45" s="3" t="s">
        <v>780</v>
      </c>
      <c r="B45" s="10" t="s">
        <v>746</v>
      </c>
      <c r="C45" s="15">
        <v>31.347094999999999</v>
      </c>
      <c r="D45" s="15">
        <v>23.658794</v>
      </c>
      <c r="E45" s="15">
        <v>24.751954999999999</v>
      </c>
      <c r="F45" s="15">
        <v>25.658255</v>
      </c>
      <c r="G45" s="15">
        <v>26.526399999999999</v>
      </c>
      <c r="H45" s="15">
        <v>28.295013000000001</v>
      </c>
      <c r="I45" s="15">
        <v>29.286057</v>
      </c>
      <c r="J45" s="15">
        <v>35.141013999999998</v>
      </c>
      <c r="K45" s="15">
        <v>35.604225</v>
      </c>
      <c r="L45" s="15">
        <v>36.073977999999997</v>
      </c>
      <c r="M45" s="15">
        <v>37.030757999999999</v>
      </c>
      <c r="N45" s="15">
        <v>37.948501999999998</v>
      </c>
      <c r="O45" s="15">
        <v>39.395729000000003</v>
      </c>
      <c r="P45" s="15">
        <v>40.774918</v>
      </c>
      <c r="Q45" s="15">
        <v>43.650173000000002</v>
      </c>
      <c r="R45" s="15">
        <v>46.561400999999996</v>
      </c>
      <c r="S45" s="15">
        <v>48.671447999999998</v>
      </c>
      <c r="T45" s="15">
        <v>50.543705000000003</v>
      </c>
      <c r="U45" s="15">
        <v>51.908141999999998</v>
      </c>
      <c r="V45" s="15">
        <v>53.033062000000001</v>
      </c>
      <c r="W45" s="15">
        <v>53.965538000000002</v>
      </c>
      <c r="X45" s="15">
        <v>54.724522</v>
      </c>
      <c r="Y45" s="15">
        <v>55.235160999999998</v>
      </c>
      <c r="Z45" s="15">
        <v>55.757046000000003</v>
      </c>
      <c r="AA45" s="15">
        <v>56.331909000000003</v>
      </c>
      <c r="AB45" s="15">
        <v>56.843902999999997</v>
      </c>
      <c r="AC45" s="15">
        <v>57.427052000000003</v>
      </c>
      <c r="AD45" s="15">
        <v>57.980525999999998</v>
      </c>
      <c r="AE45" s="15">
        <v>58.363892</v>
      </c>
      <c r="AF45" s="15">
        <v>58.609146000000003</v>
      </c>
      <c r="AG45" s="13">
        <v>3.2929E-2</v>
      </c>
    </row>
    <row r="46" spans="1:33" ht="15" customHeight="1" x14ac:dyDescent="0.2">
      <c r="A46" s="3" t="s">
        <v>781</v>
      </c>
      <c r="B46" s="10" t="s">
        <v>748</v>
      </c>
      <c r="C46" s="15">
        <v>5.0847470000000001</v>
      </c>
      <c r="D46" s="15">
        <v>5.5753539999999999</v>
      </c>
      <c r="E46" s="15">
        <v>6.3148390000000001</v>
      </c>
      <c r="F46" s="15">
        <v>7.0462210000000001</v>
      </c>
      <c r="G46" s="15">
        <v>6.659211</v>
      </c>
      <c r="H46" s="15">
        <v>7.1297189999999997</v>
      </c>
      <c r="I46" s="15">
        <v>7.216202</v>
      </c>
      <c r="J46" s="15">
        <v>7.268777</v>
      </c>
      <c r="K46" s="15">
        <v>7.1474690000000001</v>
      </c>
      <c r="L46" s="15">
        <v>6.982615</v>
      </c>
      <c r="M46" s="15">
        <v>7.0086310000000003</v>
      </c>
      <c r="N46" s="15">
        <v>6.989992</v>
      </c>
      <c r="O46" s="15">
        <v>6.9613969999999998</v>
      </c>
      <c r="P46" s="15">
        <v>6.9338309999999996</v>
      </c>
      <c r="Q46" s="15">
        <v>6.9875170000000004</v>
      </c>
      <c r="R46" s="15">
        <v>7.1358269999999999</v>
      </c>
      <c r="S46" s="15">
        <v>7.1435430000000002</v>
      </c>
      <c r="T46" s="15">
        <v>7.1576760000000004</v>
      </c>
      <c r="U46" s="15">
        <v>7.139615</v>
      </c>
      <c r="V46" s="15">
        <v>7.134538</v>
      </c>
      <c r="W46" s="15">
        <v>7.1386940000000001</v>
      </c>
      <c r="X46" s="15">
        <v>7.1477969999999997</v>
      </c>
      <c r="Y46" s="15">
        <v>7.1439000000000004</v>
      </c>
      <c r="Z46" s="15">
        <v>7.1392119999999997</v>
      </c>
      <c r="AA46" s="15">
        <v>7.1690120000000004</v>
      </c>
      <c r="AB46" s="15">
        <v>7.1970939999999999</v>
      </c>
      <c r="AC46" s="15">
        <v>7.2360790000000001</v>
      </c>
      <c r="AD46" s="15">
        <v>7.2759999999999998</v>
      </c>
      <c r="AE46" s="15">
        <v>7.2815260000000004</v>
      </c>
      <c r="AF46" s="15">
        <v>7.2655110000000001</v>
      </c>
      <c r="AG46" s="13">
        <v>9.5010000000000008E-3</v>
      </c>
    </row>
    <row r="47" spans="1:33" ht="15" customHeight="1" x14ac:dyDescent="0.2">
      <c r="A47" s="3" t="s">
        <v>782</v>
      </c>
      <c r="B47" s="10" t="s">
        <v>750</v>
      </c>
      <c r="C47" s="15">
        <v>9.0536729999999999</v>
      </c>
      <c r="D47" s="15">
        <v>10.108141</v>
      </c>
      <c r="E47" s="15">
        <v>10.776797999999999</v>
      </c>
      <c r="F47" s="15">
        <v>11.524856</v>
      </c>
      <c r="G47" s="15">
        <v>11.640841</v>
      </c>
      <c r="H47" s="15">
        <v>12.246107</v>
      </c>
      <c r="I47" s="15">
        <v>12.239061</v>
      </c>
      <c r="J47" s="15">
        <v>12.140065</v>
      </c>
      <c r="K47" s="15">
        <v>11.911863</v>
      </c>
      <c r="L47" s="15">
        <v>11.688029999999999</v>
      </c>
      <c r="M47" s="15">
        <v>11.654292999999999</v>
      </c>
      <c r="N47" s="15">
        <v>11.571776</v>
      </c>
      <c r="O47" s="15">
        <v>11.494558</v>
      </c>
      <c r="P47" s="15">
        <v>11.460559</v>
      </c>
      <c r="Q47" s="15">
        <v>11.560756</v>
      </c>
      <c r="R47" s="15">
        <v>11.78416</v>
      </c>
      <c r="S47" s="15">
        <v>11.785375999999999</v>
      </c>
      <c r="T47" s="15">
        <v>11.808598999999999</v>
      </c>
      <c r="U47" s="15">
        <v>11.781321</v>
      </c>
      <c r="V47" s="15">
        <v>11.773923999999999</v>
      </c>
      <c r="W47" s="15">
        <v>11.769890999999999</v>
      </c>
      <c r="X47" s="15">
        <v>11.761863999999999</v>
      </c>
      <c r="Y47" s="15">
        <v>11.73357</v>
      </c>
      <c r="Z47" s="15">
        <v>11.700623999999999</v>
      </c>
      <c r="AA47" s="15">
        <v>11.731934000000001</v>
      </c>
      <c r="AB47" s="15">
        <v>11.754746000000001</v>
      </c>
      <c r="AC47" s="15">
        <v>11.797466</v>
      </c>
      <c r="AD47" s="15">
        <v>11.849793999999999</v>
      </c>
      <c r="AE47" s="15">
        <v>11.854986999999999</v>
      </c>
      <c r="AF47" s="15">
        <v>11.829300999999999</v>
      </c>
      <c r="AG47" s="13">
        <v>5.6309999999999997E-3</v>
      </c>
    </row>
    <row r="48" spans="1:33" ht="15" customHeight="1" x14ac:dyDescent="0.2">
      <c r="A48" s="3" t="s">
        <v>783</v>
      </c>
      <c r="B48" s="10" t="s">
        <v>752</v>
      </c>
      <c r="C48" s="15">
        <v>4.9240789999999999</v>
      </c>
      <c r="D48" s="15">
        <v>5.9092450000000003</v>
      </c>
      <c r="E48" s="15">
        <v>9.4034399999999998</v>
      </c>
      <c r="F48" s="15">
        <v>10.938909000000001</v>
      </c>
      <c r="G48" s="15">
        <v>11.058157</v>
      </c>
      <c r="H48" s="15">
        <v>11.542379</v>
      </c>
      <c r="I48" s="15">
        <v>11.424941</v>
      </c>
      <c r="J48" s="15">
        <v>11.208624</v>
      </c>
      <c r="K48" s="15">
        <v>10.960073</v>
      </c>
      <c r="L48" s="15">
        <v>11.003513</v>
      </c>
      <c r="M48" s="15">
        <v>11.074066</v>
      </c>
      <c r="N48" s="15">
        <v>11.102529000000001</v>
      </c>
      <c r="O48" s="15">
        <v>11.199236000000001</v>
      </c>
      <c r="P48" s="15">
        <v>11.214103</v>
      </c>
      <c r="Q48" s="15">
        <v>11.370551000000001</v>
      </c>
      <c r="R48" s="15">
        <v>11.728228</v>
      </c>
      <c r="S48" s="15">
        <v>11.831308999999999</v>
      </c>
      <c r="T48" s="15">
        <v>11.889868999999999</v>
      </c>
      <c r="U48" s="15">
        <v>11.932074</v>
      </c>
      <c r="V48" s="15">
        <v>11.992853</v>
      </c>
      <c r="W48" s="15">
        <v>12.078486</v>
      </c>
      <c r="X48" s="15">
        <v>12.171706</v>
      </c>
      <c r="Y48" s="15">
        <v>12.239122</v>
      </c>
      <c r="Z48" s="15">
        <v>12.426902</v>
      </c>
      <c r="AA48" s="15">
        <v>12.568505</v>
      </c>
      <c r="AB48" s="15">
        <v>12.728713000000001</v>
      </c>
      <c r="AC48" s="15">
        <v>13.005445999999999</v>
      </c>
      <c r="AD48" s="15">
        <v>13.297677</v>
      </c>
      <c r="AE48" s="15">
        <v>13.630559999999999</v>
      </c>
      <c r="AF48" s="15">
        <v>13.956466000000001</v>
      </c>
      <c r="AG48" s="13">
        <v>3.117E-2</v>
      </c>
    </row>
    <row r="49" spans="1:33" ht="15" customHeight="1" x14ac:dyDescent="0.2">
      <c r="A49" s="3" t="s">
        <v>784</v>
      </c>
      <c r="B49" s="10" t="s">
        <v>754</v>
      </c>
      <c r="C49" s="15">
        <v>23.027428</v>
      </c>
      <c r="D49" s="15">
        <v>24.809104999999999</v>
      </c>
      <c r="E49" s="15">
        <v>27.927135</v>
      </c>
      <c r="F49" s="15">
        <v>32.100211999999999</v>
      </c>
      <c r="G49" s="15">
        <v>29.788087999999998</v>
      </c>
      <c r="H49" s="15">
        <v>31.881921999999999</v>
      </c>
      <c r="I49" s="15">
        <v>31.985852999999999</v>
      </c>
      <c r="J49" s="15">
        <v>32.057152000000002</v>
      </c>
      <c r="K49" s="15">
        <v>31.531521000000001</v>
      </c>
      <c r="L49" s="15">
        <v>30.559441</v>
      </c>
      <c r="M49" s="15">
        <v>30.585937999999999</v>
      </c>
      <c r="N49" s="15">
        <v>30.408287000000001</v>
      </c>
      <c r="O49" s="15">
        <v>30.231562</v>
      </c>
      <c r="P49" s="15">
        <v>30.123766</v>
      </c>
      <c r="Q49" s="15">
        <v>30.351158000000002</v>
      </c>
      <c r="R49" s="15">
        <v>30.957892999999999</v>
      </c>
      <c r="S49" s="15">
        <v>30.962944</v>
      </c>
      <c r="T49" s="15">
        <v>31.023897000000002</v>
      </c>
      <c r="U49" s="15">
        <v>30.944610999999998</v>
      </c>
      <c r="V49" s="15">
        <v>30.921389000000001</v>
      </c>
      <c r="W49" s="15">
        <v>30.909555000000001</v>
      </c>
      <c r="X49" s="15">
        <v>30.879797</v>
      </c>
      <c r="Y49" s="15">
        <v>30.798933000000002</v>
      </c>
      <c r="Z49" s="15">
        <v>30.702359999999999</v>
      </c>
      <c r="AA49" s="15">
        <v>30.780895000000001</v>
      </c>
      <c r="AB49" s="15">
        <v>30.836130000000001</v>
      </c>
      <c r="AC49" s="15">
        <v>30.936624999999999</v>
      </c>
      <c r="AD49" s="15">
        <v>31.061966000000002</v>
      </c>
      <c r="AE49" s="15">
        <v>31.063604000000002</v>
      </c>
      <c r="AF49" s="15">
        <v>30.983499999999999</v>
      </c>
      <c r="AG49" s="13">
        <v>7.9690000000000004E-3</v>
      </c>
    </row>
    <row r="50" spans="1:33" ht="15" customHeight="1" x14ac:dyDescent="0.2">
      <c r="A50" s="3" t="s">
        <v>785</v>
      </c>
      <c r="B50" s="10" t="s">
        <v>756</v>
      </c>
      <c r="C50" s="15">
        <v>0</v>
      </c>
      <c r="D50" s="15">
        <v>0</v>
      </c>
      <c r="E50" s="15">
        <v>0</v>
      </c>
      <c r="F50" s="15">
        <v>0</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5">
        <v>0</v>
      </c>
      <c r="X50" s="15">
        <v>0</v>
      </c>
      <c r="Y50" s="15">
        <v>0</v>
      </c>
      <c r="Z50" s="15">
        <v>0</v>
      </c>
      <c r="AA50" s="15">
        <v>0</v>
      </c>
      <c r="AB50" s="15">
        <v>0</v>
      </c>
      <c r="AC50" s="15">
        <v>0</v>
      </c>
      <c r="AD50" s="15">
        <v>0</v>
      </c>
      <c r="AE50" s="15">
        <v>0</v>
      </c>
      <c r="AF50" s="15">
        <v>0</v>
      </c>
      <c r="AG50" s="13" t="s">
        <v>292</v>
      </c>
    </row>
    <row r="51" spans="1:33" ht="15" customHeight="1" x14ac:dyDescent="0.2">
      <c r="A51" s="3" t="s">
        <v>786</v>
      </c>
      <c r="B51" s="10" t="s">
        <v>758</v>
      </c>
      <c r="C51" s="15">
        <v>0</v>
      </c>
      <c r="D51" s="15">
        <v>0</v>
      </c>
      <c r="E51" s="15">
        <v>0</v>
      </c>
      <c r="F51" s="15">
        <v>0</v>
      </c>
      <c r="G51" s="15">
        <v>0</v>
      </c>
      <c r="H51" s="15">
        <v>0</v>
      </c>
      <c r="I51" s="15">
        <v>0</v>
      </c>
      <c r="J51" s="15">
        <v>0</v>
      </c>
      <c r="K51" s="15">
        <v>0</v>
      </c>
      <c r="L51" s="15">
        <v>0</v>
      </c>
      <c r="M51" s="15">
        <v>0</v>
      </c>
      <c r="N51" s="15">
        <v>0</v>
      </c>
      <c r="O51" s="15">
        <v>0</v>
      </c>
      <c r="P51" s="15">
        <v>0</v>
      </c>
      <c r="Q51" s="15">
        <v>0</v>
      </c>
      <c r="R51" s="15">
        <v>0</v>
      </c>
      <c r="S51" s="15">
        <v>0</v>
      </c>
      <c r="T51" s="15">
        <v>0</v>
      </c>
      <c r="U51" s="15">
        <v>0</v>
      </c>
      <c r="V51" s="15">
        <v>0</v>
      </c>
      <c r="W51" s="15">
        <v>0</v>
      </c>
      <c r="X51" s="15">
        <v>0</v>
      </c>
      <c r="Y51" s="15">
        <v>0</v>
      </c>
      <c r="Z51" s="15">
        <v>0</v>
      </c>
      <c r="AA51" s="15">
        <v>0</v>
      </c>
      <c r="AB51" s="15">
        <v>0</v>
      </c>
      <c r="AC51" s="15">
        <v>0</v>
      </c>
      <c r="AD51" s="15">
        <v>0</v>
      </c>
      <c r="AE51" s="15">
        <v>0</v>
      </c>
      <c r="AF51" s="15">
        <v>0</v>
      </c>
      <c r="AG51" s="13" t="s">
        <v>292</v>
      </c>
    </row>
    <row r="52" spans="1:33" ht="15" customHeight="1" x14ac:dyDescent="0.2">
      <c r="A52" s="3" t="s">
        <v>787</v>
      </c>
      <c r="B52" s="10" t="s">
        <v>760</v>
      </c>
      <c r="C52" s="15">
        <v>0</v>
      </c>
      <c r="D52" s="15">
        <v>0</v>
      </c>
      <c r="E52" s="15">
        <v>0</v>
      </c>
      <c r="F52" s="15">
        <v>0</v>
      </c>
      <c r="G52" s="15">
        <v>2.0627149999999999</v>
      </c>
      <c r="H52" s="15">
        <v>2.2579020000000001</v>
      </c>
      <c r="I52" s="15">
        <v>0.68040999999999996</v>
      </c>
      <c r="J52" s="15">
        <v>1.567561</v>
      </c>
      <c r="K52" s="15">
        <v>1.92543</v>
      </c>
      <c r="L52" s="15">
        <v>1.882619</v>
      </c>
      <c r="M52" s="15">
        <v>2.084997</v>
      </c>
      <c r="N52" s="15">
        <v>2.0549719999999998</v>
      </c>
      <c r="O52" s="15">
        <v>2.0571350000000002</v>
      </c>
      <c r="P52" s="15">
        <v>2.6322679999999998</v>
      </c>
      <c r="Q52" s="15">
        <v>2.76709</v>
      </c>
      <c r="R52" s="15">
        <v>2.8563969999999999</v>
      </c>
      <c r="S52" s="15">
        <v>3.0299100000000001</v>
      </c>
      <c r="T52" s="15">
        <v>3.076962</v>
      </c>
      <c r="U52" s="15">
        <v>3.1691180000000001</v>
      </c>
      <c r="V52" s="15">
        <v>3.2419250000000002</v>
      </c>
      <c r="W52" s="15">
        <v>3.2968540000000002</v>
      </c>
      <c r="X52" s="15">
        <v>3.3550409999999999</v>
      </c>
      <c r="Y52" s="15">
        <v>3.4114390000000001</v>
      </c>
      <c r="Z52" s="15">
        <v>3.4936410000000002</v>
      </c>
      <c r="AA52" s="15">
        <v>3.572613</v>
      </c>
      <c r="AB52" s="15">
        <v>3.6825450000000002</v>
      </c>
      <c r="AC52" s="15">
        <v>3.811242</v>
      </c>
      <c r="AD52" s="15">
        <v>3.9546519999999998</v>
      </c>
      <c r="AE52" s="15">
        <v>4.1134380000000004</v>
      </c>
      <c r="AF52" s="15">
        <v>4.2811599999999999</v>
      </c>
      <c r="AG52" s="13" t="s">
        <v>292</v>
      </c>
    </row>
    <row r="53" spans="1:33" ht="15" customHeight="1" x14ac:dyDescent="0.2">
      <c r="A53" s="3" t="s">
        <v>788</v>
      </c>
      <c r="B53" s="10" t="s">
        <v>789</v>
      </c>
      <c r="C53" s="15">
        <v>1320.317139</v>
      </c>
      <c r="D53" s="15">
        <v>1438.6057129999999</v>
      </c>
      <c r="E53" s="15">
        <v>1468.4654539999999</v>
      </c>
      <c r="F53" s="15">
        <v>1505.730225</v>
      </c>
      <c r="G53" s="15">
        <v>1502.2635499999999</v>
      </c>
      <c r="H53" s="15">
        <v>1545.980957</v>
      </c>
      <c r="I53" s="15">
        <v>1539.982788</v>
      </c>
      <c r="J53" s="15">
        <v>1548.9552000000001</v>
      </c>
      <c r="K53" s="15">
        <v>1554.9410399999999</v>
      </c>
      <c r="L53" s="15">
        <v>1498.3404539999999</v>
      </c>
      <c r="M53" s="15">
        <v>1505.854126</v>
      </c>
      <c r="N53" s="15">
        <v>1536.9229740000001</v>
      </c>
      <c r="O53" s="15">
        <v>1488.135376</v>
      </c>
      <c r="P53" s="15">
        <v>1469.8544919999999</v>
      </c>
      <c r="Q53" s="15">
        <v>1490.528564</v>
      </c>
      <c r="R53" s="15">
        <v>1524.5504149999999</v>
      </c>
      <c r="S53" s="15">
        <v>1535.070923</v>
      </c>
      <c r="T53" s="15">
        <v>1551.1522219999999</v>
      </c>
      <c r="U53" s="15">
        <v>1563.649658</v>
      </c>
      <c r="V53" s="15">
        <v>1577.9598390000001</v>
      </c>
      <c r="W53" s="15">
        <v>1582.1804199999999</v>
      </c>
      <c r="X53" s="15">
        <v>1573.28125</v>
      </c>
      <c r="Y53" s="15">
        <v>1556.884155</v>
      </c>
      <c r="Z53" s="15">
        <v>1541.2653809999999</v>
      </c>
      <c r="AA53" s="15">
        <v>1528.5585940000001</v>
      </c>
      <c r="AB53" s="15">
        <v>1523.866943</v>
      </c>
      <c r="AC53" s="15">
        <v>1521.301025</v>
      </c>
      <c r="AD53" s="15">
        <v>1521.7349850000001</v>
      </c>
      <c r="AE53" s="15">
        <v>1522.2120359999999</v>
      </c>
      <c r="AF53" s="15">
        <v>1518.6683350000001</v>
      </c>
      <c r="AG53" s="13">
        <v>1.936E-3</v>
      </c>
    </row>
    <row r="54" spans="1:33" ht="15" customHeight="1" x14ac:dyDescent="0.2">
      <c r="B54" s="10"/>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row>
    <row r="55" spans="1:33" ht="15" customHeight="1" x14ac:dyDescent="0.2">
      <c r="A55" s="3" t="s">
        <v>790</v>
      </c>
      <c r="B55" s="10" t="s">
        <v>791</v>
      </c>
      <c r="C55" s="16">
        <v>23.353000999999999</v>
      </c>
      <c r="D55" s="16">
        <v>22.983471000000002</v>
      </c>
      <c r="E55" s="16">
        <v>22.282983999999999</v>
      </c>
      <c r="F55" s="16">
        <v>21.789733999999999</v>
      </c>
      <c r="G55" s="16">
        <v>20.670748</v>
      </c>
      <c r="H55" s="16">
        <v>20.392595</v>
      </c>
      <c r="I55" s="16">
        <v>20.373949</v>
      </c>
      <c r="J55" s="16">
        <v>20.703865</v>
      </c>
      <c r="K55" s="16">
        <v>21.176030999999998</v>
      </c>
      <c r="L55" s="16">
        <v>20.705404000000001</v>
      </c>
      <c r="M55" s="16">
        <v>20.913827999999999</v>
      </c>
      <c r="N55" s="16">
        <v>21.512833000000001</v>
      </c>
      <c r="O55" s="16">
        <v>20.975982999999999</v>
      </c>
      <c r="P55" s="16">
        <v>20.769424000000001</v>
      </c>
      <c r="Q55" s="16">
        <v>20.866743</v>
      </c>
      <c r="R55" s="16">
        <v>20.950431999999999</v>
      </c>
      <c r="S55" s="16">
        <v>21.097864000000001</v>
      </c>
      <c r="T55" s="16">
        <v>21.276121</v>
      </c>
      <c r="U55" s="16">
        <v>21.496490000000001</v>
      </c>
      <c r="V55" s="16">
        <v>21.707042999999999</v>
      </c>
      <c r="W55" s="16">
        <v>21.778206000000001</v>
      </c>
      <c r="X55" s="16">
        <v>21.676974999999999</v>
      </c>
      <c r="Y55" s="16">
        <v>21.506551999999999</v>
      </c>
      <c r="Z55" s="16">
        <v>21.357025</v>
      </c>
      <c r="AA55" s="16">
        <v>21.127119</v>
      </c>
      <c r="AB55" s="16">
        <v>21.025299</v>
      </c>
      <c r="AC55" s="16">
        <v>20.921697999999999</v>
      </c>
      <c r="AD55" s="16">
        <v>20.843105000000001</v>
      </c>
      <c r="AE55" s="16">
        <v>20.848607999999999</v>
      </c>
      <c r="AF55" s="16">
        <v>20.854092000000001</v>
      </c>
      <c r="AG55" s="13">
        <v>-3.4659999999999999E-3</v>
      </c>
    </row>
    <row r="56" spans="1:33" ht="15" customHeight="1" x14ac:dyDescent="0.2">
      <c r="A56" s="3" t="s">
        <v>792</v>
      </c>
      <c r="B56" s="11" t="s">
        <v>793</v>
      </c>
      <c r="C56" s="24">
        <v>5653.736328</v>
      </c>
      <c r="D56" s="24">
        <v>6259.3056640000004</v>
      </c>
      <c r="E56" s="24">
        <v>6590.0756840000004</v>
      </c>
      <c r="F56" s="24">
        <v>6910.2734380000002</v>
      </c>
      <c r="G56" s="24">
        <v>7267.5820309999999</v>
      </c>
      <c r="H56" s="24">
        <v>7581.0898440000001</v>
      </c>
      <c r="I56" s="24">
        <v>7558.5874020000001</v>
      </c>
      <c r="J56" s="24">
        <v>7481.4780270000001</v>
      </c>
      <c r="K56" s="24">
        <v>7342.9296880000002</v>
      </c>
      <c r="L56" s="24">
        <v>7236.470703</v>
      </c>
      <c r="M56" s="24">
        <v>7200.2797849999997</v>
      </c>
      <c r="N56" s="24">
        <v>7144.2148440000001</v>
      </c>
      <c r="O56" s="24">
        <v>7094.4726559999999</v>
      </c>
      <c r="P56" s="24">
        <v>7077.0112300000001</v>
      </c>
      <c r="Q56" s="24">
        <v>7143.0820309999999</v>
      </c>
      <c r="R56" s="24">
        <v>7276.9404299999997</v>
      </c>
      <c r="S56" s="24">
        <v>7275.9541019999997</v>
      </c>
      <c r="T56" s="24">
        <v>7290.578125</v>
      </c>
      <c r="U56" s="24">
        <v>7273.9765619999998</v>
      </c>
      <c r="V56" s="24">
        <v>7269.3447269999997</v>
      </c>
      <c r="W56" s="24">
        <v>7264.9716799999997</v>
      </c>
      <c r="X56" s="24">
        <v>7257.8447269999997</v>
      </c>
      <c r="Y56" s="24">
        <v>7239.1152339999999</v>
      </c>
      <c r="Z56" s="24">
        <v>7216.6669920000004</v>
      </c>
      <c r="AA56" s="24">
        <v>7235.0546880000002</v>
      </c>
      <c r="AB56" s="24">
        <v>7247.7773440000001</v>
      </c>
      <c r="AC56" s="24">
        <v>7271.4033200000003</v>
      </c>
      <c r="AD56" s="24">
        <v>7300.9033200000003</v>
      </c>
      <c r="AE56" s="24">
        <v>7301.2646480000003</v>
      </c>
      <c r="AF56" s="24">
        <v>7282.3520509999998</v>
      </c>
      <c r="AG56" s="18">
        <v>5.4209999999999996E-3</v>
      </c>
    </row>
    <row r="57" spans="1:33" ht="15" customHeight="1" x14ac:dyDescent="0.2">
      <c r="B57" s="10"/>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spans="1:33" ht="15" customHeight="1" x14ac:dyDescent="0.2">
      <c r="A58" s="3" t="s">
        <v>794</v>
      </c>
      <c r="B58" s="11" t="s">
        <v>795</v>
      </c>
      <c r="C58" s="17">
        <v>16.081944</v>
      </c>
      <c r="D58" s="17">
        <v>16.253533999999998</v>
      </c>
      <c r="E58" s="17">
        <v>16.049921000000001</v>
      </c>
      <c r="F58" s="17">
        <v>15.928705000000001</v>
      </c>
      <c r="G58" s="17">
        <v>15.537993</v>
      </c>
      <c r="H58" s="17">
        <v>15.367571</v>
      </c>
      <c r="I58" s="17">
        <v>15.314667</v>
      </c>
      <c r="J58" s="17">
        <v>15.578275</v>
      </c>
      <c r="K58" s="17">
        <v>15.810492</v>
      </c>
      <c r="L58" s="17">
        <v>15.488322999999999</v>
      </c>
      <c r="M58" s="17">
        <v>15.64307</v>
      </c>
      <c r="N58" s="17">
        <v>16.089393999999999</v>
      </c>
      <c r="O58" s="17">
        <v>15.912233000000001</v>
      </c>
      <c r="P58" s="17">
        <v>15.942875000000001</v>
      </c>
      <c r="Q58" s="17">
        <v>16.339281</v>
      </c>
      <c r="R58" s="17">
        <v>16.629778000000002</v>
      </c>
      <c r="S58" s="17">
        <v>16.925739</v>
      </c>
      <c r="T58" s="17">
        <v>17.229132</v>
      </c>
      <c r="U58" s="17">
        <v>17.512577</v>
      </c>
      <c r="V58" s="17">
        <v>17.738705</v>
      </c>
      <c r="W58" s="17">
        <v>17.914625000000001</v>
      </c>
      <c r="X58" s="17">
        <v>17.966366000000001</v>
      </c>
      <c r="Y58" s="17">
        <v>17.950824999999998</v>
      </c>
      <c r="Z58" s="17">
        <v>17.926515999999999</v>
      </c>
      <c r="AA58" s="17">
        <v>17.834372999999999</v>
      </c>
      <c r="AB58" s="17">
        <v>17.809073999999999</v>
      </c>
      <c r="AC58" s="17">
        <v>17.782909</v>
      </c>
      <c r="AD58" s="17">
        <v>17.766745</v>
      </c>
      <c r="AE58" s="17">
        <v>17.799033999999999</v>
      </c>
      <c r="AF58" s="17">
        <v>17.835054</v>
      </c>
      <c r="AG58" s="18">
        <v>3.3219999999999999E-3</v>
      </c>
    </row>
    <row r="59" spans="1:33" ht="15" customHeight="1" x14ac:dyDescent="0.2">
      <c r="A59" s="3" t="s">
        <v>796</v>
      </c>
      <c r="B59" s="10" t="s">
        <v>797</v>
      </c>
      <c r="C59" s="16">
        <v>95.768844999999999</v>
      </c>
      <c r="D59" s="16">
        <v>106.88700900000001</v>
      </c>
      <c r="E59" s="16">
        <v>114.926407</v>
      </c>
      <c r="F59" s="16">
        <v>118.474976</v>
      </c>
      <c r="G59" s="16">
        <v>120.558159</v>
      </c>
      <c r="H59" s="16">
        <v>126.39994799999999</v>
      </c>
      <c r="I59" s="16">
        <v>126.273293</v>
      </c>
      <c r="J59" s="16">
        <v>124.647301</v>
      </c>
      <c r="K59" s="16">
        <v>122.917244</v>
      </c>
      <c r="L59" s="16">
        <v>121.836685</v>
      </c>
      <c r="M59" s="16">
        <v>121.832703</v>
      </c>
      <c r="N59" s="16">
        <v>121.609154</v>
      </c>
      <c r="O59" s="16">
        <v>121.46848300000001</v>
      </c>
      <c r="P59" s="16">
        <v>121.53717</v>
      </c>
      <c r="Q59" s="16">
        <v>123.499779</v>
      </c>
      <c r="R59" s="16">
        <v>125.577583</v>
      </c>
      <c r="S59" s="16">
        <v>126.764</v>
      </c>
      <c r="T59" s="16">
        <v>127.571625</v>
      </c>
      <c r="U59" s="16">
        <v>127.72216</v>
      </c>
      <c r="V59" s="16">
        <v>127.979874</v>
      </c>
      <c r="W59" s="16">
        <v>128.20593299999999</v>
      </c>
      <c r="X59" s="16">
        <v>128.38453699999999</v>
      </c>
      <c r="Y59" s="16">
        <v>128.318634</v>
      </c>
      <c r="Z59" s="16">
        <v>128.58892800000001</v>
      </c>
      <c r="AA59" s="16">
        <v>129.15533400000001</v>
      </c>
      <c r="AB59" s="16">
        <v>129.726395</v>
      </c>
      <c r="AC59" s="16">
        <v>130.52900700000001</v>
      </c>
      <c r="AD59" s="16">
        <v>131.360657</v>
      </c>
      <c r="AE59" s="16">
        <v>131.91407799999999</v>
      </c>
      <c r="AF59" s="16">
        <v>132.22593699999999</v>
      </c>
      <c r="AG59" s="13">
        <v>7.6270000000000001E-3</v>
      </c>
    </row>
    <row r="60" spans="1:33" ht="15" customHeight="1" x14ac:dyDescent="0.2">
      <c r="A60" s="3" t="s">
        <v>798</v>
      </c>
      <c r="B60" s="10" t="s">
        <v>799</v>
      </c>
      <c r="C60" s="16">
        <v>0</v>
      </c>
      <c r="D60" s="16">
        <v>0</v>
      </c>
      <c r="E60" s="16">
        <v>0</v>
      </c>
      <c r="F60" s="16">
        <v>0</v>
      </c>
      <c r="G60" s="16">
        <v>239.96466100000001</v>
      </c>
      <c r="H60" s="16">
        <v>244.21824599999999</v>
      </c>
      <c r="I60" s="16">
        <v>239.95434599999999</v>
      </c>
      <c r="J60" s="16">
        <v>358.61200000000002</v>
      </c>
      <c r="K60" s="16">
        <v>353.599152</v>
      </c>
      <c r="L60" s="16">
        <v>348.56732199999999</v>
      </c>
      <c r="M60" s="16">
        <v>363.76678500000003</v>
      </c>
      <c r="N60" s="16">
        <v>358.65649400000001</v>
      </c>
      <c r="O60" s="16">
        <v>353.386841</v>
      </c>
      <c r="P60" s="16">
        <v>391.32290599999999</v>
      </c>
      <c r="Q60" s="16">
        <v>392.93112200000002</v>
      </c>
      <c r="R60" s="16">
        <v>399.09609999999998</v>
      </c>
      <c r="S60" s="16">
        <v>420.87710600000003</v>
      </c>
      <c r="T60" s="16">
        <v>424.27725199999998</v>
      </c>
      <c r="U60" s="16">
        <v>425.35488900000001</v>
      </c>
      <c r="V60" s="16">
        <v>428.66360500000002</v>
      </c>
      <c r="W60" s="16">
        <v>429.77542099999999</v>
      </c>
      <c r="X60" s="16">
        <v>430.75900300000001</v>
      </c>
      <c r="Y60" s="16">
        <v>430.87100199999998</v>
      </c>
      <c r="Z60" s="16">
        <v>432.601135</v>
      </c>
      <c r="AA60" s="16">
        <v>434.79397599999999</v>
      </c>
      <c r="AB60" s="16">
        <v>437.13430799999998</v>
      </c>
      <c r="AC60" s="16">
        <v>440.30310100000003</v>
      </c>
      <c r="AD60" s="16">
        <v>443.475616</v>
      </c>
      <c r="AE60" s="16">
        <v>446.00582900000001</v>
      </c>
      <c r="AF60" s="16">
        <v>447.84719799999999</v>
      </c>
      <c r="AG60" s="13" t="s">
        <v>292</v>
      </c>
    </row>
    <row r="61" spans="1:33" ht="15" customHeight="1" x14ac:dyDescent="0.2">
      <c r="B61" s="10"/>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row>
    <row r="62" spans="1:33" ht="15" customHeight="1" x14ac:dyDescent="0.2">
      <c r="B62" s="11" t="s">
        <v>800</v>
      </c>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row>
    <row r="63" spans="1:33" ht="15" customHeight="1" x14ac:dyDescent="0.2">
      <c r="A63" s="3" t="s">
        <v>801</v>
      </c>
      <c r="B63" s="10" t="s">
        <v>802</v>
      </c>
      <c r="C63" s="15">
        <v>10166.763671999999</v>
      </c>
      <c r="D63" s="15">
        <v>11374.508789</v>
      </c>
      <c r="E63" s="15">
        <v>11888.868164</v>
      </c>
      <c r="F63" s="15">
        <v>12365.662109000001</v>
      </c>
      <c r="G63" s="15">
        <v>12821.805664</v>
      </c>
      <c r="H63" s="15">
        <v>13266.192383</v>
      </c>
      <c r="I63" s="15">
        <v>13214.919921999999</v>
      </c>
      <c r="J63" s="15">
        <v>12905.769531</v>
      </c>
      <c r="K63" s="15">
        <v>12743.396484000001</v>
      </c>
      <c r="L63" s="15">
        <v>12690.458008</v>
      </c>
      <c r="M63" s="15">
        <v>12624.381836</v>
      </c>
      <c r="N63" s="15">
        <v>12508.949219</v>
      </c>
      <c r="O63" s="15">
        <v>12481.965819999999</v>
      </c>
      <c r="P63" s="15">
        <v>12450.115234000001</v>
      </c>
      <c r="Q63" s="15">
        <v>12569.494140999999</v>
      </c>
      <c r="R63" s="15">
        <v>12718.457031</v>
      </c>
      <c r="S63" s="15">
        <v>12819.038086</v>
      </c>
      <c r="T63" s="15">
        <v>12869.184569999999</v>
      </c>
      <c r="U63" s="15">
        <v>12853.946289</v>
      </c>
      <c r="V63" s="15">
        <v>12853.688477</v>
      </c>
      <c r="W63" s="15">
        <v>12857.538086</v>
      </c>
      <c r="X63" s="15">
        <v>12876.152344</v>
      </c>
      <c r="Y63" s="15">
        <v>12882.694336</v>
      </c>
      <c r="Z63" s="15">
        <v>12921.376953000001</v>
      </c>
      <c r="AA63" s="15">
        <v>12998.365234000001</v>
      </c>
      <c r="AB63" s="15">
        <v>13057.376953000001</v>
      </c>
      <c r="AC63" s="15">
        <v>13147.833008</v>
      </c>
      <c r="AD63" s="15">
        <v>13237.967773</v>
      </c>
      <c r="AE63" s="15">
        <v>13293.977539</v>
      </c>
      <c r="AF63" s="15">
        <v>13323.946289</v>
      </c>
      <c r="AG63" s="13">
        <v>5.666E-3</v>
      </c>
    </row>
    <row r="64" spans="1:33" ht="15" customHeight="1" x14ac:dyDescent="0.2">
      <c r="A64" s="3" t="s">
        <v>803</v>
      </c>
      <c r="B64" s="10" t="s">
        <v>804</v>
      </c>
      <c r="C64" s="15">
        <v>118.840546</v>
      </c>
      <c r="D64" s="15">
        <v>209.09137000000001</v>
      </c>
      <c r="E64" s="15">
        <v>236.944199</v>
      </c>
      <c r="F64" s="15">
        <v>271.99527</v>
      </c>
      <c r="G64" s="15">
        <v>291.41412400000002</v>
      </c>
      <c r="H64" s="15">
        <v>327.38308699999999</v>
      </c>
      <c r="I64" s="15">
        <v>369.38803100000001</v>
      </c>
      <c r="J64" s="15">
        <v>417.30343599999998</v>
      </c>
      <c r="K64" s="15">
        <v>422.93542500000001</v>
      </c>
      <c r="L64" s="15">
        <v>451.89675899999997</v>
      </c>
      <c r="M64" s="15">
        <v>476.71270800000002</v>
      </c>
      <c r="N64" s="15">
        <v>516.61492899999996</v>
      </c>
      <c r="O64" s="15">
        <v>574.76428199999998</v>
      </c>
      <c r="P64" s="15">
        <v>626.34234600000002</v>
      </c>
      <c r="Q64" s="15">
        <v>675.88867200000004</v>
      </c>
      <c r="R64" s="15">
        <v>692.33007799999996</v>
      </c>
      <c r="S64" s="15">
        <v>700.747253</v>
      </c>
      <c r="T64" s="15">
        <v>701.394226</v>
      </c>
      <c r="U64" s="15">
        <v>697.65100099999995</v>
      </c>
      <c r="V64" s="15">
        <v>695.63970900000004</v>
      </c>
      <c r="W64" s="15">
        <v>693.36541699999998</v>
      </c>
      <c r="X64" s="15">
        <v>692.589294</v>
      </c>
      <c r="Y64" s="15">
        <v>688.14038100000005</v>
      </c>
      <c r="Z64" s="15">
        <v>697.97412099999997</v>
      </c>
      <c r="AA64" s="15">
        <v>701.850098</v>
      </c>
      <c r="AB64" s="15">
        <v>715.71838400000001</v>
      </c>
      <c r="AC64" s="15">
        <v>723.89001499999995</v>
      </c>
      <c r="AD64" s="15">
        <v>731.99426300000005</v>
      </c>
      <c r="AE64" s="15">
        <v>742.13568099999998</v>
      </c>
      <c r="AF64" s="15">
        <v>754.39294400000006</v>
      </c>
      <c r="AG64" s="13">
        <v>4.6892999999999997E-2</v>
      </c>
    </row>
    <row r="65" spans="1:33" ht="15" customHeight="1" x14ac:dyDescent="0.2">
      <c r="A65" s="3" t="s">
        <v>805</v>
      </c>
      <c r="B65" s="10" t="s">
        <v>806</v>
      </c>
      <c r="C65" s="15">
        <v>1643.605957</v>
      </c>
      <c r="D65" s="15">
        <v>1722.5363769999999</v>
      </c>
      <c r="E65" s="15">
        <v>1757.8754879999999</v>
      </c>
      <c r="F65" s="15">
        <v>1796.689331</v>
      </c>
      <c r="G65" s="15">
        <v>1799.710327</v>
      </c>
      <c r="H65" s="15">
        <v>1848.5277100000001</v>
      </c>
      <c r="I65" s="15">
        <v>1843.2100829999999</v>
      </c>
      <c r="J65" s="15">
        <v>1840.241577</v>
      </c>
      <c r="K65" s="15">
        <v>1854.7172849999999</v>
      </c>
      <c r="L65" s="15">
        <v>1790.0063479999999</v>
      </c>
      <c r="M65" s="15">
        <v>1798.6739500000001</v>
      </c>
      <c r="N65" s="15">
        <v>1838.3238530000001</v>
      </c>
      <c r="O65" s="15">
        <v>1775.6389160000001</v>
      </c>
      <c r="P65" s="15">
        <v>1749.7178960000001</v>
      </c>
      <c r="Q65" s="15">
        <v>1770.537842</v>
      </c>
      <c r="R65" s="15">
        <v>1803.5371090000001</v>
      </c>
      <c r="S65" s="15">
        <v>1819.5633539999999</v>
      </c>
      <c r="T65" s="15">
        <v>1839.038818</v>
      </c>
      <c r="U65" s="15">
        <v>1854.518311</v>
      </c>
      <c r="V65" s="15">
        <v>1872.318237</v>
      </c>
      <c r="W65" s="15">
        <v>1877.038452</v>
      </c>
      <c r="X65" s="15">
        <v>1865.5550539999999</v>
      </c>
      <c r="Y65" s="15">
        <v>1845.104004</v>
      </c>
      <c r="Z65" s="15">
        <v>1828.1522219999999</v>
      </c>
      <c r="AA65" s="15">
        <v>1812.0201420000001</v>
      </c>
      <c r="AB65" s="15">
        <v>1806.4263920000001</v>
      </c>
      <c r="AC65" s="15">
        <v>1803.6789550000001</v>
      </c>
      <c r="AD65" s="15">
        <v>1804.310547</v>
      </c>
      <c r="AE65" s="15">
        <v>1806.787476</v>
      </c>
      <c r="AF65" s="15">
        <v>1804.9676509999999</v>
      </c>
      <c r="AG65" s="13">
        <v>1.671E-3</v>
      </c>
    </row>
    <row r="66" spans="1:33" ht="15" customHeight="1" x14ac:dyDescent="0.2">
      <c r="A66" s="3" t="s">
        <v>807</v>
      </c>
      <c r="B66" s="10" t="s">
        <v>808</v>
      </c>
      <c r="C66" s="15">
        <v>11.067204</v>
      </c>
      <c r="D66" s="15">
        <v>18.423584000000002</v>
      </c>
      <c r="E66" s="15">
        <v>22.128868000000001</v>
      </c>
      <c r="F66" s="15">
        <v>25.302873999999999</v>
      </c>
      <c r="G66" s="15">
        <v>30.784271</v>
      </c>
      <c r="H66" s="15">
        <v>19.756474000000001</v>
      </c>
      <c r="I66" s="15">
        <v>17.968872000000001</v>
      </c>
      <c r="J66" s="15">
        <v>21.728674000000002</v>
      </c>
      <c r="K66" s="15">
        <v>15.691274999999999</v>
      </c>
      <c r="L66" s="15">
        <v>15.410216</v>
      </c>
      <c r="M66" s="15">
        <v>16.751814</v>
      </c>
      <c r="N66" s="15">
        <v>20.135093999999999</v>
      </c>
      <c r="O66" s="15">
        <v>23.224674</v>
      </c>
      <c r="P66" s="15">
        <v>26.979939999999999</v>
      </c>
      <c r="Q66" s="15">
        <v>31.482900999999998</v>
      </c>
      <c r="R66" s="15">
        <v>38.029998999999997</v>
      </c>
      <c r="S66" s="15">
        <v>46.160454000000001</v>
      </c>
      <c r="T66" s="15">
        <v>54.107010000000002</v>
      </c>
      <c r="U66" s="15">
        <v>61.596446999999998</v>
      </c>
      <c r="V66" s="15">
        <v>68.237960999999999</v>
      </c>
      <c r="W66" s="15">
        <v>73.837440000000001</v>
      </c>
      <c r="X66" s="15">
        <v>78.726142999999993</v>
      </c>
      <c r="Y66" s="15">
        <v>82.672043000000002</v>
      </c>
      <c r="Z66" s="15">
        <v>87.412505999999993</v>
      </c>
      <c r="AA66" s="15">
        <v>90.326569000000006</v>
      </c>
      <c r="AB66" s="15">
        <v>93.263679999999994</v>
      </c>
      <c r="AC66" s="15">
        <v>96.411850000000001</v>
      </c>
      <c r="AD66" s="15">
        <v>99.405272999999994</v>
      </c>
      <c r="AE66" s="15">
        <v>103.011421</v>
      </c>
      <c r="AF66" s="15">
        <v>106.791016</v>
      </c>
      <c r="AG66" s="13">
        <v>6.4769999999999994E-2</v>
      </c>
    </row>
    <row r="67" spans="1:33" ht="15" customHeight="1" x14ac:dyDescent="0.2">
      <c r="A67" s="3" t="s">
        <v>809</v>
      </c>
      <c r="B67" s="10" t="s">
        <v>810</v>
      </c>
      <c r="C67" s="15">
        <v>8.2577470000000002</v>
      </c>
      <c r="D67" s="15">
        <v>44.539569999999998</v>
      </c>
      <c r="E67" s="15">
        <v>51.006554000000001</v>
      </c>
      <c r="F67" s="15">
        <v>70.137016000000003</v>
      </c>
      <c r="G67" s="15">
        <v>77.498885999999999</v>
      </c>
      <c r="H67" s="15">
        <v>80.759315000000001</v>
      </c>
      <c r="I67" s="15">
        <v>78.593070999999995</v>
      </c>
      <c r="J67" s="15">
        <v>79.111725000000007</v>
      </c>
      <c r="K67" s="15">
        <v>75.449921000000003</v>
      </c>
      <c r="L67" s="15">
        <v>73.257355000000004</v>
      </c>
      <c r="M67" s="15">
        <v>71.490807000000004</v>
      </c>
      <c r="N67" s="15">
        <v>76.904114000000007</v>
      </c>
      <c r="O67" s="15">
        <v>80.419906999999995</v>
      </c>
      <c r="P67" s="15">
        <v>86.804832000000005</v>
      </c>
      <c r="Q67" s="15">
        <v>111.59277299999999</v>
      </c>
      <c r="R67" s="15">
        <v>122.842949</v>
      </c>
      <c r="S67" s="15">
        <v>137.487808</v>
      </c>
      <c r="T67" s="15">
        <v>148.85574299999999</v>
      </c>
      <c r="U67" s="15">
        <v>155.20649700000001</v>
      </c>
      <c r="V67" s="15">
        <v>156.607834</v>
      </c>
      <c r="W67" s="15">
        <v>165.477158</v>
      </c>
      <c r="X67" s="15">
        <v>172.769272</v>
      </c>
      <c r="Y67" s="15">
        <v>177.30389400000001</v>
      </c>
      <c r="Z67" s="15">
        <v>181.474243</v>
      </c>
      <c r="AA67" s="15">
        <v>183.13909899999999</v>
      </c>
      <c r="AB67" s="15">
        <v>186.02626000000001</v>
      </c>
      <c r="AC67" s="15">
        <v>189.17134100000001</v>
      </c>
      <c r="AD67" s="15">
        <v>191.901871</v>
      </c>
      <c r="AE67" s="15">
        <v>194.90997300000001</v>
      </c>
      <c r="AF67" s="15">
        <v>198.10188299999999</v>
      </c>
      <c r="AG67" s="13">
        <v>5.4746000000000003E-2</v>
      </c>
    </row>
    <row r="68" spans="1:33" ht="15" customHeight="1" x14ac:dyDescent="0.2">
      <c r="A68" s="3" t="s">
        <v>811</v>
      </c>
      <c r="B68" s="10" t="s">
        <v>812</v>
      </c>
      <c r="C68" s="15">
        <v>255.475494</v>
      </c>
      <c r="D68" s="15">
        <v>403.48172</v>
      </c>
      <c r="E68" s="15">
        <v>417.12060500000001</v>
      </c>
      <c r="F68" s="15">
        <v>424.38473499999998</v>
      </c>
      <c r="G68" s="15">
        <v>426.09371900000002</v>
      </c>
      <c r="H68" s="15">
        <v>436.86746199999999</v>
      </c>
      <c r="I68" s="15">
        <v>434.55465700000002</v>
      </c>
      <c r="J68" s="15">
        <v>432.56323200000003</v>
      </c>
      <c r="K68" s="15">
        <v>443.35763500000002</v>
      </c>
      <c r="L68" s="15">
        <v>447.93142699999999</v>
      </c>
      <c r="M68" s="15">
        <v>460.06570399999998</v>
      </c>
      <c r="N68" s="15">
        <v>479.98925800000001</v>
      </c>
      <c r="O68" s="15">
        <v>509.44918799999999</v>
      </c>
      <c r="P68" s="15">
        <v>533.81536900000003</v>
      </c>
      <c r="Q68" s="15">
        <v>589.54058799999996</v>
      </c>
      <c r="R68" s="15">
        <v>625.14898700000003</v>
      </c>
      <c r="S68" s="15">
        <v>664.97912599999995</v>
      </c>
      <c r="T68" s="15">
        <v>695.93969700000002</v>
      </c>
      <c r="U68" s="15">
        <v>718.86175500000002</v>
      </c>
      <c r="V68" s="15">
        <v>737.44494599999996</v>
      </c>
      <c r="W68" s="15">
        <v>753.63531499999999</v>
      </c>
      <c r="X68" s="15">
        <v>766.97845500000005</v>
      </c>
      <c r="Y68" s="15">
        <v>776.14367700000003</v>
      </c>
      <c r="Z68" s="15">
        <v>789.48004200000003</v>
      </c>
      <c r="AA68" s="15">
        <v>799.30737299999998</v>
      </c>
      <c r="AB68" s="15">
        <v>809.10357699999997</v>
      </c>
      <c r="AC68" s="15">
        <v>820.60968000000003</v>
      </c>
      <c r="AD68" s="15">
        <v>831.14007600000002</v>
      </c>
      <c r="AE68" s="15">
        <v>842.17669699999999</v>
      </c>
      <c r="AF68" s="15">
        <v>852.90588400000001</v>
      </c>
      <c r="AG68" s="13">
        <v>2.7092999999999999E-2</v>
      </c>
    </row>
    <row r="69" spans="1:33" ht="15" customHeight="1" x14ac:dyDescent="0.2">
      <c r="A69" s="3" t="s">
        <v>813</v>
      </c>
      <c r="B69" s="10" t="s">
        <v>814</v>
      </c>
      <c r="C69" s="15">
        <v>52.712910000000001</v>
      </c>
      <c r="D69" s="15">
        <v>59.166705999999998</v>
      </c>
      <c r="E69" s="15">
        <v>70.13176</v>
      </c>
      <c r="F69" s="15">
        <v>77.900497000000001</v>
      </c>
      <c r="G69" s="15">
        <v>75.589438999999999</v>
      </c>
      <c r="H69" s="15">
        <v>79.555046000000004</v>
      </c>
      <c r="I69" s="15">
        <v>79.454780999999997</v>
      </c>
      <c r="J69" s="15">
        <v>78.897186000000005</v>
      </c>
      <c r="K69" s="15">
        <v>77.643912999999998</v>
      </c>
      <c r="L69" s="15">
        <v>76.428711000000007</v>
      </c>
      <c r="M69" s="15">
        <v>76.646957</v>
      </c>
      <c r="N69" s="15">
        <v>76.552459999999996</v>
      </c>
      <c r="O69" s="15">
        <v>76.513107000000005</v>
      </c>
      <c r="P69" s="15">
        <v>76.495552000000004</v>
      </c>
      <c r="Q69" s="15">
        <v>77.402725000000004</v>
      </c>
      <c r="R69" s="15">
        <v>79.045569999999998</v>
      </c>
      <c r="S69" s="15">
        <v>79.564705000000004</v>
      </c>
      <c r="T69" s="15">
        <v>79.965675000000005</v>
      </c>
      <c r="U69" s="15">
        <v>79.989829999999998</v>
      </c>
      <c r="V69" s="15">
        <v>80.146538000000007</v>
      </c>
      <c r="W69" s="15">
        <v>80.346442999999994</v>
      </c>
      <c r="X69" s="15">
        <v>80.551437000000007</v>
      </c>
      <c r="Y69" s="15">
        <v>80.608513000000002</v>
      </c>
      <c r="Z69" s="15">
        <v>80.893424999999993</v>
      </c>
      <c r="AA69" s="15">
        <v>81.416495999999995</v>
      </c>
      <c r="AB69" s="15">
        <v>81.87912</v>
      </c>
      <c r="AC69" s="15">
        <v>82.613617000000005</v>
      </c>
      <c r="AD69" s="15">
        <v>83.390647999999999</v>
      </c>
      <c r="AE69" s="15">
        <v>83.988669999999999</v>
      </c>
      <c r="AF69" s="15">
        <v>84.456389999999999</v>
      </c>
      <c r="AG69" s="13">
        <v>1.2791E-2</v>
      </c>
    </row>
    <row r="70" spans="1:33" ht="15" customHeight="1" x14ac:dyDescent="0.2">
      <c r="A70" s="3" t="s">
        <v>815</v>
      </c>
      <c r="B70" s="10" t="s">
        <v>816</v>
      </c>
      <c r="C70" s="15">
        <v>0</v>
      </c>
      <c r="D70" s="15">
        <v>0</v>
      </c>
      <c r="E70" s="15">
        <v>0</v>
      </c>
      <c r="F70" s="15">
        <v>0</v>
      </c>
      <c r="G70" s="15">
        <v>2.6876679999999999</v>
      </c>
      <c r="H70" s="15">
        <v>2.8574730000000002</v>
      </c>
      <c r="I70" s="15">
        <v>2.8321100000000001</v>
      </c>
      <c r="J70" s="15">
        <v>5.9540220000000001</v>
      </c>
      <c r="K70" s="15">
        <v>5.7302080000000002</v>
      </c>
      <c r="L70" s="15">
        <v>5.5454460000000001</v>
      </c>
      <c r="M70" s="15">
        <v>5.8255140000000001</v>
      </c>
      <c r="N70" s="15">
        <v>5.6754579999999999</v>
      </c>
      <c r="O70" s="15">
        <v>5.5264199999999999</v>
      </c>
      <c r="P70" s="15">
        <v>6.3604969999999996</v>
      </c>
      <c r="Q70" s="15">
        <v>6.3207769999999996</v>
      </c>
      <c r="R70" s="15">
        <v>6.4317840000000004</v>
      </c>
      <c r="S70" s="15">
        <v>6.7964419999999999</v>
      </c>
      <c r="T70" s="15">
        <v>6.8708520000000002</v>
      </c>
      <c r="U70" s="15">
        <v>6.9134549999999999</v>
      </c>
      <c r="V70" s="15">
        <v>7.0014659999999997</v>
      </c>
      <c r="W70" s="15">
        <v>7.0651130000000002</v>
      </c>
      <c r="X70" s="15">
        <v>7.1390770000000003</v>
      </c>
      <c r="Y70" s="15">
        <v>7.2129589999999997</v>
      </c>
      <c r="Z70" s="15">
        <v>7.3301749999999997</v>
      </c>
      <c r="AA70" s="15">
        <v>7.4763019999999996</v>
      </c>
      <c r="AB70" s="15">
        <v>7.6460749999999997</v>
      </c>
      <c r="AC70" s="15">
        <v>7.859381</v>
      </c>
      <c r="AD70" s="15">
        <v>8.1044079999999994</v>
      </c>
      <c r="AE70" s="15">
        <v>8.3755349999999993</v>
      </c>
      <c r="AF70" s="15">
        <v>8.6784119999999998</v>
      </c>
      <c r="AG70" s="13" t="s">
        <v>292</v>
      </c>
    </row>
    <row r="71" spans="1:33" ht="15" customHeight="1" x14ac:dyDescent="0.2">
      <c r="A71" s="3" t="s">
        <v>817</v>
      </c>
      <c r="B71" s="11" t="s">
        <v>818</v>
      </c>
      <c r="C71" s="24">
        <v>12256.722656</v>
      </c>
      <c r="D71" s="24">
        <v>13831.748046999999</v>
      </c>
      <c r="E71" s="24">
        <v>14444.076171999999</v>
      </c>
      <c r="F71" s="24">
        <v>15032.072265999999</v>
      </c>
      <c r="G71" s="24">
        <v>15525.584961</v>
      </c>
      <c r="H71" s="24">
        <v>16061.899414</v>
      </c>
      <c r="I71" s="24">
        <v>16040.921875</v>
      </c>
      <c r="J71" s="24">
        <v>15781.570312</v>
      </c>
      <c r="K71" s="24">
        <v>15638.922852</v>
      </c>
      <c r="L71" s="24">
        <v>15550.934569999999</v>
      </c>
      <c r="M71" s="24">
        <v>15530.550781</v>
      </c>
      <c r="N71" s="24">
        <v>15523.144531</v>
      </c>
      <c r="O71" s="24">
        <v>15527.502930000001</v>
      </c>
      <c r="P71" s="24">
        <v>15556.632812</v>
      </c>
      <c r="Q71" s="24">
        <v>15832.260742</v>
      </c>
      <c r="R71" s="24">
        <v>16085.823242</v>
      </c>
      <c r="S71" s="24">
        <v>16274.336914</v>
      </c>
      <c r="T71" s="24">
        <v>16395.355468999998</v>
      </c>
      <c r="U71" s="24">
        <v>16428.683593999998</v>
      </c>
      <c r="V71" s="24">
        <v>16471.085938</v>
      </c>
      <c r="W71" s="24">
        <v>16508.304688</v>
      </c>
      <c r="X71" s="24">
        <v>16540.460938</v>
      </c>
      <c r="Y71" s="24">
        <v>16539.878906000002</v>
      </c>
      <c r="Z71" s="24">
        <v>16594.09375</v>
      </c>
      <c r="AA71" s="24">
        <v>16673.902343999998</v>
      </c>
      <c r="AB71" s="24">
        <v>16757.441406000002</v>
      </c>
      <c r="AC71" s="24">
        <v>16872.068359000001</v>
      </c>
      <c r="AD71" s="24">
        <v>16988.214843999998</v>
      </c>
      <c r="AE71" s="24">
        <v>17075.363281000002</v>
      </c>
      <c r="AF71" s="24">
        <v>17134.240234000001</v>
      </c>
      <c r="AG71" s="18">
        <v>7.6759999999999997E-3</v>
      </c>
    </row>
    <row r="72" spans="1:33" ht="15" customHeight="1" x14ac:dyDescent="0.2">
      <c r="B72" s="10"/>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row>
    <row r="73" spans="1:33" ht="15" customHeight="1" x14ac:dyDescent="0.2">
      <c r="A73" s="3" t="s">
        <v>819</v>
      </c>
      <c r="B73" s="10" t="s">
        <v>820</v>
      </c>
      <c r="C73" s="15">
        <v>14.732843000000001</v>
      </c>
      <c r="D73" s="15">
        <v>18.99803</v>
      </c>
      <c r="E73" s="15">
        <v>21.160191000000001</v>
      </c>
      <c r="F73" s="15">
        <v>43.549129000000001</v>
      </c>
      <c r="G73" s="15">
        <v>88.007957000000005</v>
      </c>
      <c r="H73" s="15">
        <v>110.68935399999999</v>
      </c>
      <c r="I73" s="15">
        <v>188.03031899999999</v>
      </c>
      <c r="J73" s="15">
        <v>292.00784299999998</v>
      </c>
      <c r="K73" s="15">
        <v>696.73394800000005</v>
      </c>
      <c r="L73" s="15">
        <v>1112.247314</v>
      </c>
      <c r="M73" s="15">
        <v>1585.744995</v>
      </c>
      <c r="N73" s="15">
        <v>2270.8078609999998</v>
      </c>
      <c r="O73" s="15">
        <v>3047.3115229999999</v>
      </c>
      <c r="P73" s="15">
        <v>3766.0498050000001</v>
      </c>
      <c r="Q73" s="15">
        <v>5245.2285160000001</v>
      </c>
      <c r="R73" s="15">
        <v>5296.966797</v>
      </c>
      <c r="S73" s="15">
        <v>5357.1440430000002</v>
      </c>
      <c r="T73" s="15">
        <v>5385.3515619999998</v>
      </c>
      <c r="U73" s="15">
        <v>5385.9462890000004</v>
      </c>
      <c r="V73" s="15">
        <v>5391.7065430000002</v>
      </c>
      <c r="W73" s="15">
        <v>5396.4995120000003</v>
      </c>
      <c r="X73" s="15">
        <v>5406.3251950000003</v>
      </c>
      <c r="Y73" s="15">
        <v>5410.4194340000004</v>
      </c>
      <c r="Z73" s="15">
        <v>5435.0546880000002</v>
      </c>
      <c r="AA73" s="15">
        <v>5468.171875</v>
      </c>
      <c r="AB73" s="15">
        <v>5496.6459960000002</v>
      </c>
      <c r="AC73" s="15">
        <v>5539.3535160000001</v>
      </c>
      <c r="AD73" s="15">
        <v>5580.935547</v>
      </c>
      <c r="AE73" s="15">
        <v>5613.046875</v>
      </c>
      <c r="AF73" s="15">
        <v>5635.5537109999996</v>
      </c>
      <c r="AG73" s="13">
        <v>0.22544500000000001</v>
      </c>
    </row>
    <row r="74" spans="1:33" ht="15" customHeight="1" x14ac:dyDescent="0.2">
      <c r="A74" s="3" t="s">
        <v>821</v>
      </c>
      <c r="B74" s="10" t="s">
        <v>822</v>
      </c>
      <c r="C74" s="15">
        <v>0.12729499999999999</v>
      </c>
      <c r="D74" s="15">
        <v>0.25493900000000003</v>
      </c>
      <c r="E74" s="15">
        <v>0.32230300000000001</v>
      </c>
      <c r="F74" s="15">
        <v>0.67201299999999997</v>
      </c>
      <c r="G74" s="15">
        <v>1.3096099999999999</v>
      </c>
      <c r="H74" s="15">
        <v>1.8520239999999999</v>
      </c>
      <c r="I74" s="15">
        <v>4.5813740000000003</v>
      </c>
      <c r="J74" s="15">
        <v>8.8568979999999993</v>
      </c>
      <c r="K74" s="15">
        <v>18.569191</v>
      </c>
      <c r="L74" s="15">
        <v>41.098633</v>
      </c>
      <c r="M74" s="15">
        <v>65.730255</v>
      </c>
      <c r="N74" s="15">
        <v>110.07878100000001</v>
      </c>
      <c r="O74" s="15">
        <v>172.63273599999999</v>
      </c>
      <c r="P74" s="15">
        <v>226.04516599999999</v>
      </c>
      <c r="Q74" s="15">
        <v>338.61029100000002</v>
      </c>
      <c r="R74" s="15">
        <v>347.477844</v>
      </c>
      <c r="S74" s="15">
        <v>352.52377300000001</v>
      </c>
      <c r="T74" s="15">
        <v>353.38656600000002</v>
      </c>
      <c r="U74" s="15">
        <v>351.78625499999998</v>
      </c>
      <c r="V74" s="15">
        <v>351.03482100000002</v>
      </c>
      <c r="W74" s="15">
        <v>349.99850500000002</v>
      </c>
      <c r="X74" s="15">
        <v>349.63717700000001</v>
      </c>
      <c r="Y74" s="15">
        <v>347.50891100000001</v>
      </c>
      <c r="Z74" s="15">
        <v>352.46975700000002</v>
      </c>
      <c r="AA74" s="15">
        <v>354.53021200000001</v>
      </c>
      <c r="AB74" s="15">
        <v>361.30053700000002</v>
      </c>
      <c r="AC74" s="15">
        <v>365.43493699999999</v>
      </c>
      <c r="AD74" s="15">
        <v>369.51757800000001</v>
      </c>
      <c r="AE74" s="15">
        <v>374.69827299999997</v>
      </c>
      <c r="AF74" s="15">
        <v>381.03659099999999</v>
      </c>
      <c r="AG74" s="13">
        <v>0.29830299999999998</v>
      </c>
    </row>
    <row r="75" spans="1:33" ht="15" customHeight="1" thickBot="1" x14ac:dyDescent="0.25">
      <c r="A75" s="3" t="s">
        <v>823</v>
      </c>
      <c r="B75" s="11" t="s">
        <v>824</v>
      </c>
      <c r="C75" s="24">
        <v>2104.6923830000001</v>
      </c>
      <c r="D75" s="24">
        <v>2476.2382809999999</v>
      </c>
      <c r="E75" s="24">
        <v>2576.368164</v>
      </c>
      <c r="F75" s="24">
        <v>2709.9580080000001</v>
      </c>
      <c r="G75" s="24">
        <v>2791.7861330000001</v>
      </c>
      <c r="H75" s="24">
        <v>2906.3964839999999</v>
      </c>
      <c r="I75" s="24">
        <v>3014.03125</v>
      </c>
      <c r="J75" s="24">
        <v>3167.8076169999999</v>
      </c>
      <c r="K75" s="24">
        <v>3592.2597660000001</v>
      </c>
      <c r="L75" s="24">
        <v>3972.7236330000001</v>
      </c>
      <c r="M75" s="24">
        <v>4491.9130859999996</v>
      </c>
      <c r="N75" s="24">
        <v>5285.0039059999999</v>
      </c>
      <c r="O75" s="24">
        <v>6092.8466799999997</v>
      </c>
      <c r="P75" s="24">
        <v>6872.5664059999999</v>
      </c>
      <c r="Q75" s="24">
        <v>8507.9941409999992</v>
      </c>
      <c r="R75" s="24">
        <v>8664.3320309999999</v>
      </c>
      <c r="S75" s="24">
        <v>8812.4443360000005</v>
      </c>
      <c r="T75" s="24">
        <v>8911.5244139999995</v>
      </c>
      <c r="U75" s="24">
        <v>8960.6826170000004</v>
      </c>
      <c r="V75" s="24">
        <v>9009.1044920000004</v>
      </c>
      <c r="W75" s="24">
        <v>9047.2646480000003</v>
      </c>
      <c r="X75" s="24">
        <v>9070.6328119999998</v>
      </c>
      <c r="Y75" s="24">
        <v>9067.6064449999994</v>
      </c>
      <c r="Z75" s="24">
        <v>9107.7714840000008</v>
      </c>
      <c r="AA75" s="24">
        <v>9143.7070309999999</v>
      </c>
      <c r="AB75" s="24">
        <v>9196.7089840000008</v>
      </c>
      <c r="AC75" s="24">
        <v>9263.5888670000004</v>
      </c>
      <c r="AD75" s="24">
        <v>9331.1826170000004</v>
      </c>
      <c r="AE75" s="24">
        <v>9394.4326170000004</v>
      </c>
      <c r="AF75" s="24">
        <v>9445.8466800000006</v>
      </c>
      <c r="AG75" s="18">
        <v>4.8977E-2</v>
      </c>
    </row>
    <row r="76" spans="1:33" ht="15" customHeight="1" x14ac:dyDescent="0.2">
      <c r="B76" s="141" t="s">
        <v>825</v>
      </c>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row>
    <row r="77" spans="1:33" ht="15" customHeight="1" x14ac:dyDescent="0.2">
      <c r="B77" s="3" t="s">
        <v>826</v>
      </c>
      <c r="AG77" s="22"/>
    </row>
    <row r="78" spans="1:33" ht="15" customHeight="1" x14ac:dyDescent="0.2">
      <c r="B78" s="3" t="s">
        <v>827</v>
      </c>
      <c r="AG78" s="22"/>
    </row>
    <row r="79" spans="1:33" ht="15" customHeight="1" x14ac:dyDescent="0.2">
      <c r="B79" s="3" t="s">
        <v>828</v>
      </c>
      <c r="AG79" s="22"/>
    </row>
    <row r="80" spans="1:33" ht="15" customHeight="1" x14ac:dyDescent="0.2">
      <c r="B80" s="3" t="s">
        <v>829</v>
      </c>
      <c r="AG80" s="22"/>
    </row>
    <row r="81" spans="2:33" ht="15" customHeight="1" x14ac:dyDescent="0.2">
      <c r="B81" s="3" t="s">
        <v>343</v>
      </c>
      <c r="AG81" s="22"/>
    </row>
    <row r="82" spans="2:33" ht="15" customHeight="1" x14ac:dyDescent="0.2">
      <c r="B82" s="3" t="s">
        <v>830</v>
      </c>
      <c r="AG82" s="22"/>
    </row>
    <row r="83" spans="2:33" ht="15" customHeight="1" x14ac:dyDescent="0.2">
      <c r="B83" s="3" t="s">
        <v>831</v>
      </c>
      <c r="AG83" s="22"/>
    </row>
    <row r="84" spans="2:33" ht="15" customHeight="1" x14ac:dyDescent="0.2">
      <c r="B84" s="3" t="s">
        <v>70</v>
      </c>
      <c r="AG84" s="22"/>
    </row>
    <row r="85" spans="2:33" ht="15" customHeight="1" x14ac:dyDescent="0.2">
      <c r="B85" s="3" t="s">
        <v>832</v>
      </c>
      <c r="AG85" s="22"/>
    </row>
    <row r="86" spans="2:33" ht="15" customHeight="1" x14ac:dyDescent="0.2">
      <c r="B86" s="3" t="s">
        <v>833</v>
      </c>
      <c r="AG86" s="22"/>
    </row>
  </sheetData>
  <mergeCells count="1">
    <mergeCell ref="B76:AG7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8"/>
  <sheetViews>
    <sheetView topLeftCell="B1" workbookViewId="0">
      <selection activeCell="B1" sqref="B1"/>
    </sheetView>
  </sheetViews>
  <sheetFormatPr defaultRowHeight="12" x14ac:dyDescent="0.2"/>
  <cols>
    <col min="1" max="1" width="20.85546875" style="3" hidden="1" customWidth="1"/>
    <col min="2" max="2" width="45.7109375" style="3" customWidth="1"/>
    <col min="3" max="33" width="9.28515625" style="3" customWidth="1"/>
    <col min="34" max="16384" width="9.140625" style="3"/>
  </cols>
  <sheetData>
    <row r="1" spans="1:33" ht="15" customHeight="1" x14ac:dyDescent="0.25">
      <c r="A1" s="3" t="s">
        <v>834</v>
      </c>
      <c r="B1" s="5" t="s">
        <v>835</v>
      </c>
      <c r="AG1" s="22"/>
    </row>
    <row r="2" spans="1:33" ht="15" customHeight="1" x14ac:dyDescent="0.2">
      <c r="B2" s="3" t="s">
        <v>836</v>
      </c>
      <c r="AG2" s="22"/>
    </row>
    <row r="3" spans="1:33" ht="15" customHeight="1" x14ac:dyDescent="0.2">
      <c r="B3" s="3" t="s">
        <v>6</v>
      </c>
      <c r="C3" s="22" t="s">
        <v>6</v>
      </c>
      <c r="D3" s="22" t="s">
        <v>6</v>
      </c>
      <c r="E3" s="22" t="s">
        <v>6</v>
      </c>
      <c r="F3" s="22" t="s">
        <v>6</v>
      </c>
      <c r="G3" s="22" t="s">
        <v>6</v>
      </c>
      <c r="H3" s="22" t="s">
        <v>6</v>
      </c>
      <c r="I3" s="22" t="s">
        <v>6</v>
      </c>
      <c r="J3" s="22" t="s">
        <v>6</v>
      </c>
      <c r="K3" s="22" t="s">
        <v>6</v>
      </c>
      <c r="L3" s="22" t="s">
        <v>6</v>
      </c>
      <c r="M3" s="22" t="s">
        <v>6</v>
      </c>
      <c r="N3" s="22" t="s">
        <v>6</v>
      </c>
      <c r="O3" s="22" t="s">
        <v>6</v>
      </c>
      <c r="P3" s="22" t="s">
        <v>6</v>
      </c>
      <c r="Q3" s="22" t="s">
        <v>6</v>
      </c>
      <c r="R3" s="22" t="s">
        <v>6</v>
      </c>
      <c r="S3" s="22" t="s">
        <v>6</v>
      </c>
      <c r="T3" s="22" t="s">
        <v>6</v>
      </c>
      <c r="U3" s="22" t="s">
        <v>6</v>
      </c>
      <c r="V3" s="22" t="s">
        <v>6</v>
      </c>
      <c r="W3" s="22" t="s">
        <v>6</v>
      </c>
      <c r="X3" s="22" t="s">
        <v>6</v>
      </c>
      <c r="Y3" s="22" t="s">
        <v>6</v>
      </c>
      <c r="Z3" s="22" t="s">
        <v>6</v>
      </c>
      <c r="AA3" s="22" t="s">
        <v>6</v>
      </c>
      <c r="AB3" s="22" t="s">
        <v>6</v>
      </c>
      <c r="AC3" s="22" t="s">
        <v>6</v>
      </c>
      <c r="AD3" s="22" t="s">
        <v>6</v>
      </c>
      <c r="AE3" s="22" t="s">
        <v>6</v>
      </c>
      <c r="AF3" s="22" t="s">
        <v>6</v>
      </c>
      <c r="AG3" s="22"/>
    </row>
    <row r="4" spans="1:33" ht="15" customHeight="1" thickBot="1" x14ac:dyDescent="0.25">
      <c r="B4" s="23" t="s">
        <v>723</v>
      </c>
      <c r="C4" s="9">
        <v>2011</v>
      </c>
      <c r="D4" s="9">
        <v>2012</v>
      </c>
      <c r="E4" s="9">
        <v>2013</v>
      </c>
      <c r="F4" s="9">
        <v>2014</v>
      </c>
      <c r="G4" s="9">
        <v>2015</v>
      </c>
      <c r="H4" s="9">
        <v>2016</v>
      </c>
      <c r="I4" s="9">
        <v>2017</v>
      </c>
      <c r="J4" s="9">
        <v>2018</v>
      </c>
      <c r="K4" s="9">
        <v>2019</v>
      </c>
      <c r="L4" s="9">
        <v>2020</v>
      </c>
      <c r="M4" s="9">
        <v>2021</v>
      </c>
      <c r="N4" s="9">
        <v>2022</v>
      </c>
      <c r="O4" s="9">
        <v>2023</v>
      </c>
      <c r="P4" s="9">
        <v>2024</v>
      </c>
      <c r="Q4" s="9">
        <v>2025</v>
      </c>
      <c r="R4" s="9">
        <v>2026</v>
      </c>
      <c r="S4" s="9">
        <v>2027</v>
      </c>
      <c r="T4" s="9">
        <v>2028</v>
      </c>
      <c r="U4" s="9">
        <v>2029</v>
      </c>
      <c r="V4" s="9">
        <v>2030</v>
      </c>
      <c r="W4" s="9">
        <v>2031</v>
      </c>
      <c r="X4" s="9">
        <v>2032</v>
      </c>
      <c r="Y4" s="9">
        <v>2033</v>
      </c>
      <c r="Z4" s="9">
        <v>2034</v>
      </c>
      <c r="AA4" s="9">
        <v>2035</v>
      </c>
      <c r="AB4" s="9">
        <v>2036</v>
      </c>
      <c r="AC4" s="9">
        <v>2037</v>
      </c>
      <c r="AD4" s="9">
        <v>2038</v>
      </c>
      <c r="AE4" s="9">
        <v>2039</v>
      </c>
      <c r="AF4" s="9">
        <v>2040</v>
      </c>
      <c r="AG4" s="9" t="s">
        <v>8</v>
      </c>
    </row>
    <row r="5" spans="1:33" ht="15" customHeight="1" thickTop="1" x14ac:dyDescent="0.2">
      <c r="AG5" s="22"/>
    </row>
    <row r="6" spans="1:33" ht="15" customHeight="1" x14ac:dyDescent="0.2">
      <c r="B6" s="26" t="s">
        <v>837</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1:33" ht="15" customHeight="1" x14ac:dyDescent="0.2">
      <c r="B7" s="11" t="s">
        <v>725</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1:33" ht="15" customHeight="1" x14ac:dyDescent="0.2">
      <c r="A8" s="3" t="s">
        <v>838</v>
      </c>
      <c r="B8" s="10" t="s">
        <v>727</v>
      </c>
      <c r="C8" s="16">
        <v>124.265495</v>
      </c>
      <c r="D8" s="16">
        <v>123.12325300000001</v>
      </c>
      <c r="E8" s="16">
        <v>122.197914</v>
      </c>
      <c r="F8" s="16">
        <v>121.530472</v>
      </c>
      <c r="G8" s="16">
        <v>121.071434</v>
      </c>
      <c r="H8" s="16">
        <v>120.90799699999999</v>
      </c>
      <c r="I8" s="16">
        <v>120.822586</v>
      </c>
      <c r="J8" s="16">
        <v>120.62009399999999</v>
      </c>
      <c r="K8" s="16">
        <v>120.47221399999999</v>
      </c>
      <c r="L8" s="16">
        <v>120.398781</v>
      </c>
      <c r="M8" s="16">
        <v>120.36376199999999</v>
      </c>
      <c r="N8" s="16">
        <v>120.34487900000001</v>
      </c>
      <c r="O8" s="16">
        <v>120.34618399999999</v>
      </c>
      <c r="P8" s="16">
        <v>120.35852800000001</v>
      </c>
      <c r="Q8" s="16">
        <v>120.472137</v>
      </c>
      <c r="R8" s="16">
        <v>120.65527299999999</v>
      </c>
      <c r="S8" s="16">
        <v>120.97051999999999</v>
      </c>
      <c r="T8" s="16">
        <v>121.34741200000001</v>
      </c>
      <c r="U8" s="16">
        <v>121.744873</v>
      </c>
      <c r="V8" s="16">
        <v>122.157066</v>
      </c>
      <c r="W8" s="16">
        <v>122.574753</v>
      </c>
      <c r="X8" s="16">
        <v>122.99850499999999</v>
      </c>
      <c r="Y8" s="16">
        <v>123.41358200000001</v>
      </c>
      <c r="Z8" s="16">
        <v>123.851814</v>
      </c>
      <c r="AA8" s="16">
        <v>124.309082</v>
      </c>
      <c r="AB8" s="16">
        <v>124.782455</v>
      </c>
      <c r="AC8" s="16">
        <v>125.294212</v>
      </c>
      <c r="AD8" s="16">
        <v>125.842331</v>
      </c>
      <c r="AE8" s="16">
        <v>126.42308</v>
      </c>
      <c r="AF8" s="16">
        <v>127.026031</v>
      </c>
      <c r="AG8" s="13">
        <v>1.1150000000000001E-3</v>
      </c>
    </row>
    <row r="9" spans="1:33" ht="15" customHeight="1" x14ac:dyDescent="0.2">
      <c r="A9" s="3" t="s">
        <v>839</v>
      </c>
      <c r="B9" s="10" t="s">
        <v>729</v>
      </c>
      <c r="C9" s="16">
        <v>0.75937699999999997</v>
      </c>
      <c r="D9" s="16">
        <v>0.91408299999999998</v>
      </c>
      <c r="E9" s="16">
        <v>1.090193</v>
      </c>
      <c r="F9" s="16">
        <v>1.290359</v>
      </c>
      <c r="G9" s="16">
        <v>1.4951570000000001</v>
      </c>
      <c r="H9" s="16">
        <v>1.715319</v>
      </c>
      <c r="I9" s="16">
        <v>1.9555100000000001</v>
      </c>
      <c r="J9" s="16">
        <v>2.2134510000000001</v>
      </c>
      <c r="K9" s="16">
        <v>2.4723519999999999</v>
      </c>
      <c r="L9" s="16">
        <v>2.7436120000000002</v>
      </c>
      <c r="M9" s="16">
        <v>3.0306790000000001</v>
      </c>
      <c r="N9" s="16">
        <v>3.3496250000000001</v>
      </c>
      <c r="O9" s="16">
        <v>3.7121400000000002</v>
      </c>
      <c r="P9" s="16">
        <v>4.1062329999999996</v>
      </c>
      <c r="Q9" s="16">
        <v>4.5435540000000003</v>
      </c>
      <c r="R9" s="16">
        <v>4.9816900000000004</v>
      </c>
      <c r="S9" s="16">
        <v>5.4138320000000002</v>
      </c>
      <c r="T9" s="16">
        <v>5.8309699999999998</v>
      </c>
      <c r="U9" s="16">
        <v>6.2269839999999999</v>
      </c>
      <c r="V9" s="16">
        <v>6.6016620000000001</v>
      </c>
      <c r="W9" s="16">
        <v>6.9526029999999999</v>
      </c>
      <c r="X9" s="16">
        <v>7.2800209999999996</v>
      </c>
      <c r="Y9" s="16">
        <v>7.5807079999999996</v>
      </c>
      <c r="Z9" s="16">
        <v>7.8663660000000002</v>
      </c>
      <c r="AA9" s="16">
        <v>8.1328779999999998</v>
      </c>
      <c r="AB9" s="16">
        <v>8.3879199999999994</v>
      </c>
      <c r="AC9" s="16">
        <v>8.6282259999999997</v>
      </c>
      <c r="AD9" s="16">
        <v>8.8545750000000005</v>
      </c>
      <c r="AE9" s="16">
        <v>9.0699199999999998</v>
      </c>
      <c r="AF9" s="16">
        <v>9.2771430000000006</v>
      </c>
      <c r="AG9" s="13">
        <v>8.6285000000000001E-2</v>
      </c>
    </row>
    <row r="10" spans="1:33" ht="15" customHeight="1" x14ac:dyDescent="0.2">
      <c r="A10" s="3" t="s">
        <v>840</v>
      </c>
      <c r="B10" s="10" t="s">
        <v>731</v>
      </c>
      <c r="C10" s="16">
        <v>125.024872</v>
      </c>
      <c r="D10" s="16">
        <v>124.03733800000001</v>
      </c>
      <c r="E10" s="16">
        <v>123.28810900000001</v>
      </c>
      <c r="F10" s="16">
        <v>122.820831</v>
      </c>
      <c r="G10" s="16">
        <v>122.56658899999999</v>
      </c>
      <c r="H10" s="16">
        <v>122.62331399999999</v>
      </c>
      <c r="I10" s="16">
        <v>122.778099</v>
      </c>
      <c r="J10" s="16">
        <v>122.83354199999999</v>
      </c>
      <c r="K10" s="16">
        <v>122.944565</v>
      </c>
      <c r="L10" s="16">
        <v>123.14239499999999</v>
      </c>
      <c r="M10" s="16">
        <v>123.39444</v>
      </c>
      <c r="N10" s="16">
        <v>123.69450399999999</v>
      </c>
      <c r="O10" s="16">
        <v>124.05832700000001</v>
      </c>
      <c r="P10" s="16">
        <v>124.46476</v>
      </c>
      <c r="Q10" s="16">
        <v>125.015694</v>
      </c>
      <c r="R10" s="16">
        <v>125.63696299999999</v>
      </c>
      <c r="S10" s="16">
        <v>126.384354</v>
      </c>
      <c r="T10" s="16">
        <v>127.178383</v>
      </c>
      <c r="U10" s="16">
        <v>127.97185500000001</v>
      </c>
      <c r="V10" s="16">
        <v>128.75872799999999</v>
      </c>
      <c r="W10" s="16">
        <v>129.52735899999999</v>
      </c>
      <c r="X10" s="16">
        <v>130.27851899999999</v>
      </c>
      <c r="Y10" s="16">
        <v>130.994293</v>
      </c>
      <c r="Z10" s="16">
        <v>131.71818500000001</v>
      </c>
      <c r="AA10" s="16">
        <v>132.441956</v>
      </c>
      <c r="AB10" s="16">
        <v>133.17037999999999</v>
      </c>
      <c r="AC10" s="16">
        <v>133.92243999999999</v>
      </c>
      <c r="AD10" s="16">
        <v>134.696899</v>
      </c>
      <c r="AE10" s="16">
        <v>135.49299600000001</v>
      </c>
      <c r="AF10" s="16">
        <v>136.30317700000001</v>
      </c>
      <c r="AG10" s="13">
        <v>3.3739999999999998E-3</v>
      </c>
    </row>
    <row r="11" spans="1:33" ht="15" customHeight="1" x14ac:dyDescent="0.2">
      <c r="B11" s="10"/>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spans="1:33" ht="15" customHeight="1" x14ac:dyDescent="0.2">
      <c r="B12" s="11" t="s">
        <v>732</v>
      </c>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row>
    <row r="13" spans="1:33" ht="15" customHeight="1" x14ac:dyDescent="0.2">
      <c r="A13" s="3" t="s">
        <v>841</v>
      </c>
      <c r="B13" s="10" t="s">
        <v>734</v>
      </c>
      <c r="C13" s="16">
        <v>2.261552</v>
      </c>
      <c r="D13" s="16">
        <v>2.5829179999999998</v>
      </c>
      <c r="E13" s="16">
        <v>2.9071310000000001</v>
      </c>
      <c r="F13" s="16">
        <v>3.2258249999999999</v>
      </c>
      <c r="G13" s="16">
        <v>3.5392510000000001</v>
      </c>
      <c r="H13" s="16">
        <v>3.8515459999999999</v>
      </c>
      <c r="I13" s="16">
        <v>4.1472119999999997</v>
      </c>
      <c r="J13" s="16">
        <v>4.4210010000000004</v>
      </c>
      <c r="K13" s="16">
        <v>4.685454</v>
      </c>
      <c r="L13" s="16">
        <v>4.9230099999999997</v>
      </c>
      <c r="M13" s="16">
        <v>5.1451589999999996</v>
      </c>
      <c r="N13" s="16">
        <v>5.3582900000000002</v>
      </c>
      <c r="O13" s="16">
        <v>5.5412530000000002</v>
      </c>
      <c r="P13" s="16">
        <v>5.7011690000000002</v>
      </c>
      <c r="Q13" s="16">
        <v>5.8483099999999997</v>
      </c>
      <c r="R13" s="16">
        <v>5.9834189999999996</v>
      </c>
      <c r="S13" s="16">
        <v>6.1114550000000003</v>
      </c>
      <c r="T13" s="16">
        <v>6.2308500000000002</v>
      </c>
      <c r="U13" s="16">
        <v>6.3420620000000003</v>
      </c>
      <c r="V13" s="16">
        <v>6.4461709999999997</v>
      </c>
      <c r="W13" s="16">
        <v>6.5413370000000004</v>
      </c>
      <c r="X13" s="16">
        <v>6.6253880000000001</v>
      </c>
      <c r="Y13" s="16">
        <v>6.6973260000000003</v>
      </c>
      <c r="Z13" s="16">
        <v>6.760999</v>
      </c>
      <c r="AA13" s="16">
        <v>6.8147000000000002</v>
      </c>
      <c r="AB13" s="16">
        <v>6.8618430000000004</v>
      </c>
      <c r="AC13" s="16">
        <v>6.9041050000000004</v>
      </c>
      <c r="AD13" s="16">
        <v>6.9425629999999998</v>
      </c>
      <c r="AE13" s="16">
        <v>6.9793719999999997</v>
      </c>
      <c r="AF13" s="16">
        <v>7.0145340000000003</v>
      </c>
      <c r="AG13" s="13">
        <v>3.6325000000000003E-2</v>
      </c>
    </row>
    <row r="14" spans="1:33" ht="15" customHeight="1" x14ac:dyDescent="0.2">
      <c r="A14" s="3" t="s">
        <v>842</v>
      </c>
      <c r="B14" s="10" t="s">
        <v>736</v>
      </c>
      <c r="C14" s="16">
        <v>1.9338000000000001E-2</v>
      </c>
      <c r="D14" s="16">
        <v>3.6242999999999997E-2</v>
      </c>
      <c r="E14" s="16">
        <v>5.6675999999999997E-2</v>
      </c>
      <c r="F14" s="16">
        <v>8.0171000000000006E-2</v>
      </c>
      <c r="G14" s="16">
        <v>0.108886</v>
      </c>
      <c r="H14" s="16">
        <v>0.126663</v>
      </c>
      <c r="I14" s="16">
        <v>0.14233100000000001</v>
      </c>
      <c r="J14" s="16">
        <v>0.161048</v>
      </c>
      <c r="K14" s="16">
        <v>0.17302400000000001</v>
      </c>
      <c r="L14" s="16">
        <v>0.18376200000000001</v>
      </c>
      <c r="M14" s="16">
        <v>0.19469500000000001</v>
      </c>
      <c r="N14" s="16">
        <v>0.20802200000000001</v>
      </c>
      <c r="O14" s="16">
        <v>0.22344600000000001</v>
      </c>
      <c r="P14" s="16">
        <v>0.24149799999999999</v>
      </c>
      <c r="Q14" s="16">
        <v>0.26297500000000001</v>
      </c>
      <c r="R14" s="16">
        <v>0.28996699999999997</v>
      </c>
      <c r="S14" s="16">
        <v>0.32403799999999999</v>
      </c>
      <c r="T14" s="16">
        <v>0.36494199999999999</v>
      </c>
      <c r="U14" s="16">
        <v>0.41218199999999999</v>
      </c>
      <c r="V14" s="16">
        <v>0.46484999999999999</v>
      </c>
      <c r="W14" s="16">
        <v>0.52179699999999996</v>
      </c>
      <c r="X14" s="16">
        <v>0.58214699999999997</v>
      </c>
      <c r="Y14" s="16">
        <v>0.64472399999999996</v>
      </c>
      <c r="Z14" s="16">
        <v>0.71003300000000003</v>
      </c>
      <c r="AA14" s="16">
        <v>0.77599099999999999</v>
      </c>
      <c r="AB14" s="16">
        <v>0.84238000000000002</v>
      </c>
      <c r="AC14" s="16">
        <v>0.90915800000000002</v>
      </c>
      <c r="AD14" s="16">
        <v>0.97597299999999998</v>
      </c>
      <c r="AE14" s="16">
        <v>1.043247</v>
      </c>
      <c r="AF14" s="16">
        <v>1.1109709999999999</v>
      </c>
      <c r="AG14" s="13">
        <v>0.130026</v>
      </c>
    </row>
    <row r="15" spans="1:33" ht="15" customHeight="1" x14ac:dyDescent="0.2">
      <c r="A15" s="3" t="s">
        <v>843</v>
      </c>
      <c r="B15" s="10" t="s">
        <v>738</v>
      </c>
      <c r="C15" s="16">
        <v>0</v>
      </c>
      <c r="D15" s="16">
        <v>0</v>
      </c>
      <c r="E15" s="16">
        <v>1.8E-5</v>
      </c>
      <c r="F15" s="16">
        <v>4.1E-5</v>
      </c>
      <c r="G15" s="16">
        <v>6.8999999999999997E-5</v>
      </c>
      <c r="H15" s="16">
        <v>9.0000000000000006E-5</v>
      </c>
      <c r="I15" s="16">
        <v>1.11E-4</v>
      </c>
      <c r="J15" s="16">
        <v>1.47E-4</v>
      </c>
      <c r="K15" s="16">
        <v>1.7799999999999999E-4</v>
      </c>
      <c r="L15" s="16">
        <v>2.1499999999999999E-4</v>
      </c>
      <c r="M15" s="16">
        <v>2.6200000000000003E-4</v>
      </c>
      <c r="N15" s="16">
        <v>3.3E-4</v>
      </c>
      <c r="O15" s="16">
        <v>4.2499999999999998E-4</v>
      </c>
      <c r="P15" s="16">
        <v>5.53E-4</v>
      </c>
      <c r="Q15" s="16">
        <v>7.3200000000000001E-4</v>
      </c>
      <c r="R15" s="16">
        <v>9.7999999999999997E-4</v>
      </c>
      <c r="S15" s="16">
        <v>1.315E-3</v>
      </c>
      <c r="T15" s="16">
        <v>1.7440000000000001E-3</v>
      </c>
      <c r="U15" s="16">
        <v>2.2629999999999998E-3</v>
      </c>
      <c r="V15" s="16">
        <v>2.8649999999999999E-3</v>
      </c>
      <c r="W15" s="16">
        <v>3.5330000000000001E-3</v>
      </c>
      <c r="X15" s="16">
        <v>4.2519999999999997E-3</v>
      </c>
      <c r="Y15" s="16">
        <v>5.0049999999999999E-3</v>
      </c>
      <c r="Z15" s="16">
        <v>5.7829999999999999E-3</v>
      </c>
      <c r="AA15" s="16">
        <v>6.5779999999999996E-3</v>
      </c>
      <c r="AB15" s="16">
        <v>7.3730000000000002E-3</v>
      </c>
      <c r="AC15" s="16">
        <v>8.1679999999999999E-3</v>
      </c>
      <c r="AD15" s="16">
        <v>8.9569999999999997E-3</v>
      </c>
      <c r="AE15" s="16">
        <v>9.7370000000000009E-3</v>
      </c>
      <c r="AF15" s="16">
        <v>1.0508999999999999E-2</v>
      </c>
      <c r="AG15" s="13">
        <v>0.48431200000000002</v>
      </c>
    </row>
    <row r="16" spans="1:33" ht="15" customHeight="1" x14ac:dyDescent="0.2">
      <c r="A16" s="3" t="s">
        <v>844</v>
      </c>
      <c r="B16" s="10" t="s">
        <v>740</v>
      </c>
      <c r="C16" s="16">
        <v>0</v>
      </c>
      <c r="D16" s="16">
        <v>1.7479999999999999E-2</v>
      </c>
      <c r="E16" s="16">
        <v>3.6965999999999999E-2</v>
      </c>
      <c r="F16" s="16">
        <v>6.7075999999999997E-2</v>
      </c>
      <c r="G16" s="16">
        <v>9.6893999999999994E-2</v>
      </c>
      <c r="H16" s="16">
        <v>0.12976599999999999</v>
      </c>
      <c r="I16" s="16">
        <v>0.15754499999999999</v>
      </c>
      <c r="J16" s="16">
        <v>0.18681300000000001</v>
      </c>
      <c r="K16" s="16">
        <v>0.20947499999999999</v>
      </c>
      <c r="L16" s="16">
        <v>0.230321</v>
      </c>
      <c r="M16" s="16">
        <v>0.25045600000000001</v>
      </c>
      <c r="N16" s="16">
        <v>0.27095399999999997</v>
      </c>
      <c r="O16" s="16">
        <v>0.29210999999999998</v>
      </c>
      <c r="P16" s="16">
        <v>0.31514199999999998</v>
      </c>
      <c r="Q16" s="16">
        <v>0.35209800000000002</v>
      </c>
      <c r="R16" s="16">
        <v>0.39021</v>
      </c>
      <c r="S16" s="16">
        <v>0.42923099999999997</v>
      </c>
      <c r="T16" s="16">
        <v>0.467663</v>
      </c>
      <c r="U16" s="16">
        <v>0.504498</v>
      </c>
      <c r="V16" s="16">
        <v>0.53884399999999999</v>
      </c>
      <c r="W16" s="16">
        <v>0.57390200000000002</v>
      </c>
      <c r="X16" s="16">
        <v>0.60938999999999999</v>
      </c>
      <c r="Y16" s="16">
        <v>0.64498999999999995</v>
      </c>
      <c r="Z16" s="16">
        <v>0.681145</v>
      </c>
      <c r="AA16" s="16">
        <v>0.71750400000000003</v>
      </c>
      <c r="AB16" s="16">
        <v>0.75393299999999996</v>
      </c>
      <c r="AC16" s="16">
        <v>0.79052</v>
      </c>
      <c r="AD16" s="16">
        <v>0.82712699999999995</v>
      </c>
      <c r="AE16" s="16">
        <v>0.86397400000000002</v>
      </c>
      <c r="AF16" s="16">
        <v>0.90110100000000004</v>
      </c>
      <c r="AG16" s="13">
        <v>0.1512</v>
      </c>
    </row>
    <row r="17" spans="1:33" ht="15" customHeight="1" x14ac:dyDescent="0.2">
      <c r="A17" s="3" t="s">
        <v>845</v>
      </c>
      <c r="B17" s="10" t="s">
        <v>742</v>
      </c>
      <c r="C17" s="16">
        <v>8.2579999999999997E-3</v>
      </c>
      <c r="D17" s="16">
        <v>3.5317000000000001E-2</v>
      </c>
      <c r="E17" s="16">
        <v>6.6837999999999995E-2</v>
      </c>
      <c r="F17" s="16">
        <v>0.106865</v>
      </c>
      <c r="G17" s="16">
        <v>0.15454599999999999</v>
      </c>
      <c r="H17" s="16">
        <v>0.20207</v>
      </c>
      <c r="I17" s="16">
        <v>0.25207099999999999</v>
      </c>
      <c r="J17" s="16">
        <v>0.29958699999999999</v>
      </c>
      <c r="K17" s="16">
        <v>0.34810000000000002</v>
      </c>
      <c r="L17" s="16">
        <v>0.39355899999999999</v>
      </c>
      <c r="M17" s="16">
        <v>0.434805</v>
      </c>
      <c r="N17" s="16">
        <v>0.477607</v>
      </c>
      <c r="O17" s="16">
        <v>0.51961800000000002</v>
      </c>
      <c r="P17" s="16">
        <v>0.56234499999999998</v>
      </c>
      <c r="Q17" s="16">
        <v>0.61208200000000001</v>
      </c>
      <c r="R17" s="16">
        <v>0.66804399999999997</v>
      </c>
      <c r="S17" s="16">
        <v>0.73390999999999995</v>
      </c>
      <c r="T17" s="16">
        <v>0.80776999999999999</v>
      </c>
      <c r="U17" s="16">
        <v>0.88560000000000005</v>
      </c>
      <c r="V17" s="16">
        <v>0.96312799999999998</v>
      </c>
      <c r="W17" s="16">
        <v>1.0440469999999999</v>
      </c>
      <c r="X17" s="16">
        <v>1.126706</v>
      </c>
      <c r="Y17" s="16">
        <v>1.2082900000000001</v>
      </c>
      <c r="Z17" s="16">
        <v>1.2876259999999999</v>
      </c>
      <c r="AA17" s="16">
        <v>1.362422</v>
      </c>
      <c r="AB17" s="16">
        <v>1.4339230000000001</v>
      </c>
      <c r="AC17" s="16">
        <v>1.5021629999999999</v>
      </c>
      <c r="AD17" s="16">
        <v>1.56673</v>
      </c>
      <c r="AE17" s="16">
        <v>1.6276550000000001</v>
      </c>
      <c r="AF17" s="16">
        <v>1.6851020000000001</v>
      </c>
      <c r="AG17" s="13">
        <v>0.14802599999999999</v>
      </c>
    </row>
    <row r="18" spans="1:33" ht="15" customHeight="1" x14ac:dyDescent="0.2">
      <c r="A18" s="3" t="s">
        <v>846</v>
      </c>
      <c r="B18" s="10" t="s">
        <v>744</v>
      </c>
      <c r="C18" s="16">
        <v>0</v>
      </c>
      <c r="D18" s="16">
        <v>0</v>
      </c>
      <c r="E18" s="16">
        <v>0</v>
      </c>
      <c r="F18" s="16">
        <v>0</v>
      </c>
      <c r="G18" s="16">
        <v>0</v>
      </c>
      <c r="H18" s="16">
        <v>0</v>
      </c>
      <c r="I18" s="16">
        <v>1.34E-4</v>
      </c>
      <c r="J18" s="16">
        <v>5.2999999999999998E-4</v>
      </c>
      <c r="K18" s="16">
        <v>1.098E-3</v>
      </c>
      <c r="L18" s="16">
        <v>1.8420000000000001E-3</v>
      </c>
      <c r="M18" s="16">
        <v>3.4489999999999998E-3</v>
      </c>
      <c r="N18" s="16">
        <v>8.005E-3</v>
      </c>
      <c r="O18" s="16">
        <v>1.6014E-2</v>
      </c>
      <c r="P18" s="16">
        <v>2.6969E-2</v>
      </c>
      <c r="Q18" s="16">
        <v>4.2271999999999997E-2</v>
      </c>
      <c r="R18" s="16">
        <v>6.1012999999999998E-2</v>
      </c>
      <c r="S18" s="16">
        <v>8.2730999999999999E-2</v>
      </c>
      <c r="T18" s="16">
        <v>0.10655199999999999</v>
      </c>
      <c r="U18" s="16">
        <v>0.131605</v>
      </c>
      <c r="V18" s="16">
        <v>0.15745999999999999</v>
      </c>
      <c r="W18" s="16">
        <v>0.18374699999999999</v>
      </c>
      <c r="X18" s="16">
        <v>0.21013899999999999</v>
      </c>
      <c r="Y18" s="16">
        <v>0.23615</v>
      </c>
      <c r="Z18" s="16">
        <v>0.26199899999999998</v>
      </c>
      <c r="AA18" s="16">
        <v>0.28750300000000001</v>
      </c>
      <c r="AB18" s="16">
        <v>0.312666</v>
      </c>
      <c r="AC18" s="16">
        <v>0.33739400000000003</v>
      </c>
      <c r="AD18" s="16">
        <v>0.36155599999999999</v>
      </c>
      <c r="AE18" s="16">
        <v>0.38514700000000002</v>
      </c>
      <c r="AF18" s="16">
        <v>0.40834999999999999</v>
      </c>
      <c r="AG18" s="13" t="s">
        <v>292</v>
      </c>
    </row>
    <row r="19" spans="1:33" ht="15" customHeight="1" x14ac:dyDescent="0.2">
      <c r="A19" s="3" t="s">
        <v>847</v>
      </c>
      <c r="B19" s="10" t="s">
        <v>746</v>
      </c>
      <c r="C19" s="16">
        <v>1.731752</v>
      </c>
      <c r="D19" s="16">
        <v>2.089798</v>
      </c>
      <c r="E19" s="16">
        <v>2.4496690000000001</v>
      </c>
      <c r="F19" s="16">
        <v>2.8052109999999999</v>
      </c>
      <c r="G19" s="16">
        <v>3.1506409999999998</v>
      </c>
      <c r="H19" s="16">
        <v>3.4939460000000002</v>
      </c>
      <c r="I19" s="16">
        <v>3.821482</v>
      </c>
      <c r="J19" s="16">
        <v>4.1245000000000003</v>
      </c>
      <c r="K19" s="16">
        <v>4.4200910000000002</v>
      </c>
      <c r="L19" s="16">
        <v>4.7013389999999999</v>
      </c>
      <c r="M19" s="16">
        <v>4.9742189999999997</v>
      </c>
      <c r="N19" s="16">
        <v>5.2442440000000001</v>
      </c>
      <c r="O19" s="16">
        <v>5.5200529999999999</v>
      </c>
      <c r="P19" s="16">
        <v>5.7974959999999998</v>
      </c>
      <c r="Q19" s="16">
        <v>6.1051900000000003</v>
      </c>
      <c r="R19" s="16">
        <v>6.4242090000000003</v>
      </c>
      <c r="S19" s="16">
        <v>6.760389</v>
      </c>
      <c r="T19" s="16">
        <v>7.1061389999999998</v>
      </c>
      <c r="U19" s="16">
        <v>7.4546919999999997</v>
      </c>
      <c r="V19" s="16">
        <v>7.8025019999999996</v>
      </c>
      <c r="W19" s="16">
        <v>8.1469070000000006</v>
      </c>
      <c r="X19" s="16">
        <v>8.4852310000000006</v>
      </c>
      <c r="Y19" s="16">
        <v>8.8135870000000001</v>
      </c>
      <c r="Z19" s="16">
        <v>9.1352960000000003</v>
      </c>
      <c r="AA19" s="16">
        <v>9.4467149999999993</v>
      </c>
      <c r="AB19" s="16">
        <v>9.7474480000000003</v>
      </c>
      <c r="AC19" s="16">
        <v>10.039350000000001</v>
      </c>
      <c r="AD19" s="16">
        <v>10.321721999999999</v>
      </c>
      <c r="AE19" s="16">
        <v>10.595412</v>
      </c>
      <c r="AF19" s="16">
        <v>10.860218</v>
      </c>
      <c r="AG19" s="13">
        <v>6.0624999999999998E-2</v>
      </c>
    </row>
    <row r="20" spans="1:33" ht="15" customHeight="1" x14ac:dyDescent="0.2">
      <c r="A20" s="3" t="s">
        <v>848</v>
      </c>
      <c r="B20" s="10" t="s">
        <v>748</v>
      </c>
      <c r="C20" s="16">
        <v>3.1917000000000001E-2</v>
      </c>
      <c r="D20" s="16">
        <v>3.4432999999999998E-2</v>
      </c>
      <c r="E20" s="16">
        <v>3.6879000000000002E-2</v>
      </c>
      <c r="F20" s="16">
        <v>3.9101999999999998E-2</v>
      </c>
      <c r="G20" s="16">
        <v>4.1378999999999999E-2</v>
      </c>
      <c r="H20" s="16">
        <v>4.3649E-2</v>
      </c>
      <c r="I20" s="16">
        <v>4.5823999999999997E-2</v>
      </c>
      <c r="J20" s="16">
        <v>4.7792000000000001E-2</v>
      </c>
      <c r="K20" s="16">
        <v>4.9626999999999998E-2</v>
      </c>
      <c r="L20" s="16">
        <v>5.1376999999999999E-2</v>
      </c>
      <c r="M20" s="16">
        <v>5.3022E-2</v>
      </c>
      <c r="N20" s="16">
        <v>5.457E-2</v>
      </c>
      <c r="O20" s="16">
        <v>5.6021000000000001E-2</v>
      </c>
      <c r="P20" s="16">
        <v>5.7376999999999997E-2</v>
      </c>
      <c r="Q20" s="16">
        <v>5.8714000000000002E-2</v>
      </c>
      <c r="R20" s="16">
        <v>6.0007999999999999E-2</v>
      </c>
      <c r="S20" s="16">
        <v>6.1295000000000002E-2</v>
      </c>
      <c r="T20" s="16">
        <v>6.2534999999999993E-2</v>
      </c>
      <c r="U20" s="16">
        <v>6.3708000000000001E-2</v>
      </c>
      <c r="V20" s="16">
        <v>6.4817E-2</v>
      </c>
      <c r="W20" s="16">
        <v>6.5869999999999998E-2</v>
      </c>
      <c r="X20" s="16">
        <v>6.6876000000000005E-2</v>
      </c>
      <c r="Y20" s="16">
        <v>6.7834000000000005E-2</v>
      </c>
      <c r="Z20" s="16">
        <v>6.8773000000000001E-2</v>
      </c>
      <c r="AA20" s="16">
        <v>6.9684999999999997E-2</v>
      </c>
      <c r="AB20" s="16">
        <v>7.0580000000000004E-2</v>
      </c>
      <c r="AC20" s="16">
        <v>7.1472999999999995E-2</v>
      </c>
      <c r="AD20" s="16">
        <v>7.2360999999999995E-2</v>
      </c>
      <c r="AE20" s="16">
        <v>7.3241000000000001E-2</v>
      </c>
      <c r="AF20" s="16">
        <v>7.4107999999999993E-2</v>
      </c>
      <c r="AG20" s="13">
        <v>2.7754000000000001E-2</v>
      </c>
    </row>
    <row r="21" spans="1:33" ht="15" customHeight="1" x14ac:dyDescent="0.2">
      <c r="A21" s="3" t="s">
        <v>849</v>
      </c>
      <c r="B21" s="10" t="s">
        <v>750</v>
      </c>
      <c r="C21" s="16">
        <v>5.2567000000000003E-2</v>
      </c>
      <c r="D21" s="16">
        <v>5.6189999999999997E-2</v>
      </c>
      <c r="E21" s="16">
        <v>6.0045000000000001E-2</v>
      </c>
      <c r="F21" s="16">
        <v>6.3422000000000006E-2</v>
      </c>
      <c r="G21" s="16">
        <v>6.6594E-2</v>
      </c>
      <c r="H21" s="16">
        <v>6.9693000000000005E-2</v>
      </c>
      <c r="I21" s="16">
        <v>7.2555999999999995E-2</v>
      </c>
      <c r="J21" s="16">
        <v>7.5082999999999997E-2</v>
      </c>
      <c r="K21" s="16">
        <v>7.7323000000000003E-2</v>
      </c>
      <c r="L21" s="16">
        <v>7.9379000000000005E-2</v>
      </c>
      <c r="M21" s="16">
        <v>8.1256999999999996E-2</v>
      </c>
      <c r="N21" s="16">
        <v>8.2974000000000006E-2</v>
      </c>
      <c r="O21" s="16">
        <v>8.4544999999999995E-2</v>
      </c>
      <c r="P21" s="16">
        <v>8.5980000000000001E-2</v>
      </c>
      <c r="Q21" s="16">
        <v>8.7390999999999996E-2</v>
      </c>
      <c r="R21" s="16">
        <v>8.8757000000000003E-2</v>
      </c>
      <c r="S21" s="16">
        <v>9.0126999999999999E-2</v>
      </c>
      <c r="T21" s="16">
        <v>9.1461000000000001E-2</v>
      </c>
      <c r="U21" s="16">
        <v>9.2730999999999994E-2</v>
      </c>
      <c r="V21" s="16">
        <v>9.3935000000000005E-2</v>
      </c>
      <c r="W21" s="16">
        <v>9.5088000000000006E-2</v>
      </c>
      <c r="X21" s="16">
        <v>9.6187999999999996E-2</v>
      </c>
      <c r="Y21" s="16">
        <v>9.7226000000000007E-2</v>
      </c>
      <c r="Z21" s="16">
        <v>9.8243999999999998E-2</v>
      </c>
      <c r="AA21" s="16">
        <v>9.9231E-2</v>
      </c>
      <c r="AB21" s="16">
        <v>0.10019500000000001</v>
      </c>
      <c r="AC21" s="16">
        <v>0.101165</v>
      </c>
      <c r="AD21" s="16">
        <v>0.102143</v>
      </c>
      <c r="AE21" s="16">
        <v>0.103132</v>
      </c>
      <c r="AF21" s="16">
        <v>0.10413</v>
      </c>
      <c r="AG21" s="13">
        <v>2.2276000000000001E-2</v>
      </c>
    </row>
    <row r="22" spans="1:33" ht="15" customHeight="1" x14ac:dyDescent="0.2">
      <c r="A22" s="3" t="s">
        <v>850</v>
      </c>
      <c r="B22" s="10" t="s">
        <v>752</v>
      </c>
      <c r="C22" s="16">
        <v>2.4625999999999999E-2</v>
      </c>
      <c r="D22" s="16">
        <v>2.5121999999999998E-2</v>
      </c>
      <c r="E22" s="16">
        <v>2.7810999999999999E-2</v>
      </c>
      <c r="F22" s="16">
        <v>3.1212E-2</v>
      </c>
      <c r="G22" s="16">
        <v>3.4632000000000003E-2</v>
      </c>
      <c r="H22" s="16">
        <v>3.8024000000000002E-2</v>
      </c>
      <c r="I22" s="16">
        <v>4.1209000000000003E-2</v>
      </c>
      <c r="J22" s="16">
        <v>4.4216999999999999E-2</v>
      </c>
      <c r="K22" s="16">
        <v>4.7057000000000002E-2</v>
      </c>
      <c r="L22" s="16">
        <v>4.9807999999999998E-2</v>
      </c>
      <c r="M22" s="16">
        <v>5.2497000000000002E-2</v>
      </c>
      <c r="N22" s="16">
        <v>5.5113000000000002E-2</v>
      </c>
      <c r="O22" s="16">
        <v>5.7658000000000001E-2</v>
      </c>
      <c r="P22" s="16">
        <v>6.0129000000000002E-2</v>
      </c>
      <c r="Q22" s="16">
        <v>6.2545000000000003E-2</v>
      </c>
      <c r="R22" s="16">
        <v>6.4930000000000002E-2</v>
      </c>
      <c r="S22" s="16">
        <v>6.7281999999999995E-2</v>
      </c>
      <c r="T22" s="16">
        <v>6.9571999999999995E-2</v>
      </c>
      <c r="U22" s="16">
        <v>7.1736999999999995E-2</v>
      </c>
      <c r="V22" s="16">
        <v>7.3805999999999997E-2</v>
      </c>
      <c r="W22" s="16">
        <v>7.5771000000000005E-2</v>
      </c>
      <c r="X22" s="16">
        <v>7.7639E-2</v>
      </c>
      <c r="Y22" s="16">
        <v>7.9407000000000005E-2</v>
      </c>
      <c r="Z22" s="16">
        <v>8.1119999999999998E-2</v>
      </c>
      <c r="AA22" s="16">
        <v>8.2819000000000004E-2</v>
      </c>
      <c r="AB22" s="16">
        <v>8.4453E-2</v>
      </c>
      <c r="AC22" s="16">
        <v>8.6066000000000004E-2</v>
      </c>
      <c r="AD22" s="16">
        <v>8.7670999999999999E-2</v>
      </c>
      <c r="AE22" s="16">
        <v>8.9270000000000002E-2</v>
      </c>
      <c r="AF22" s="16">
        <v>9.0893000000000002E-2</v>
      </c>
      <c r="AG22" s="13">
        <v>4.6996999999999997E-2</v>
      </c>
    </row>
    <row r="23" spans="1:33" ht="15" customHeight="1" x14ac:dyDescent="0.2">
      <c r="A23" s="3" t="s">
        <v>851</v>
      </c>
      <c r="B23" s="10" t="s">
        <v>754</v>
      </c>
      <c r="C23" s="16">
        <v>3.3903000000000003E-2</v>
      </c>
      <c r="D23" s="16">
        <v>3.4339000000000001E-2</v>
      </c>
      <c r="E23" s="16">
        <v>3.4862999999999998E-2</v>
      </c>
      <c r="F23" s="16">
        <v>3.5442000000000001E-2</v>
      </c>
      <c r="G23" s="16">
        <v>3.5914000000000001E-2</v>
      </c>
      <c r="H23" s="16">
        <v>3.6437999999999998E-2</v>
      </c>
      <c r="I23" s="16">
        <v>3.6942999999999997E-2</v>
      </c>
      <c r="J23" s="16">
        <v>3.7377000000000001E-2</v>
      </c>
      <c r="K23" s="16">
        <v>3.7782999999999997E-2</v>
      </c>
      <c r="L23" s="16">
        <v>3.8164999999999998E-2</v>
      </c>
      <c r="M23" s="16">
        <v>3.8538999999999997E-2</v>
      </c>
      <c r="N23" s="16">
        <v>3.8912000000000002E-2</v>
      </c>
      <c r="O23" s="16">
        <v>3.9282999999999998E-2</v>
      </c>
      <c r="P23" s="16">
        <v>3.9650999999999999E-2</v>
      </c>
      <c r="Q23" s="16">
        <v>4.0058999999999997E-2</v>
      </c>
      <c r="R23" s="16">
        <v>4.0483999999999999E-2</v>
      </c>
      <c r="S23" s="16">
        <v>4.0945000000000002E-2</v>
      </c>
      <c r="T23" s="16">
        <v>4.1415E-2</v>
      </c>
      <c r="U23" s="16">
        <v>4.1879E-2</v>
      </c>
      <c r="V23" s="16">
        <v>4.2334999999999998E-2</v>
      </c>
      <c r="W23" s="16">
        <v>4.2778999999999998E-2</v>
      </c>
      <c r="X23" s="16">
        <v>4.3209999999999998E-2</v>
      </c>
      <c r="Y23" s="16">
        <v>4.3618999999999998E-2</v>
      </c>
      <c r="Z23" s="16">
        <v>4.4025000000000002E-2</v>
      </c>
      <c r="AA23" s="16">
        <v>4.4422000000000003E-2</v>
      </c>
      <c r="AB23" s="16">
        <v>4.4811999999999998E-2</v>
      </c>
      <c r="AC23" s="16">
        <v>4.5203E-2</v>
      </c>
      <c r="AD23" s="16">
        <v>4.5594999999999997E-2</v>
      </c>
      <c r="AE23" s="16">
        <v>4.5989000000000002E-2</v>
      </c>
      <c r="AF23" s="16">
        <v>4.6384000000000002E-2</v>
      </c>
      <c r="AG23" s="13">
        <v>1.0796E-2</v>
      </c>
    </row>
    <row r="24" spans="1:33" ht="15" customHeight="1" x14ac:dyDescent="0.2">
      <c r="A24" s="3" t="s">
        <v>852</v>
      </c>
      <c r="B24" s="10" t="s">
        <v>756</v>
      </c>
      <c r="C24" s="16">
        <v>0</v>
      </c>
      <c r="D24" s="16">
        <v>0</v>
      </c>
      <c r="E24" s="16">
        <v>0</v>
      </c>
      <c r="F24" s="16">
        <v>0</v>
      </c>
      <c r="G24" s="16">
        <v>0</v>
      </c>
      <c r="H24" s="16">
        <v>0</v>
      </c>
      <c r="I24" s="16">
        <v>0</v>
      </c>
      <c r="J24" s="16">
        <v>0</v>
      </c>
      <c r="K24" s="16">
        <v>0</v>
      </c>
      <c r="L24" s="16">
        <v>0</v>
      </c>
      <c r="M24" s="16">
        <v>0</v>
      </c>
      <c r="N24" s="16">
        <v>0</v>
      </c>
      <c r="O24" s="16">
        <v>0</v>
      </c>
      <c r="P24" s="16">
        <v>0</v>
      </c>
      <c r="Q24" s="16">
        <v>0</v>
      </c>
      <c r="R24" s="16">
        <v>0</v>
      </c>
      <c r="S24" s="16">
        <v>0</v>
      </c>
      <c r="T24" s="16">
        <v>0</v>
      </c>
      <c r="U24" s="16">
        <v>0</v>
      </c>
      <c r="V24" s="16">
        <v>0</v>
      </c>
      <c r="W24" s="16">
        <v>0</v>
      </c>
      <c r="X24" s="16">
        <v>0</v>
      </c>
      <c r="Y24" s="16">
        <v>0</v>
      </c>
      <c r="Z24" s="16">
        <v>0</v>
      </c>
      <c r="AA24" s="16">
        <v>0</v>
      </c>
      <c r="AB24" s="16">
        <v>0</v>
      </c>
      <c r="AC24" s="16">
        <v>0</v>
      </c>
      <c r="AD24" s="16">
        <v>0</v>
      </c>
      <c r="AE24" s="16">
        <v>0</v>
      </c>
      <c r="AF24" s="16">
        <v>0</v>
      </c>
      <c r="AG24" s="13" t="s">
        <v>292</v>
      </c>
    </row>
    <row r="25" spans="1:33" ht="15" customHeight="1" x14ac:dyDescent="0.2">
      <c r="A25" s="3" t="s">
        <v>853</v>
      </c>
      <c r="B25" s="10" t="s">
        <v>758</v>
      </c>
      <c r="C25" s="16">
        <v>0</v>
      </c>
      <c r="D25" s="16">
        <v>0</v>
      </c>
      <c r="E25" s="16">
        <v>0</v>
      </c>
      <c r="F25" s="16">
        <v>0</v>
      </c>
      <c r="G25" s="16">
        <v>0</v>
      </c>
      <c r="H25" s="16">
        <v>0</v>
      </c>
      <c r="I25" s="16">
        <v>0</v>
      </c>
      <c r="J25" s="16">
        <v>0</v>
      </c>
      <c r="K25" s="16">
        <v>0</v>
      </c>
      <c r="L25" s="16">
        <v>0</v>
      </c>
      <c r="M25" s="16">
        <v>0</v>
      </c>
      <c r="N25" s="16">
        <v>0</v>
      </c>
      <c r="O25" s="16">
        <v>0</v>
      </c>
      <c r="P25" s="16">
        <v>0</v>
      </c>
      <c r="Q25" s="16">
        <v>0</v>
      </c>
      <c r="R25" s="16">
        <v>0</v>
      </c>
      <c r="S25" s="16">
        <v>0</v>
      </c>
      <c r="T25" s="16">
        <v>0</v>
      </c>
      <c r="U25" s="16">
        <v>0</v>
      </c>
      <c r="V25" s="16">
        <v>0</v>
      </c>
      <c r="W25" s="16">
        <v>0</v>
      </c>
      <c r="X25" s="16">
        <v>0</v>
      </c>
      <c r="Y25" s="16">
        <v>0</v>
      </c>
      <c r="Z25" s="16">
        <v>0</v>
      </c>
      <c r="AA25" s="16">
        <v>0</v>
      </c>
      <c r="AB25" s="16">
        <v>0</v>
      </c>
      <c r="AC25" s="16">
        <v>0</v>
      </c>
      <c r="AD25" s="16">
        <v>0</v>
      </c>
      <c r="AE25" s="16">
        <v>0</v>
      </c>
      <c r="AF25" s="16">
        <v>0</v>
      </c>
      <c r="AG25" s="13" t="s">
        <v>292</v>
      </c>
    </row>
    <row r="26" spans="1:33" ht="15" customHeight="1" x14ac:dyDescent="0.2">
      <c r="A26" s="3" t="s">
        <v>854</v>
      </c>
      <c r="B26" s="10" t="s">
        <v>760</v>
      </c>
      <c r="C26" s="16">
        <v>0</v>
      </c>
      <c r="D26" s="16">
        <v>0</v>
      </c>
      <c r="E26" s="16">
        <v>0</v>
      </c>
      <c r="F26" s="16">
        <v>0</v>
      </c>
      <c r="G26" s="16">
        <v>6.2500000000000001E-4</v>
      </c>
      <c r="H26" s="16">
        <v>1.225E-3</v>
      </c>
      <c r="I26" s="16">
        <v>3.3760000000000001E-3</v>
      </c>
      <c r="J26" s="16">
        <v>7.7629999999999999E-3</v>
      </c>
      <c r="K26" s="16">
        <v>1.1566999999999999E-2</v>
      </c>
      <c r="L26" s="16">
        <v>1.5226999999999999E-2</v>
      </c>
      <c r="M26" s="16">
        <v>1.8943999999999999E-2</v>
      </c>
      <c r="N26" s="16">
        <v>2.2511E-2</v>
      </c>
      <c r="O26" s="16">
        <v>2.5839999999999998E-2</v>
      </c>
      <c r="P26" s="16">
        <v>2.9281000000000001E-2</v>
      </c>
      <c r="Q26" s="16">
        <v>3.2397000000000002E-2</v>
      </c>
      <c r="R26" s="16">
        <v>3.5373000000000002E-2</v>
      </c>
      <c r="S26" s="16">
        <v>3.8371000000000002E-2</v>
      </c>
      <c r="T26" s="16">
        <v>4.122E-2</v>
      </c>
      <c r="U26" s="16">
        <v>4.3840999999999998E-2</v>
      </c>
      <c r="V26" s="16">
        <v>4.6288999999999997E-2</v>
      </c>
      <c r="W26" s="16">
        <v>4.8561E-2</v>
      </c>
      <c r="X26" s="16">
        <v>5.0663E-2</v>
      </c>
      <c r="Y26" s="16">
        <v>5.2596999999999998E-2</v>
      </c>
      <c r="Z26" s="16">
        <v>5.4382E-2</v>
      </c>
      <c r="AA26" s="16">
        <v>5.6059999999999999E-2</v>
      </c>
      <c r="AB26" s="16">
        <v>5.7632000000000003E-2</v>
      </c>
      <c r="AC26" s="16">
        <v>5.9130000000000002E-2</v>
      </c>
      <c r="AD26" s="16">
        <v>6.0579000000000001E-2</v>
      </c>
      <c r="AE26" s="16">
        <v>6.2003999999999997E-2</v>
      </c>
      <c r="AF26" s="16">
        <v>6.3434000000000004E-2</v>
      </c>
      <c r="AG26" s="13" t="s">
        <v>292</v>
      </c>
    </row>
    <row r="27" spans="1:33" ht="15" customHeight="1" x14ac:dyDescent="0.2">
      <c r="A27" s="3" t="s">
        <v>855</v>
      </c>
      <c r="B27" s="10" t="s">
        <v>762</v>
      </c>
      <c r="C27" s="16">
        <v>4.1639109999999997</v>
      </c>
      <c r="D27" s="16">
        <v>4.9118409999999999</v>
      </c>
      <c r="E27" s="16">
        <v>5.6768970000000003</v>
      </c>
      <c r="F27" s="16">
        <v>6.4543650000000001</v>
      </c>
      <c r="G27" s="16">
        <v>7.2294309999999999</v>
      </c>
      <c r="H27" s="16">
        <v>7.9931089999999996</v>
      </c>
      <c r="I27" s="16">
        <v>8.7207930000000005</v>
      </c>
      <c r="J27" s="16">
        <v>9.4058589999999995</v>
      </c>
      <c r="K27" s="16">
        <v>10.060779</v>
      </c>
      <c r="L27" s="16">
        <v>10.668003000000001</v>
      </c>
      <c r="M27" s="16">
        <v>11.247303</v>
      </c>
      <c r="N27" s="16">
        <v>11.821529999999999</v>
      </c>
      <c r="O27" s="16">
        <v>12.376265999999999</v>
      </c>
      <c r="P27" s="16">
        <v>12.917590000000001</v>
      </c>
      <c r="Q27" s="16">
        <v>13.504766</v>
      </c>
      <c r="R27" s="16">
        <v>14.107397000000001</v>
      </c>
      <c r="S27" s="16">
        <v>14.74109</v>
      </c>
      <c r="T27" s="16">
        <v>15.391864</v>
      </c>
      <c r="U27" s="16">
        <v>16.046797000000002</v>
      </c>
      <c r="V27" s="16">
        <v>16.697002000000001</v>
      </c>
      <c r="W27" s="16">
        <v>17.343340000000001</v>
      </c>
      <c r="X27" s="16">
        <v>17.977827000000001</v>
      </c>
      <c r="Y27" s="16">
        <v>18.590755000000001</v>
      </c>
      <c r="Z27" s="16">
        <v>19.189425</v>
      </c>
      <c r="AA27" s="16">
        <v>19.763629999999999</v>
      </c>
      <c r="AB27" s="16">
        <v>20.317236000000001</v>
      </c>
      <c r="AC27" s="16">
        <v>20.853892999999999</v>
      </c>
      <c r="AD27" s="16">
        <v>21.372978</v>
      </c>
      <c r="AE27" s="16">
        <v>21.87818</v>
      </c>
      <c r="AF27" s="16">
        <v>22.369736</v>
      </c>
      <c r="AG27" s="13">
        <v>5.5638E-2</v>
      </c>
    </row>
    <row r="28" spans="1:33" ht="15" customHeight="1" x14ac:dyDescent="0.2">
      <c r="B28" s="10"/>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spans="1:33" ht="15" customHeight="1" x14ac:dyDescent="0.2">
      <c r="A29" s="3" t="s">
        <v>856</v>
      </c>
      <c r="B29" s="11" t="s">
        <v>857</v>
      </c>
      <c r="C29" s="17">
        <v>129.188782</v>
      </c>
      <c r="D29" s="17">
        <v>128.949173</v>
      </c>
      <c r="E29" s="17">
        <v>128.965012</v>
      </c>
      <c r="F29" s="17">
        <v>129.275192</v>
      </c>
      <c r="G29" s="17">
        <v>129.796021</v>
      </c>
      <c r="H29" s="17">
        <v>130.61642499999999</v>
      </c>
      <c r="I29" s="17">
        <v>131.498886</v>
      </c>
      <c r="J29" s="17">
        <v>132.239395</v>
      </c>
      <c r="K29" s="17">
        <v>133.00534099999999</v>
      </c>
      <c r="L29" s="17">
        <v>133.810394</v>
      </c>
      <c r="M29" s="17">
        <v>134.641739</v>
      </c>
      <c r="N29" s="17">
        <v>135.51603700000001</v>
      </c>
      <c r="O29" s="17">
        <v>136.434586</v>
      </c>
      <c r="P29" s="17">
        <v>137.38235499999999</v>
      </c>
      <c r="Q29" s="17">
        <v>138.52046200000001</v>
      </c>
      <c r="R29" s="17">
        <v>139.74435399999999</v>
      </c>
      <c r="S29" s="17">
        <v>141.12544299999999</v>
      </c>
      <c r="T29" s="17">
        <v>142.57025100000001</v>
      </c>
      <c r="U29" s="17">
        <v>144.01864599999999</v>
      </c>
      <c r="V29" s="17">
        <v>145.45573400000001</v>
      </c>
      <c r="W29" s="17">
        <v>146.87069700000001</v>
      </c>
      <c r="X29" s="17">
        <v>148.256348</v>
      </c>
      <c r="Y29" s="17">
        <v>149.58505199999999</v>
      </c>
      <c r="Z29" s="17">
        <v>150.90760800000001</v>
      </c>
      <c r="AA29" s="17">
        <v>152.20558199999999</v>
      </c>
      <c r="AB29" s="17">
        <v>153.48760999999999</v>
      </c>
      <c r="AC29" s="17">
        <v>154.77633700000001</v>
      </c>
      <c r="AD29" s="17">
        <v>156.069885</v>
      </c>
      <c r="AE29" s="17">
        <v>157.37117000000001</v>
      </c>
      <c r="AF29" s="17">
        <v>158.67291299999999</v>
      </c>
      <c r="AG29" s="18">
        <v>7.4359999999999999E-3</v>
      </c>
    </row>
    <row r="30" spans="1:33" ht="15" customHeight="1" x14ac:dyDescent="0.2">
      <c r="B30" s="10"/>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row>
    <row r="31" spans="1:33" ht="15" customHeight="1" x14ac:dyDescent="0.2">
      <c r="B31" s="26" t="s">
        <v>858</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spans="1:33" ht="15" customHeight="1" x14ac:dyDescent="0.2">
      <c r="B32" s="11" t="s">
        <v>768</v>
      </c>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row>
    <row r="33" spans="1:33" ht="15" customHeight="1" x14ac:dyDescent="0.2">
      <c r="A33" s="3" t="s">
        <v>859</v>
      </c>
      <c r="B33" s="10" t="s">
        <v>727</v>
      </c>
      <c r="C33" s="16">
        <v>86.264290000000003</v>
      </c>
      <c r="D33" s="16">
        <v>85.725403</v>
      </c>
      <c r="E33" s="16">
        <v>85.424972999999994</v>
      </c>
      <c r="F33" s="16">
        <v>85.360077000000004</v>
      </c>
      <c r="G33" s="16">
        <v>85.625327999999996</v>
      </c>
      <c r="H33" s="16">
        <v>86.127098000000004</v>
      </c>
      <c r="I33" s="16">
        <v>86.578818999999996</v>
      </c>
      <c r="J33" s="16">
        <v>86.911438000000004</v>
      </c>
      <c r="K33" s="16">
        <v>87.088768000000002</v>
      </c>
      <c r="L33" s="16">
        <v>87.198875000000001</v>
      </c>
      <c r="M33" s="16">
        <v>87.261855999999995</v>
      </c>
      <c r="N33" s="16">
        <v>87.237869000000003</v>
      </c>
      <c r="O33" s="16">
        <v>87.211181999999994</v>
      </c>
      <c r="P33" s="16">
        <v>87.180167999999995</v>
      </c>
      <c r="Q33" s="16">
        <v>87.206817999999998</v>
      </c>
      <c r="R33" s="16">
        <v>87.336890999999994</v>
      </c>
      <c r="S33" s="16">
        <v>87.464461999999997</v>
      </c>
      <c r="T33" s="16">
        <v>87.595802000000006</v>
      </c>
      <c r="U33" s="16">
        <v>87.701942000000003</v>
      </c>
      <c r="V33" s="16">
        <v>87.789412999999996</v>
      </c>
      <c r="W33" s="16">
        <v>87.863990999999999</v>
      </c>
      <c r="X33" s="16">
        <v>87.935424999999995</v>
      </c>
      <c r="Y33" s="16">
        <v>88.000602999999998</v>
      </c>
      <c r="Z33" s="16">
        <v>88.050224</v>
      </c>
      <c r="AA33" s="16">
        <v>88.121634999999998</v>
      </c>
      <c r="AB33" s="16">
        <v>88.197654999999997</v>
      </c>
      <c r="AC33" s="16">
        <v>88.288780000000003</v>
      </c>
      <c r="AD33" s="16">
        <v>88.398726999999994</v>
      </c>
      <c r="AE33" s="16">
        <v>88.499083999999996</v>
      </c>
      <c r="AF33" s="16">
        <v>88.575653000000003</v>
      </c>
      <c r="AG33" s="13">
        <v>1.1689999999999999E-3</v>
      </c>
    </row>
    <row r="34" spans="1:33" ht="15" customHeight="1" x14ac:dyDescent="0.2">
      <c r="A34" s="3" t="s">
        <v>860</v>
      </c>
      <c r="B34" s="10" t="s">
        <v>729</v>
      </c>
      <c r="C34" s="16">
        <v>0.119615</v>
      </c>
      <c r="D34" s="16">
        <v>0.14183699999999999</v>
      </c>
      <c r="E34" s="16">
        <v>0.17174300000000001</v>
      </c>
      <c r="F34" s="16">
        <v>0.21248300000000001</v>
      </c>
      <c r="G34" s="16">
        <v>0.26372200000000001</v>
      </c>
      <c r="H34" s="16">
        <v>0.33089200000000002</v>
      </c>
      <c r="I34" s="16">
        <v>0.41544799999999998</v>
      </c>
      <c r="J34" s="16">
        <v>0.52241700000000002</v>
      </c>
      <c r="K34" s="16">
        <v>0.62451400000000001</v>
      </c>
      <c r="L34" s="16">
        <v>0.73180800000000001</v>
      </c>
      <c r="M34" s="16">
        <v>0.835121</v>
      </c>
      <c r="N34" s="16">
        <v>0.93160399999999999</v>
      </c>
      <c r="O34" s="16">
        <v>1.0263279999999999</v>
      </c>
      <c r="P34" s="16">
        <v>1.1232310000000001</v>
      </c>
      <c r="Q34" s="16">
        <v>1.207654</v>
      </c>
      <c r="R34" s="16">
        <v>1.2877769999999999</v>
      </c>
      <c r="S34" s="16">
        <v>1.361332</v>
      </c>
      <c r="T34" s="16">
        <v>1.427657</v>
      </c>
      <c r="U34" s="16">
        <v>1.4867779999999999</v>
      </c>
      <c r="V34" s="16">
        <v>1.5391030000000001</v>
      </c>
      <c r="W34" s="16">
        <v>1.5851679999999999</v>
      </c>
      <c r="X34" s="16">
        <v>1.6257029999999999</v>
      </c>
      <c r="Y34" s="16">
        <v>1.6601030000000001</v>
      </c>
      <c r="Z34" s="16">
        <v>1.6914089999999999</v>
      </c>
      <c r="AA34" s="16">
        <v>1.718712</v>
      </c>
      <c r="AB34" s="16">
        <v>1.744983</v>
      </c>
      <c r="AC34" s="16">
        <v>1.768985</v>
      </c>
      <c r="AD34" s="16">
        <v>1.791131</v>
      </c>
      <c r="AE34" s="16">
        <v>1.811893</v>
      </c>
      <c r="AF34" s="16">
        <v>1.8316730000000001</v>
      </c>
      <c r="AG34" s="13">
        <v>9.5671999999999993E-2</v>
      </c>
    </row>
    <row r="35" spans="1:33" ht="15" customHeight="1" x14ac:dyDescent="0.2">
      <c r="A35" s="3" t="s">
        <v>861</v>
      </c>
      <c r="B35" s="10" t="s">
        <v>772</v>
      </c>
      <c r="C35" s="16">
        <v>86.383904000000001</v>
      </c>
      <c r="D35" s="16">
        <v>85.867241000000007</v>
      </c>
      <c r="E35" s="16">
        <v>85.596717999999996</v>
      </c>
      <c r="F35" s="16">
        <v>85.572563000000002</v>
      </c>
      <c r="G35" s="16">
        <v>85.889053000000004</v>
      </c>
      <c r="H35" s="16">
        <v>86.457993000000002</v>
      </c>
      <c r="I35" s="16">
        <v>86.99427</v>
      </c>
      <c r="J35" s="16">
        <v>87.433852999999999</v>
      </c>
      <c r="K35" s="16">
        <v>87.713279999999997</v>
      </c>
      <c r="L35" s="16">
        <v>87.930687000000006</v>
      </c>
      <c r="M35" s="16">
        <v>88.096976999999995</v>
      </c>
      <c r="N35" s="16">
        <v>88.169471999999999</v>
      </c>
      <c r="O35" s="16">
        <v>88.237510999999998</v>
      </c>
      <c r="P35" s="16">
        <v>88.303398000000001</v>
      </c>
      <c r="Q35" s="16">
        <v>88.414473999999998</v>
      </c>
      <c r="R35" s="16">
        <v>88.624672000000004</v>
      </c>
      <c r="S35" s="16">
        <v>88.825789999999998</v>
      </c>
      <c r="T35" s="16">
        <v>89.02346</v>
      </c>
      <c r="U35" s="16">
        <v>89.188721000000001</v>
      </c>
      <c r="V35" s="16">
        <v>89.328513999999998</v>
      </c>
      <c r="W35" s="16">
        <v>89.449157999999997</v>
      </c>
      <c r="X35" s="16">
        <v>89.561126999999999</v>
      </c>
      <c r="Y35" s="16">
        <v>89.660706000000005</v>
      </c>
      <c r="Z35" s="16">
        <v>89.741630999999998</v>
      </c>
      <c r="AA35" s="16">
        <v>89.840346999999994</v>
      </c>
      <c r="AB35" s="16">
        <v>89.942634999999996</v>
      </c>
      <c r="AC35" s="16">
        <v>90.057761999999997</v>
      </c>
      <c r="AD35" s="16">
        <v>90.189857000000003</v>
      </c>
      <c r="AE35" s="16">
        <v>90.310974000000002</v>
      </c>
      <c r="AF35" s="16">
        <v>90.407325999999998</v>
      </c>
      <c r="AG35" s="13">
        <v>1.8420000000000001E-3</v>
      </c>
    </row>
    <row r="36" spans="1:33" ht="15" customHeight="1" x14ac:dyDescent="0.2">
      <c r="B36" s="10"/>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row>
    <row r="37" spans="1:33" ht="15" customHeight="1" x14ac:dyDescent="0.2">
      <c r="B37" s="11" t="s">
        <v>773</v>
      </c>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row>
    <row r="38" spans="1:33" ht="15" customHeight="1" x14ac:dyDescent="0.2">
      <c r="A38" s="3" t="s">
        <v>862</v>
      </c>
      <c r="B38" s="10" t="s">
        <v>734</v>
      </c>
      <c r="C38" s="16">
        <v>7.6767450000000004</v>
      </c>
      <c r="D38" s="16">
        <v>8.7991989999999998</v>
      </c>
      <c r="E38" s="16">
        <v>9.9094350000000002</v>
      </c>
      <c r="F38" s="16">
        <v>11.009326</v>
      </c>
      <c r="G38" s="16">
        <v>12.056893000000001</v>
      </c>
      <c r="H38" s="16">
        <v>13.089724</v>
      </c>
      <c r="I38" s="16">
        <v>14.062035</v>
      </c>
      <c r="J38" s="16">
        <v>14.979122</v>
      </c>
      <c r="K38" s="16">
        <v>15.84388</v>
      </c>
      <c r="L38" s="16">
        <v>16.592269999999999</v>
      </c>
      <c r="M38" s="16">
        <v>17.286541</v>
      </c>
      <c r="N38" s="16">
        <v>17.951568999999999</v>
      </c>
      <c r="O38" s="16">
        <v>18.507465</v>
      </c>
      <c r="P38" s="16">
        <v>18.986166000000001</v>
      </c>
      <c r="Q38" s="16">
        <v>19.427009999999999</v>
      </c>
      <c r="R38" s="16">
        <v>19.845860999999999</v>
      </c>
      <c r="S38" s="16">
        <v>20.224292999999999</v>
      </c>
      <c r="T38" s="16">
        <v>20.571944999999999</v>
      </c>
      <c r="U38" s="16">
        <v>20.889102999999999</v>
      </c>
      <c r="V38" s="16">
        <v>21.181004000000001</v>
      </c>
      <c r="W38" s="16">
        <v>21.440697</v>
      </c>
      <c r="X38" s="16">
        <v>21.657951000000001</v>
      </c>
      <c r="Y38" s="16">
        <v>21.829395000000002</v>
      </c>
      <c r="Z38" s="16">
        <v>21.95879</v>
      </c>
      <c r="AA38" s="16">
        <v>22.051176000000002</v>
      </c>
      <c r="AB38" s="16">
        <v>22.117619000000001</v>
      </c>
      <c r="AC38" s="16">
        <v>22.163435</v>
      </c>
      <c r="AD38" s="16">
        <v>22.194721000000001</v>
      </c>
      <c r="AE38" s="16">
        <v>22.21454</v>
      </c>
      <c r="AF38" s="16">
        <v>22.221411</v>
      </c>
      <c r="AG38" s="13">
        <v>3.3639000000000002E-2</v>
      </c>
    </row>
    <row r="39" spans="1:33" ht="15" customHeight="1" x14ac:dyDescent="0.2">
      <c r="A39" s="3" t="s">
        <v>863</v>
      </c>
      <c r="B39" s="10" t="s">
        <v>736</v>
      </c>
      <c r="C39" s="16">
        <v>1.2128999999999999E-2</v>
      </c>
      <c r="D39" s="16">
        <v>1.2737999999999999E-2</v>
      </c>
      <c r="E39" s="16">
        <v>1.3424E-2</v>
      </c>
      <c r="F39" s="16">
        <v>1.4142E-2</v>
      </c>
      <c r="G39" s="16">
        <v>1.5056E-2</v>
      </c>
      <c r="H39" s="16">
        <v>1.5755000000000002E-2</v>
      </c>
      <c r="I39" s="16">
        <v>1.6362999999999999E-2</v>
      </c>
      <c r="J39" s="16">
        <v>1.7013E-2</v>
      </c>
      <c r="K39" s="16">
        <v>1.7534999999999999E-2</v>
      </c>
      <c r="L39" s="16">
        <v>1.7996999999999999E-2</v>
      </c>
      <c r="M39" s="16">
        <v>1.8443000000000001E-2</v>
      </c>
      <c r="N39" s="16">
        <v>1.89E-2</v>
      </c>
      <c r="O39" s="16">
        <v>1.9373000000000001E-2</v>
      </c>
      <c r="P39" s="16">
        <v>1.9931000000000001E-2</v>
      </c>
      <c r="Q39" s="16">
        <v>2.0639999999999999E-2</v>
      </c>
      <c r="R39" s="16">
        <v>2.1475999999999999E-2</v>
      </c>
      <c r="S39" s="16">
        <v>2.2419999999999999E-2</v>
      </c>
      <c r="T39" s="16">
        <v>2.3459000000000001E-2</v>
      </c>
      <c r="U39" s="16">
        <v>2.4575E-2</v>
      </c>
      <c r="V39" s="16">
        <v>2.5744E-2</v>
      </c>
      <c r="W39" s="16">
        <v>2.6943999999999999E-2</v>
      </c>
      <c r="X39" s="16">
        <v>2.8163000000000001E-2</v>
      </c>
      <c r="Y39" s="16">
        <v>2.9378000000000001E-2</v>
      </c>
      <c r="Z39" s="16">
        <v>3.0594E-2</v>
      </c>
      <c r="AA39" s="16">
        <v>3.1786000000000002E-2</v>
      </c>
      <c r="AB39" s="16">
        <v>3.2953000000000003E-2</v>
      </c>
      <c r="AC39" s="16">
        <v>3.4097000000000002E-2</v>
      </c>
      <c r="AD39" s="16">
        <v>3.5215000000000003E-2</v>
      </c>
      <c r="AE39" s="16">
        <v>3.6304999999999997E-2</v>
      </c>
      <c r="AF39" s="16">
        <v>3.7359999999999997E-2</v>
      </c>
      <c r="AG39" s="13">
        <v>3.9176999999999997E-2</v>
      </c>
    </row>
    <row r="40" spans="1:33" ht="15" customHeight="1" x14ac:dyDescent="0.2">
      <c r="A40" s="3" t="s">
        <v>864</v>
      </c>
      <c r="B40" s="10" t="s">
        <v>738</v>
      </c>
      <c r="C40" s="16">
        <v>0</v>
      </c>
      <c r="D40" s="16">
        <v>0</v>
      </c>
      <c r="E40" s="16">
        <v>0</v>
      </c>
      <c r="F40" s="16">
        <v>0</v>
      </c>
      <c r="G40" s="16">
        <v>0</v>
      </c>
      <c r="H40" s="16">
        <v>0</v>
      </c>
      <c r="I40" s="16">
        <v>0</v>
      </c>
      <c r="J40" s="16">
        <v>0</v>
      </c>
      <c r="K40" s="16">
        <v>0</v>
      </c>
      <c r="L40" s="16">
        <v>9.9999999999999995E-7</v>
      </c>
      <c r="M40" s="16">
        <v>9.9999999999999995E-7</v>
      </c>
      <c r="N40" s="16">
        <v>9.9999999999999995E-7</v>
      </c>
      <c r="O40" s="16">
        <v>1.9999999999999999E-6</v>
      </c>
      <c r="P40" s="16">
        <v>3.0000000000000001E-6</v>
      </c>
      <c r="Q40" s="16">
        <v>6.0000000000000002E-6</v>
      </c>
      <c r="R40" s="16">
        <v>9.0000000000000002E-6</v>
      </c>
      <c r="S40" s="16">
        <v>1.2999999999999999E-5</v>
      </c>
      <c r="T40" s="16">
        <v>1.9000000000000001E-5</v>
      </c>
      <c r="U40" s="16">
        <v>2.8E-5</v>
      </c>
      <c r="V40" s="16">
        <v>3.8000000000000002E-5</v>
      </c>
      <c r="W40" s="16">
        <v>5.1E-5</v>
      </c>
      <c r="X40" s="16">
        <v>6.6000000000000005E-5</v>
      </c>
      <c r="Y40" s="16">
        <v>8.2999999999999998E-5</v>
      </c>
      <c r="Z40" s="16">
        <v>1E-4</v>
      </c>
      <c r="AA40" s="16">
        <v>1.1900000000000001E-4</v>
      </c>
      <c r="AB40" s="16">
        <v>1.3899999999999999E-4</v>
      </c>
      <c r="AC40" s="16">
        <v>1.5899999999999999E-4</v>
      </c>
      <c r="AD40" s="16">
        <v>1.7899999999999999E-4</v>
      </c>
      <c r="AE40" s="16">
        <v>1.9900000000000001E-4</v>
      </c>
      <c r="AF40" s="16">
        <v>2.1900000000000001E-4</v>
      </c>
      <c r="AG40" s="13" t="s">
        <v>292</v>
      </c>
    </row>
    <row r="41" spans="1:33" ht="15" customHeight="1" x14ac:dyDescent="0.2">
      <c r="A41" s="3" t="s">
        <v>865</v>
      </c>
      <c r="B41" s="10" t="s">
        <v>740</v>
      </c>
      <c r="C41" s="16">
        <v>0</v>
      </c>
      <c r="D41" s="16">
        <v>0</v>
      </c>
      <c r="E41" s="16">
        <v>0</v>
      </c>
      <c r="F41" s="16">
        <v>0</v>
      </c>
      <c r="G41" s="16">
        <v>0</v>
      </c>
      <c r="H41" s="16">
        <v>3.1300000000000002E-4</v>
      </c>
      <c r="I41" s="16">
        <v>6.0400000000000004E-4</v>
      </c>
      <c r="J41" s="16">
        <v>9.4700000000000003E-4</v>
      </c>
      <c r="K41" s="16">
        <v>1.284E-3</v>
      </c>
      <c r="L41" s="16">
        <v>1.614E-3</v>
      </c>
      <c r="M41" s="16">
        <v>1.9610000000000001E-3</v>
      </c>
      <c r="N41" s="16">
        <v>2.3370000000000001E-3</v>
      </c>
      <c r="O41" s="16">
        <v>2.7390000000000001E-3</v>
      </c>
      <c r="P41" s="16">
        <v>3.1440000000000001E-3</v>
      </c>
      <c r="Q41" s="16">
        <v>3.5969999999999999E-3</v>
      </c>
      <c r="R41" s="16">
        <v>4.1000000000000003E-3</v>
      </c>
      <c r="S41" s="16">
        <v>4.6490000000000004E-3</v>
      </c>
      <c r="T41" s="16">
        <v>5.2399999999999999E-3</v>
      </c>
      <c r="U41" s="16">
        <v>5.862E-3</v>
      </c>
      <c r="V41" s="16">
        <v>6.5030000000000001E-3</v>
      </c>
      <c r="W41" s="16">
        <v>7.1520000000000004E-3</v>
      </c>
      <c r="X41" s="16">
        <v>7.8009999999999998E-3</v>
      </c>
      <c r="Y41" s="16">
        <v>8.4390000000000003E-3</v>
      </c>
      <c r="Z41" s="16">
        <v>9.0659999999999994E-3</v>
      </c>
      <c r="AA41" s="16">
        <v>9.6740000000000003E-3</v>
      </c>
      <c r="AB41" s="16">
        <v>1.0262E-2</v>
      </c>
      <c r="AC41" s="16">
        <v>1.0829999999999999E-2</v>
      </c>
      <c r="AD41" s="16">
        <v>1.1377E-2</v>
      </c>
      <c r="AE41" s="16">
        <v>1.1901999999999999E-2</v>
      </c>
      <c r="AF41" s="16">
        <v>1.2403000000000001E-2</v>
      </c>
      <c r="AG41" s="13" t="s">
        <v>292</v>
      </c>
    </row>
    <row r="42" spans="1:33" ht="15" customHeight="1" x14ac:dyDescent="0.2">
      <c r="A42" s="3" t="s">
        <v>866</v>
      </c>
      <c r="B42" s="10" t="s">
        <v>742</v>
      </c>
      <c r="C42" s="16">
        <v>0</v>
      </c>
      <c r="D42" s="16">
        <v>0</v>
      </c>
      <c r="E42" s="16">
        <v>0</v>
      </c>
      <c r="F42" s="16">
        <v>0</v>
      </c>
      <c r="G42" s="16">
        <v>0</v>
      </c>
      <c r="H42" s="16">
        <v>0</v>
      </c>
      <c r="I42" s="16">
        <v>0</v>
      </c>
      <c r="J42" s="16">
        <v>0</v>
      </c>
      <c r="K42" s="16">
        <v>0</v>
      </c>
      <c r="L42" s="16">
        <v>0</v>
      </c>
      <c r="M42" s="16">
        <v>9.9999999999999995E-7</v>
      </c>
      <c r="N42" s="16">
        <v>9.9999999999999995E-7</v>
      </c>
      <c r="O42" s="16">
        <v>9.9999999999999995E-7</v>
      </c>
      <c r="P42" s="16">
        <v>9.9999999999999995E-7</v>
      </c>
      <c r="Q42" s="16">
        <v>1.9999999999999999E-6</v>
      </c>
      <c r="R42" s="16">
        <v>1.9999999999999999E-6</v>
      </c>
      <c r="S42" s="16">
        <v>3.0000000000000001E-6</v>
      </c>
      <c r="T42" s="16">
        <v>3.9999999999999998E-6</v>
      </c>
      <c r="U42" s="16">
        <v>5.0000000000000004E-6</v>
      </c>
      <c r="V42" s="16">
        <v>6.0000000000000002E-6</v>
      </c>
      <c r="W42" s="16">
        <v>6.9999999999999999E-6</v>
      </c>
      <c r="X42" s="16">
        <v>9.0000000000000002E-6</v>
      </c>
      <c r="Y42" s="16">
        <v>1.0000000000000001E-5</v>
      </c>
      <c r="Z42" s="16">
        <v>1.2E-5</v>
      </c>
      <c r="AA42" s="16">
        <v>1.2999999999999999E-5</v>
      </c>
      <c r="AB42" s="16">
        <v>1.5E-5</v>
      </c>
      <c r="AC42" s="16">
        <v>1.5999999999999999E-5</v>
      </c>
      <c r="AD42" s="16">
        <v>1.8E-5</v>
      </c>
      <c r="AE42" s="16">
        <v>1.9000000000000001E-5</v>
      </c>
      <c r="AF42" s="16">
        <v>2.0999999999999999E-5</v>
      </c>
      <c r="AG42" s="13" t="s">
        <v>292</v>
      </c>
    </row>
    <row r="43" spans="1:33" ht="15" customHeight="1" x14ac:dyDescent="0.2">
      <c r="A43" s="3" t="s">
        <v>867</v>
      </c>
      <c r="B43" s="10" t="s">
        <v>744</v>
      </c>
      <c r="C43" s="16">
        <v>0</v>
      </c>
      <c r="D43" s="16">
        <v>0</v>
      </c>
      <c r="E43" s="16">
        <v>0</v>
      </c>
      <c r="F43" s="16">
        <v>0</v>
      </c>
      <c r="G43" s="16">
        <v>0</v>
      </c>
      <c r="H43" s="16">
        <v>0</v>
      </c>
      <c r="I43" s="16">
        <v>7.9999999999999996E-6</v>
      </c>
      <c r="J43" s="16">
        <v>2.0999999999999999E-5</v>
      </c>
      <c r="K43" s="16">
        <v>3.6000000000000001E-5</v>
      </c>
      <c r="L43" s="16">
        <v>7.3999999999999996E-5</v>
      </c>
      <c r="M43" s="16">
        <v>1.2400000000000001E-4</v>
      </c>
      <c r="N43" s="16">
        <v>1.8000000000000001E-4</v>
      </c>
      <c r="O43" s="16">
        <v>2.42E-4</v>
      </c>
      <c r="P43" s="16">
        <v>3.1199999999999999E-4</v>
      </c>
      <c r="Q43" s="16">
        <v>3.88E-4</v>
      </c>
      <c r="R43" s="16">
        <v>4.6900000000000002E-4</v>
      </c>
      <c r="S43" s="16">
        <v>5.53E-4</v>
      </c>
      <c r="T43" s="16">
        <v>6.38E-4</v>
      </c>
      <c r="U43" s="16">
        <v>7.2300000000000001E-4</v>
      </c>
      <c r="V43" s="16">
        <v>8.0800000000000002E-4</v>
      </c>
      <c r="W43" s="16">
        <v>8.8999999999999995E-4</v>
      </c>
      <c r="X43" s="16">
        <v>9.7000000000000005E-4</v>
      </c>
      <c r="Y43" s="16">
        <v>1.0460000000000001E-3</v>
      </c>
      <c r="Z43" s="16">
        <v>1.1199999999999999E-3</v>
      </c>
      <c r="AA43" s="16">
        <v>1.1900000000000001E-3</v>
      </c>
      <c r="AB43" s="16">
        <v>1.258E-3</v>
      </c>
      <c r="AC43" s="16">
        <v>1.322E-3</v>
      </c>
      <c r="AD43" s="16">
        <v>1.384E-3</v>
      </c>
      <c r="AE43" s="16">
        <v>1.4419999999999999E-3</v>
      </c>
      <c r="AF43" s="16">
        <v>1.4970000000000001E-3</v>
      </c>
      <c r="AG43" s="13" t="s">
        <v>292</v>
      </c>
    </row>
    <row r="44" spans="1:33" ht="15" customHeight="1" x14ac:dyDescent="0.2">
      <c r="A44" s="3" t="s">
        <v>868</v>
      </c>
      <c r="B44" s="10" t="s">
        <v>746</v>
      </c>
      <c r="C44" s="16">
        <v>0.379413</v>
      </c>
      <c r="D44" s="16">
        <v>0.394594</v>
      </c>
      <c r="E44" s="16">
        <v>0.40846399999999999</v>
      </c>
      <c r="F44" s="16">
        <v>0.42094100000000001</v>
      </c>
      <c r="G44" s="16">
        <v>0.43216900000000003</v>
      </c>
      <c r="H44" s="16">
        <v>0.44318999999999997</v>
      </c>
      <c r="I44" s="16">
        <v>0.45332499999999998</v>
      </c>
      <c r="J44" s="16">
        <v>0.46747899999999998</v>
      </c>
      <c r="K44" s="16">
        <v>0.48038500000000001</v>
      </c>
      <c r="L44" s="16">
        <v>0.49221999999999999</v>
      </c>
      <c r="M44" s="16">
        <v>0.503556</v>
      </c>
      <c r="N44" s="16">
        <v>0.51442600000000005</v>
      </c>
      <c r="O44" s="16">
        <v>0.52547999999999995</v>
      </c>
      <c r="P44" s="16">
        <v>0.53677600000000003</v>
      </c>
      <c r="Q44" s="16">
        <v>0.54993400000000003</v>
      </c>
      <c r="R44" s="16">
        <v>0.56511699999999998</v>
      </c>
      <c r="S44" s="16">
        <v>0.58160599999999996</v>
      </c>
      <c r="T44" s="16">
        <v>0.59923400000000004</v>
      </c>
      <c r="U44" s="16">
        <v>0.61749799999999999</v>
      </c>
      <c r="V44" s="16">
        <v>0.63611399999999996</v>
      </c>
      <c r="W44" s="16">
        <v>0.65491200000000005</v>
      </c>
      <c r="X44" s="16">
        <v>0.67373899999999998</v>
      </c>
      <c r="Y44" s="16">
        <v>0.69231900000000002</v>
      </c>
      <c r="Z44" s="16">
        <v>0.710615</v>
      </c>
      <c r="AA44" s="16">
        <v>0.72860999999999998</v>
      </c>
      <c r="AB44" s="16">
        <v>0.746166</v>
      </c>
      <c r="AC44" s="16">
        <v>0.76328099999999999</v>
      </c>
      <c r="AD44" s="16">
        <v>0.77985599999999999</v>
      </c>
      <c r="AE44" s="16">
        <v>0.79568000000000005</v>
      </c>
      <c r="AF44" s="16">
        <v>0.81059000000000003</v>
      </c>
      <c r="AG44" s="13">
        <v>2.6044000000000001E-2</v>
      </c>
    </row>
    <row r="45" spans="1:33" ht="15" customHeight="1" x14ac:dyDescent="0.2">
      <c r="A45" s="3" t="s">
        <v>869</v>
      </c>
      <c r="B45" s="10" t="s">
        <v>748</v>
      </c>
      <c r="C45" s="16">
        <v>5.9346000000000003E-2</v>
      </c>
      <c r="D45" s="16">
        <v>6.2368E-2</v>
      </c>
      <c r="E45" s="16">
        <v>6.59E-2</v>
      </c>
      <c r="F45" s="16">
        <v>6.9919999999999996E-2</v>
      </c>
      <c r="G45" s="16">
        <v>7.331E-2</v>
      </c>
      <c r="H45" s="16">
        <v>7.6933000000000001E-2</v>
      </c>
      <c r="I45" s="16">
        <v>8.0407999999999993E-2</v>
      </c>
      <c r="J45" s="16">
        <v>8.3705000000000002E-2</v>
      </c>
      <c r="K45" s="16">
        <v>8.6643999999999999E-2</v>
      </c>
      <c r="L45" s="16">
        <v>8.9195999999999998E-2</v>
      </c>
      <c r="M45" s="16">
        <v>9.1556999999999999E-2</v>
      </c>
      <c r="N45" s="16">
        <v>9.3684000000000003E-2</v>
      </c>
      <c r="O45" s="16">
        <v>9.5582E-2</v>
      </c>
      <c r="P45" s="16">
        <v>9.7263000000000002E-2</v>
      </c>
      <c r="Q45" s="16">
        <v>9.8819000000000004E-2</v>
      </c>
      <c r="R45" s="16">
        <v>0.100353</v>
      </c>
      <c r="S45" s="16">
        <v>0.101739</v>
      </c>
      <c r="T45" s="16">
        <v>0.102994</v>
      </c>
      <c r="U45" s="16">
        <v>0.10409599999999999</v>
      </c>
      <c r="V45" s="16">
        <v>0.10506699999999999</v>
      </c>
      <c r="W45" s="16">
        <v>0.105924</v>
      </c>
      <c r="X45" s="16">
        <v>0.106687</v>
      </c>
      <c r="Y45" s="16">
        <v>0.107349</v>
      </c>
      <c r="Z45" s="16">
        <v>0.107916</v>
      </c>
      <c r="AA45" s="16">
        <v>0.108436</v>
      </c>
      <c r="AB45" s="16">
        <v>0.108914</v>
      </c>
      <c r="AC45" s="16">
        <v>0.10936800000000001</v>
      </c>
      <c r="AD45" s="16">
        <v>0.109805</v>
      </c>
      <c r="AE45" s="16">
        <v>0.11019900000000001</v>
      </c>
      <c r="AF45" s="16">
        <v>0.11053499999999999</v>
      </c>
      <c r="AG45" s="13">
        <v>2.0649000000000001E-2</v>
      </c>
    </row>
    <row r="46" spans="1:33" ht="15" customHeight="1" x14ac:dyDescent="0.2">
      <c r="A46" s="3" t="s">
        <v>870</v>
      </c>
      <c r="B46" s="10" t="s">
        <v>750</v>
      </c>
      <c r="C46" s="16">
        <v>0.116545</v>
      </c>
      <c r="D46" s="16">
        <v>0.12137000000000001</v>
      </c>
      <c r="E46" s="16">
        <v>0.12646199999999999</v>
      </c>
      <c r="F46" s="16">
        <v>0.13189699999999999</v>
      </c>
      <c r="G46" s="16">
        <v>0.137071</v>
      </c>
      <c r="H46" s="16">
        <v>0.142482</v>
      </c>
      <c r="I46" s="16">
        <v>0.14752000000000001</v>
      </c>
      <c r="J46" s="16">
        <v>0.152112</v>
      </c>
      <c r="K46" s="16">
        <v>0.15613099999999999</v>
      </c>
      <c r="L46" s="16">
        <v>0.15959699999999999</v>
      </c>
      <c r="M46" s="16">
        <v>0.162713</v>
      </c>
      <c r="N46" s="16">
        <v>0.16544300000000001</v>
      </c>
      <c r="O46" s="16">
        <v>0.16780600000000001</v>
      </c>
      <c r="P46" s="16">
        <v>0.169876</v>
      </c>
      <c r="Q46" s="16">
        <v>0.17180599999999999</v>
      </c>
      <c r="R46" s="16">
        <v>0.173737</v>
      </c>
      <c r="S46" s="16">
        <v>0.17546700000000001</v>
      </c>
      <c r="T46" s="16">
        <v>0.177033</v>
      </c>
      <c r="U46" s="16">
        <v>0.178398</v>
      </c>
      <c r="V46" s="16">
        <v>0.17959600000000001</v>
      </c>
      <c r="W46" s="16">
        <v>0.18063899999999999</v>
      </c>
      <c r="X46" s="16">
        <v>0.18154000000000001</v>
      </c>
      <c r="Y46" s="16">
        <v>0.18229000000000001</v>
      </c>
      <c r="Z46" s="16">
        <v>0.182895</v>
      </c>
      <c r="AA46" s="16">
        <v>0.18343200000000001</v>
      </c>
      <c r="AB46" s="16">
        <v>0.18390200000000001</v>
      </c>
      <c r="AC46" s="16">
        <v>0.184337</v>
      </c>
      <c r="AD46" s="16">
        <v>0.184757</v>
      </c>
      <c r="AE46" s="16">
        <v>0.18512600000000001</v>
      </c>
      <c r="AF46" s="16">
        <v>0.185423</v>
      </c>
      <c r="AG46" s="13">
        <v>1.5251000000000001E-2</v>
      </c>
    </row>
    <row r="47" spans="1:33" ht="15" customHeight="1" x14ac:dyDescent="0.2">
      <c r="A47" s="3" t="s">
        <v>871</v>
      </c>
      <c r="B47" s="10" t="s">
        <v>752</v>
      </c>
      <c r="C47" s="16">
        <v>9.7670000000000007E-2</v>
      </c>
      <c r="D47" s="16">
        <v>9.6722000000000002E-2</v>
      </c>
      <c r="E47" s="16">
        <v>9.9252000000000007E-2</v>
      </c>
      <c r="F47" s="16">
        <v>0.10335999999999999</v>
      </c>
      <c r="G47" s="16">
        <v>0.10761800000000001</v>
      </c>
      <c r="H47" s="16">
        <v>0.112403</v>
      </c>
      <c r="I47" s="16">
        <v>0.117047</v>
      </c>
      <c r="J47" s="16">
        <v>0.12145</v>
      </c>
      <c r="K47" s="16">
        <v>0.125552</v>
      </c>
      <c r="L47" s="16">
        <v>0.12961700000000001</v>
      </c>
      <c r="M47" s="16">
        <v>0.13366500000000001</v>
      </c>
      <c r="N47" s="16">
        <v>0.137596</v>
      </c>
      <c r="O47" s="16">
        <v>0.141462</v>
      </c>
      <c r="P47" s="16">
        <v>0.145147</v>
      </c>
      <c r="Q47" s="16">
        <v>0.148784</v>
      </c>
      <c r="R47" s="16">
        <v>0.15254699999999999</v>
      </c>
      <c r="S47" s="16">
        <v>0.156164</v>
      </c>
      <c r="T47" s="16">
        <v>0.159585</v>
      </c>
      <c r="U47" s="16">
        <v>0.162775</v>
      </c>
      <c r="V47" s="16">
        <v>0.16575999999999999</v>
      </c>
      <c r="W47" s="16">
        <v>0.16856099999999999</v>
      </c>
      <c r="X47" s="16">
        <v>0.17119500000000001</v>
      </c>
      <c r="Y47" s="16">
        <v>0.173647</v>
      </c>
      <c r="Z47" s="16">
        <v>0.17604900000000001</v>
      </c>
      <c r="AA47" s="16">
        <v>0.178367</v>
      </c>
      <c r="AB47" s="16">
        <v>0.18063100000000001</v>
      </c>
      <c r="AC47" s="16">
        <v>0.182972</v>
      </c>
      <c r="AD47" s="16">
        <v>0.185414</v>
      </c>
      <c r="AE47" s="16">
        <v>0.18801300000000001</v>
      </c>
      <c r="AF47" s="16">
        <v>0.190775</v>
      </c>
      <c r="AG47" s="13">
        <v>2.4556000000000001E-2</v>
      </c>
    </row>
    <row r="48" spans="1:33" ht="15" customHeight="1" x14ac:dyDescent="0.2">
      <c r="A48" s="3" t="s">
        <v>872</v>
      </c>
      <c r="B48" s="10" t="s">
        <v>754</v>
      </c>
      <c r="C48" s="16">
        <v>0.37804300000000002</v>
      </c>
      <c r="D48" s="16">
        <v>0.37837900000000002</v>
      </c>
      <c r="E48" s="16">
        <v>0.38151800000000002</v>
      </c>
      <c r="F48" s="16">
        <v>0.38864100000000001</v>
      </c>
      <c r="G48" s="16">
        <v>0.393233</v>
      </c>
      <c r="H48" s="16">
        <v>0.39978000000000002</v>
      </c>
      <c r="I48" s="16">
        <v>0.40632600000000002</v>
      </c>
      <c r="J48" s="16">
        <v>0.41291899999999998</v>
      </c>
      <c r="K48" s="16">
        <v>0.41888300000000001</v>
      </c>
      <c r="L48" s="16">
        <v>0.42381400000000002</v>
      </c>
      <c r="M48" s="16">
        <v>0.42872199999999999</v>
      </c>
      <c r="N48" s="16">
        <v>0.43323899999999999</v>
      </c>
      <c r="O48" s="16">
        <v>0.437388</v>
      </c>
      <c r="P48" s="16">
        <v>0.44117800000000001</v>
      </c>
      <c r="Q48" s="16">
        <v>0.44493700000000003</v>
      </c>
      <c r="R48" s="16">
        <v>0.44901799999999997</v>
      </c>
      <c r="S48" s="16">
        <v>0.45278499999999999</v>
      </c>
      <c r="T48" s="16">
        <v>0.45628200000000002</v>
      </c>
      <c r="U48" s="16">
        <v>0.45937800000000001</v>
      </c>
      <c r="V48" s="16">
        <v>0.46213799999999999</v>
      </c>
      <c r="W48" s="16">
        <v>0.46454899999999999</v>
      </c>
      <c r="X48" s="16">
        <v>0.46665600000000002</v>
      </c>
      <c r="Y48" s="16">
        <v>0.46840500000000002</v>
      </c>
      <c r="Z48" s="16">
        <v>0.46978999999999999</v>
      </c>
      <c r="AA48" s="16">
        <v>0.47103299999999998</v>
      </c>
      <c r="AB48" s="16">
        <v>0.47212199999999999</v>
      </c>
      <c r="AC48" s="16">
        <v>0.47312900000000002</v>
      </c>
      <c r="AD48" s="16">
        <v>0.47410000000000002</v>
      </c>
      <c r="AE48" s="16">
        <v>0.47493600000000002</v>
      </c>
      <c r="AF48" s="16">
        <v>0.47558299999999998</v>
      </c>
      <c r="AG48" s="13">
        <v>8.1989999999999997E-3</v>
      </c>
    </row>
    <row r="49" spans="1:33" ht="15" customHeight="1" x14ac:dyDescent="0.2">
      <c r="A49" s="3" t="s">
        <v>873</v>
      </c>
      <c r="B49" s="10" t="s">
        <v>756</v>
      </c>
      <c r="C49" s="16">
        <v>0</v>
      </c>
      <c r="D49" s="16">
        <v>0</v>
      </c>
      <c r="E49" s="16">
        <v>0</v>
      </c>
      <c r="F49" s="16">
        <v>0</v>
      </c>
      <c r="G49" s="16">
        <v>0</v>
      </c>
      <c r="H49" s="16">
        <v>0</v>
      </c>
      <c r="I49" s="16">
        <v>0</v>
      </c>
      <c r="J49" s="16">
        <v>0</v>
      </c>
      <c r="K49" s="16">
        <v>0</v>
      </c>
      <c r="L49" s="16">
        <v>0</v>
      </c>
      <c r="M49" s="16">
        <v>0</v>
      </c>
      <c r="N49" s="16">
        <v>0</v>
      </c>
      <c r="O49" s="16">
        <v>0</v>
      </c>
      <c r="P49" s="16">
        <v>0</v>
      </c>
      <c r="Q49" s="16">
        <v>0</v>
      </c>
      <c r="R49" s="16">
        <v>0</v>
      </c>
      <c r="S49" s="16">
        <v>0</v>
      </c>
      <c r="T49" s="16">
        <v>0</v>
      </c>
      <c r="U49" s="16">
        <v>0</v>
      </c>
      <c r="V49" s="16">
        <v>0</v>
      </c>
      <c r="W49" s="16">
        <v>0</v>
      </c>
      <c r="X49" s="16">
        <v>0</v>
      </c>
      <c r="Y49" s="16">
        <v>0</v>
      </c>
      <c r="Z49" s="16">
        <v>0</v>
      </c>
      <c r="AA49" s="16">
        <v>0</v>
      </c>
      <c r="AB49" s="16">
        <v>0</v>
      </c>
      <c r="AC49" s="16">
        <v>0</v>
      </c>
      <c r="AD49" s="16">
        <v>0</v>
      </c>
      <c r="AE49" s="16">
        <v>0</v>
      </c>
      <c r="AF49" s="16">
        <v>0</v>
      </c>
      <c r="AG49" s="13" t="s">
        <v>292</v>
      </c>
    </row>
    <row r="50" spans="1:33" ht="15" customHeight="1" x14ac:dyDescent="0.2">
      <c r="A50" s="3" t="s">
        <v>874</v>
      </c>
      <c r="B50" s="10" t="s">
        <v>758</v>
      </c>
      <c r="C50" s="16">
        <v>0</v>
      </c>
      <c r="D50" s="16">
        <v>0</v>
      </c>
      <c r="E50" s="16">
        <v>0</v>
      </c>
      <c r="F50" s="16">
        <v>0</v>
      </c>
      <c r="G50" s="16">
        <v>0</v>
      </c>
      <c r="H50" s="16">
        <v>0</v>
      </c>
      <c r="I50" s="16">
        <v>0</v>
      </c>
      <c r="J50" s="16">
        <v>0</v>
      </c>
      <c r="K50" s="16">
        <v>0</v>
      </c>
      <c r="L50" s="16">
        <v>0</v>
      </c>
      <c r="M50" s="16">
        <v>0</v>
      </c>
      <c r="N50" s="16">
        <v>0</v>
      </c>
      <c r="O50" s="16">
        <v>0</v>
      </c>
      <c r="P50" s="16">
        <v>0</v>
      </c>
      <c r="Q50" s="16">
        <v>0</v>
      </c>
      <c r="R50" s="16">
        <v>0</v>
      </c>
      <c r="S50" s="16">
        <v>0</v>
      </c>
      <c r="T50" s="16">
        <v>0</v>
      </c>
      <c r="U50" s="16">
        <v>0</v>
      </c>
      <c r="V50" s="16">
        <v>0</v>
      </c>
      <c r="W50" s="16">
        <v>0</v>
      </c>
      <c r="X50" s="16">
        <v>0</v>
      </c>
      <c r="Y50" s="16">
        <v>0</v>
      </c>
      <c r="Z50" s="16">
        <v>0</v>
      </c>
      <c r="AA50" s="16">
        <v>0</v>
      </c>
      <c r="AB50" s="16">
        <v>0</v>
      </c>
      <c r="AC50" s="16">
        <v>0</v>
      </c>
      <c r="AD50" s="16">
        <v>0</v>
      </c>
      <c r="AE50" s="16">
        <v>0</v>
      </c>
      <c r="AF50" s="16">
        <v>0</v>
      </c>
      <c r="AG50" s="13" t="s">
        <v>292</v>
      </c>
    </row>
    <row r="51" spans="1:33" ht="15" customHeight="1" x14ac:dyDescent="0.2">
      <c r="A51" s="3" t="s">
        <v>875</v>
      </c>
      <c r="B51" s="10" t="s">
        <v>760</v>
      </c>
      <c r="C51" s="16">
        <v>0</v>
      </c>
      <c r="D51" s="16">
        <v>0</v>
      </c>
      <c r="E51" s="16">
        <v>0</v>
      </c>
      <c r="F51" s="16">
        <v>0</v>
      </c>
      <c r="G51" s="16">
        <v>2.0630000000000002E-3</v>
      </c>
      <c r="H51" s="16">
        <v>4.3210000000000002E-3</v>
      </c>
      <c r="I51" s="16">
        <v>5.0010000000000002E-3</v>
      </c>
      <c r="J51" s="16">
        <v>6.5539999999999999E-3</v>
      </c>
      <c r="K51" s="16">
        <v>8.4139999999999996E-3</v>
      </c>
      <c r="L51" s="16">
        <v>1.018E-2</v>
      </c>
      <c r="M51" s="16">
        <v>1.2104999999999999E-2</v>
      </c>
      <c r="N51" s="16">
        <v>1.3934E-2</v>
      </c>
      <c r="O51" s="16">
        <v>1.5692000000000001E-2</v>
      </c>
      <c r="P51" s="16">
        <v>1.7944000000000002E-2</v>
      </c>
      <c r="Q51" s="16">
        <v>2.0240000000000001E-2</v>
      </c>
      <c r="R51" s="16">
        <v>2.2529E-2</v>
      </c>
      <c r="S51" s="16">
        <v>2.4889000000000001E-2</v>
      </c>
      <c r="T51" s="16">
        <v>2.7177E-2</v>
      </c>
      <c r="U51" s="16">
        <v>2.9433999999999998E-2</v>
      </c>
      <c r="V51" s="16">
        <v>3.1635000000000003E-2</v>
      </c>
      <c r="W51" s="16">
        <v>3.3756000000000001E-2</v>
      </c>
      <c r="X51" s="16">
        <v>3.5795E-2</v>
      </c>
      <c r="Y51" s="16">
        <v>3.7751E-2</v>
      </c>
      <c r="Z51" s="16">
        <v>3.9646000000000001E-2</v>
      </c>
      <c r="AA51" s="16">
        <v>4.1480000000000003E-2</v>
      </c>
      <c r="AB51" s="16">
        <v>4.3284999999999997E-2</v>
      </c>
      <c r="AC51" s="16">
        <v>4.5081999999999997E-2</v>
      </c>
      <c r="AD51" s="16">
        <v>4.6886999999999998E-2</v>
      </c>
      <c r="AE51" s="16">
        <v>4.8718999999999998E-2</v>
      </c>
      <c r="AF51" s="16">
        <v>5.0590000000000003E-2</v>
      </c>
      <c r="AG51" s="13" t="s">
        <v>292</v>
      </c>
    </row>
    <row r="52" spans="1:33" ht="15" customHeight="1" x14ac:dyDescent="0.2">
      <c r="A52" s="3" t="s">
        <v>876</v>
      </c>
      <c r="B52" s="10" t="s">
        <v>789</v>
      </c>
      <c r="C52" s="16">
        <v>8.7198910000000005</v>
      </c>
      <c r="D52" s="16">
        <v>9.8653709999999997</v>
      </c>
      <c r="E52" s="16">
        <v>11.004455</v>
      </c>
      <c r="F52" s="16">
        <v>12.138226</v>
      </c>
      <c r="G52" s="16">
        <v>13.217415000000001</v>
      </c>
      <c r="H52" s="16">
        <v>14.284902000000001</v>
      </c>
      <c r="I52" s="16">
        <v>15.288637</v>
      </c>
      <c r="J52" s="16">
        <v>16.241322</v>
      </c>
      <c r="K52" s="16">
        <v>17.138741</v>
      </c>
      <c r="L52" s="16">
        <v>17.91658</v>
      </c>
      <c r="M52" s="16">
        <v>18.639385000000001</v>
      </c>
      <c r="N52" s="16">
        <v>19.331309999999998</v>
      </c>
      <c r="O52" s="16">
        <v>19.913235</v>
      </c>
      <c r="P52" s="16">
        <v>20.417746000000001</v>
      </c>
      <c r="Q52" s="16">
        <v>20.886161999999999</v>
      </c>
      <c r="R52" s="16">
        <v>21.335218000000001</v>
      </c>
      <c r="S52" s="16">
        <v>21.744581</v>
      </c>
      <c r="T52" s="16">
        <v>22.123608000000001</v>
      </c>
      <c r="U52" s="16">
        <v>22.471872000000001</v>
      </c>
      <c r="V52" s="16">
        <v>22.794411</v>
      </c>
      <c r="W52" s="16">
        <v>23.084084000000001</v>
      </c>
      <c r="X52" s="16">
        <v>23.330572</v>
      </c>
      <c r="Y52" s="16">
        <v>23.530111000000002</v>
      </c>
      <c r="Z52" s="16">
        <v>23.686592000000001</v>
      </c>
      <c r="AA52" s="16">
        <v>23.805316999999999</v>
      </c>
      <c r="AB52" s="16">
        <v>23.897265999999998</v>
      </c>
      <c r="AC52" s="16">
        <v>23.968029000000001</v>
      </c>
      <c r="AD52" s="16">
        <v>24.023710000000001</v>
      </c>
      <c r="AE52" s="16">
        <v>24.067080000000001</v>
      </c>
      <c r="AF52" s="16">
        <v>24.096405000000001</v>
      </c>
      <c r="AG52" s="13">
        <v>3.2407999999999999E-2</v>
      </c>
    </row>
    <row r="53" spans="1:33" ht="15" customHeight="1" x14ac:dyDescent="0.2">
      <c r="B53" s="10"/>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spans="1:33" ht="15" customHeight="1" x14ac:dyDescent="0.2">
      <c r="A54" s="3" t="s">
        <v>877</v>
      </c>
      <c r="B54" s="11" t="s">
        <v>878</v>
      </c>
      <c r="C54" s="17">
        <v>95.103790000000004</v>
      </c>
      <c r="D54" s="17">
        <v>95.732613000000001</v>
      </c>
      <c r="E54" s="17">
        <v>96.601173000000003</v>
      </c>
      <c r="F54" s="17">
        <v>97.710785000000001</v>
      </c>
      <c r="G54" s="17">
        <v>99.106468000000007</v>
      </c>
      <c r="H54" s="17">
        <v>100.742897</v>
      </c>
      <c r="I54" s="17">
        <v>102.282906</v>
      </c>
      <c r="J54" s="17">
        <v>103.67517100000001</v>
      </c>
      <c r="K54" s="17">
        <v>104.85202</v>
      </c>
      <c r="L54" s="17">
        <v>105.847267</v>
      </c>
      <c r="M54" s="17">
        <v>106.73635899999999</v>
      </c>
      <c r="N54" s="17">
        <v>107.500778</v>
      </c>
      <c r="O54" s="17">
        <v>108.15074199999999</v>
      </c>
      <c r="P54" s="17">
        <v>108.721146</v>
      </c>
      <c r="Q54" s="17">
        <v>109.300636</v>
      </c>
      <c r="R54" s="17">
        <v>109.959892</v>
      </c>
      <c r="S54" s="17">
        <v>110.570374</v>
      </c>
      <c r="T54" s="17">
        <v>111.147064</v>
      </c>
      <c r="U54" s="17">
        <v>111.660591</v>
      </c>
      <c r="V54" s="17">
        <v>112.122925</v>
      </c>
      <c r="W54" s="17">
        <v>112.533241</v>
      </c>
      <c r="X54" s="17">
        <v>112.891701</v>
      </c>
      <c r="Y54" s="17">
        <v>113.190819</v>
      </c>
      <c r="Z54" s="17">
        <v>113.428223</v>
      </c>
      <c r="AA54" s="17">
        <v>113.64566000000001</v>
      </c>
      <c r="AB54" s="17">
        <v>113.839905</v>
      </c>
      <c r="AC54" s="17">
        <v>114.02578699999999</v>
      </c>
      <c r="AD54" s="17">
        <v>114.21357</v>
      </c>
      <c r="AE54" s="17">
        <v>114.378052</v>
      </c>
      <c r="AF54" s="17">
        <v>114.503731</v>
      </c>
      <c r="AG54" s="18">
        <v>6.4149999999999997E-3</v>
      </c>
    </row>
    <row r="55" spans="1:33" ht="15" customHeight="1" x14ac:dyDescent="0.2">
      <c r="B55" s="10"/>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row>
    <row r="56" spans="1:33" ht="15" customHeight="1" thickBot="1" x14ac:dyDescent="0.25">
      <c r="A56" s="3" t="s">
        <v>879</v>
      </c>
      <c r="B56" s="11" t="s">
        <v>880</v>
      </c>
      <c r="C56" s="17">
        <v>224.29257200000001</v>
      </c>
      <c r="D56" s="17">
        <v>224.681793</v>
      </c>
      <c r="E56" s="17">
        <v>225.566193</v>
      </c>
      <c r="F56" s="17">
        <v>226.98597699999999</v>
      </c>
      <c r="G56" s="17">
        <v>228.90249600000001</v>
      </c>
      <c r="H56" s="17">
        <v>231.35931400000001</v>
      </c>
      <c r="I56" s="17">
        <v>233.78179900000001</v>
      </c>
      <c r="J56" s="17">
        <v>235.91456600000001</v>
      </c>
      <c r="K56" s="17">
        <v>237.857361</v>
      </c>
      <c r="L56" s="17">
        <v>239.65765400000001</v>
      </c>
      <c r="M56" s="17">
        <v>241.37809799999999</v>
      </c>
      <c r="N56" s="17">
        <v>243.01681500000001</v>
      </c>
      <c r="O56" s="17">
        <v>244.58532700000001</v>
      </c>
      <c r="P56" s="17">
        <v>246.1035</v>
      </c>
      <c r="Q56" s="17">
        <v>247.82110599999999</v>
      </c>
      <c r="R56" s="17">
        <v>249.70425399999999</v>
      </c>
      <c r="S56" s="17">
        <v>251.69581600000001</v>
      </c>
      <c r="T56" s="17">
        <v>253.71731600000001</v>
      </c>
      <c r="U56" s="17">
        <v>255.67922999999999</v>
      </c>
      <c r="V56" s="17">
        <v>257.57867399999998</v>
      </c>
      <c r="W56" s="17">
        <v>259.403931</v>
      </c>
      <c r="X56" s="17">
        <v>261.14804099999998</v>
      </c>
      <c r="Y56" s="17">
        <v>262.77587899999997</v>
      </c>
      <c r="Z56" s="17">
        <v>264.33581500000003</v>
      </c>
      <c r="AA56" s="17">
        <v>265.85125699999998</v>
      </c>
      <c r="AB56" s="17">
        <v>267.32751500000001</v>
      </c>
      <c r="AC56" s="17">
        <v>268.80212399999999</v>
      </c>
      <c r="AD56" s="17">
        <v>270.28344700000002</v>
      </c>
      <c r="AE56" s="17">
        <v>271.74920700000001</v>
      </c>
      <c r="AF56" s="17">
        <v>273.17663599999997</v>
      </c>
      <c r="AG56" s="18">
        <v>7.0039999999999998E-3</v>
      </c>
    </row>
    <row r="57" spans="1:33" ht="15" customHeight="1" x14ac:dyDescent="0.2">
      <c r="B57" s="141" t="s">
        <v>881</v>
      </c>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row>
    <row r="58" spans="1:33" ht="15" customHeight="1" x14ac:dyDescent="0.2">
      <c r="B58" s="3" t="s">
        <v>827</v>
      </c>
      <c r="AG58" s="22"/>
    </row>
    <row r="59" spans="1:33" ht="15" customHeight="1" x14ac:dyDescent="0.2">
      <c r="B59" s="3" t="s">
        <v>343</v>
      </c>
      <c r="AG59" s="22"/>
    </row>
    <row r="60" spans="1:33" ht="15" customHeight="1" x14ac:dyDescent="0.2">
      <c r="B60" s="3" t="s">
        <v>882</v>
      </c>
      <c r="AG60" s="22"/>
    </row>
    <row r="61" spans="1:33" ht="15" customHeight="1" x14ac:dyDescent="0.2">
      <c r="B61" s="3" t="s">
        <v>883</v>
      </c>
      <c r="AG61" s="22"/>
    </row>
    <row r="62" spans="1:33" ht="15" customHeight="1" x14ac:dyDescent="0.2">
      <c r="B62" s="3" t="s">
        <v>884</v>
      </c>
      <c r="AG62" s="22"/>
    </row>
    <row r="63" spans="1:33" ht="15" customHeight="1" x14ac:dyDescent="0.2">
      <c r="B63" s="3" t="s">
        <v>885</v>
      </c>
      <c r="AG63" s="22"/>
    </row>
    <row r="64" spans="1:33" ht="15" customHeight="1" x14ac:dyDescent="0.2">
      <c r="B64" s="3" t="s">
        <v>886</v>
      </c>
      <c r="AG64" s="22"/>
    </row>
    <row r="65" spans="2:33" ht="15" customHeight="1" x14ac:dyDescent="0.2">
      <c r="B65" s="3" t="s">
        <v>887</v>
      </c>
      <c r="AG65" s="22"/>
    </row>
    <row r="66" spans="2:33" ht="15" customHeight="1" x14ac:dyDescent="0.2">
      <c r="B66" s="3" t="s">
        <v>888</v>
      </c>
      <c r="AG66" s="22"/>
    </row>
    <row r="67" spans="2:33" ht="15" customHeight="1" x14ac:dyDescent="0.2">
      <c r="B67" s="3" t="s">
        <v>889</v>
      </c>
      <c r="AG67" s="22"/>
    </row>
    <row r="68" spans="2:33" ht="15" customHeight="1" x14ac:dyDescent="0.2">
      <c r="B68" s="3" t="s">
        <v>890</v>
      </c>
      <c r="AG68" s="22"/>
    </row>
  </sheetData>
  <mergeCells count="1">
    <mergeCell ref="B57:AG5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7"/>
  <sheetViews>
    <sheetView topLeftCell="B1" workbookViewId="0">
      <selection activeCell="B1" sqref="B1"/>
    </sheetView>
  </sheetViews>
  <sheetFormatPr defaultRowHeight="12" x14ac:dyDescent="0.2"/>
  <cols>
    <col min="1" max="1" width="20.85546875" style="3" hidden="1" customWidth="1"/>
    <col min="2" max="2" width="45.7109375" style="3" customWidth="1"/>
    <col min="3" max="33" width="9.28515625" style="3" customWidth="1"/>
    <col min="34" max="16384" width="9.140625" style="3"/>
  </cols>
  <sheetData>
    <row r="1" spans="1:33" ht="15" customHeight="1" x14ac:dyDescent="0.25">
      <c r="A1" s="3" t="s">
        <v>80</v>
      </c>
      <c r="B1" s="5" t="s">
        <v>81</v>
      </c>
      <c r="AG1" s="22"/>
    </row>
    <row r="2" spans="1:33" ht="15" customHeight="1" x14ac:dyDescent="0.2">
      <c r="B2" s="3" t="s">
        <v>6</v>
      </c>
      <c r="AG2" s="22"/>
    </row>
    <row r="3" spans="1:33" ht="15" customHeight="1" x14ac:dyDescent="0.2">
      <c r="B3" s="3" t="s">
        <v>6</v>
      </c>
      <c r="C3" s="22" t="s">
        <v>6</v>
      </c>
      <c r="D3" s="22" t="s">
        <v>6</v>
      </c>
      <c r="E3" s="22" t="s">
        <v>6</v>
      </c>
      <c r="F3" s="22" t="s">
        <v>6</v>
      </c>
      <c r="G3" s="22" t="s">
        <v>6</v>
      </c>
      <c r="H3" s="22" t="s">
        <v>6</v>
      </c>
      <c r="I3" s="22" t="s">
        <v>6</v>
      </c>
      <c r="J3" s="22" t="s">
        <v>6</v>
      </c>
      <c r="K3" s="22" t="s">
        <v>6</v>
      </c>
      <c r="L3" s="22" t="s">
        <v>6</v>
      </c>
      <c r="M3" s="22" t="s">
        <v>6</v>
      </c>
      <c r="N3" s="22" t="s">
        <v>6</v>
      </c>
      <c r="O3" s="22" t="s">
        <v>6</v>
      </c>
      <c r="P3" s="22" t="s">
        <v>6</v>
      </c>
      <c r="Q3" s="22" t="s">
        <v>6</v>
      </c>
      <c r="R3" s="22" t="s">
        <v>6</v>
      </c>
      <c r="S3" s="22" t="s">
        <v>6</v>
      </c>
      <c r="T3" s="22" t="s">
        <v>6</v>
      </c>
      <c r="U3" s="22" t="s">
        <v>6</v>
      </c>
      <c r="V3" s="22" t="s">
        <v>6</v>
      </c>
      <c r="W3" s="22" t="s">
        <v>6</v>
      </c>
      <c r="X3" s="22" t="s">
        <v>6</v>
      </c>
      <c r="Y3" s="22" t="s">
        <v>6</v>
      </c>
      <c r="Z3" s="22" t="s">
        <v>6</v>
      </c>
      <c r="AA3" s="22" t="s">
        <v>6</v>
      </c>
      <c r="AB3" s="22" t="s">
        <v>6</v>
      </c>
      <c r="AC3" s="22" t="s">
        <v>6</v>
      </c>
      <c r="AD3" s="22" t="s">
        <v>6</v>
      </c>
      <c r="AE3" s="22" t="s">
        <v>6</v>
      </c>
      <c r="AF3" s="22" t="s">
        <v>6</v>
      </c>
      <c r="AG3" s="22"/>
    </row>
    <row r="4" spans="1:33" ht="15" customHeight="1" thickBot="1" x14ac:dyDescent="0.25">
      <c r="A4" s="9"/>
      <c r="B4" s="23" t="s">
        <v>82</v>
      </c>
      <c r="C4" s="9">
        <v>2011</v>
      </c>
      <c r="D4" s="9">
        <v>2012</v>
      </c>
      <c r="E4" s="9">
        <v>2013</v>
      </c>
      <c r="F4" s="9">
        <v>2014</v>
      </c>
      <c r="G4" s="9">
        <v>2015</v>
      </c>
      <c r="H4" s="9">
        <v>2016</v>
      </c>
      <c r="I4" s="9">
        <v>2017</v>
      </c>
      <c r="J4" s="9">
        <v>2018</v>
      </c>
      <c r="K4" s="9">
        <v>2019</v>
      </c>
      <c r="L4" s="9">
        <v>2020</v>
      </c>
      <c r="M4" s="9">
        <v>2021</v>
      </c>
      <c r="N4" s="9">
        <v>2022</v>
      </c>
      <c r="O4" s="9">
        <v>2023</v>
      </c>
      <c r="P4" s="9">
        <v>2024</v>
      </c>
      <c r="Q4" s="9">
        <v>2025</v>
      </c>
      <c r="R4" s="9">
        <v>2026</v>
      </c>
      <c r="S4" s="9">
        <v>2027</v>
      </c>
      <c r="T4" s="9">
        <v>2028</v>
      </c>
      <c r="U4" s="9">
        <v>2029</v>
      </c>
      <c r="V4" s="9">
        <v>2030</v>
      </c>
      <c r="W4" s="9">
        <v>2031</v>
      </c>
      <c r="X4" s="9">
        <v>2032</v>
      </c>
      <c r="Y4" s="9">
        <v>2033</v>
      </c>
      <c r="Z4" s="9">
        <v>2034</v>
      </c>
      <c r="AA4" s="9">
        <v>2035</v>
      </c>
      <c r="AB4" s="9">
        <v>2036</v>
      </c>
      <c r="AC4" s="9">
        <v>2037</v>
      </c>
      <c r="AD4" s="9">
        <v>2038</v>
      </c>
      <c r="AE4" s="9">
        <v>2039</v>
      </c>
      <c r="AF4" s="9">
        <v>2040</v>
      </c>
      <c r="AG4" s="9" t="s">
        <v>8</v>
      </c>
    </row>
    <row r="5" spans="1:33" ht="15" customHeight="1" thickTop="1" x14ac:dyDescent="0.2">
      <c r="AG5" s="22"/>
    </row>
    <row r="6" spans="1:33" ht="15" customHeight="1" x14ac:dyDescent="0.2">
      <c r="A6" s="3" t="s">
        <v>83</v>
      </c>
      <c r="B6" s="11" t="s">
        <v>84</v>
      </c>
      <c r="C6" s="24">
        <v>12.918676</v>
      </c>
      <c r="D6" s="24">
        <v>12.905381999999999</v>
      </c>
      <c r="E6" s="24">
        <v>12.314145999999999</v>
      </c>
      <c r="F6" s="24">
        <v>11.622142999999999</v>
      </c>
      <c r="G6" s="24">
        <v>10.696084000000001</v>
      </c>
      <c r="H6" s="24">
        <v>10.328825999999999</v>
      </c>
      <c r="I6" s="24">
        <v>10.211392</v>
      </c>
      <c r="J6" s="24">
        <v>10.321465999999999</v>
      </c>
      <c r="K6" s="24">
        <v>10.657707</v>
      </c>
      <c r="L6" s="24">
        <v>10.928573999999999</v>
      </c>
      <c r="M6" s="24">
        <v>11.224138</v>
      </c>
      <c r="N6" s="24">
        <v>11.548992999999999</v>
      </c>
      <c r="O6" s="24">
        <v>11.813103</v>
      </c>
      <c r="P6" s="24">
        <v>12.080270000000001</v>
      </c>
      <c r="Q6" s="24">
        <v>12.326950999999999</v>
      </c>
      <c r="R6" s="24">
        <v>12.513631</v>
      </c>
      <c r="S6" s="24">
        <v>12.768383</v>
      </c>
      <c r="T6" s="24">
        <v>12.917431000000001</v>
      </c>
      <c r="U6" s="24">
        <v>13.132771</v>
      </c>
      <c r="V6" s="24">
        <v>13.306364</v>
      </c>
      <c r="W6" s="24">
        <v>13.525103</v>
      </c>
      <c r="X6" s="24">
        <v>13.777481</v>
      </c>
      <c r="Y6" s="24">
        <v>14.00184</v>
      </c>
      <c r="Z6" s="24">
        <v>14.288015</v>
      </c>
      <c r="AA6" s="24">
        <v>14.474632</v>
      </c>
      <c r="AB6" s="24">
        <v>14.703227</v>
      </c>
      <c r="AC6" s="24">
        <v>14.911764</v>
      </c>
      <c r="AD6" s="24">
        <v>15.134971999999999</v>
      </c>
      <c r="AE6" s="24">
        <v>15.426640000000001</v>
      </c>
      <c r="AF6" s="24">
        <v>15.735956</v>
      </c>
      <c r="AG6" s="18">
        <v>7.1069999999999996E-3</v>
      </c>
    </row>
    <row r="7" spans="1:33" ht="15" customHeight="1" x14ac:dyDescent="0.2">
      <c r="B7" s="10"/>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spans="1:33" ht="15" customHeight="1" x14ac:dyDescent="0.2">
      <c r="B8" s="11" t="s">
        <v>85</v>
      </c>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row>
    <row r="9" spans="1:33" ht="15" customHeight="1" x14ac:dyDescent="0.2">
      <c r="A9" s="3" t="s">
        <v>86</v>
      </c>
      <c r="B9" s="10" t="s">
        <v>87</v>
      </c>
      <c r="C9" s="15">
        <v>12.406821000000001</v>
      </c>
      <c r="D9" s="15">
        <v>12.59197</v>
      </c>
      <c r="E9" s="15">
        <v>12.654214</v>
      </c>
      <c r="F9" s="15">
        <v>12.689057</v>
      </c>
      <c r="G9" s="15">
        <v>12.670203000000001</v>
      </c>
      <c r="H9" s="15">
        <v>12.756074999999999</v>
      </c>
      <c r="I9" s="15">
        <v>12.885324000000001</v>
      </c>
      <c r="J9" s="15">
        <v>13.053751999999999</v>
      </c>
      <c r="K9" s="15">
        <v>13.261374</v>
      </c>
      <c r="L9" s="15">
        <v>13.450540999999999</v>
      </c>
      <c r="M9" s="15">
        <v>13.638642000000001</v>
      </c>
      <c r="N9" s="15">
        <v>13.827709</v>
      </c>
      <c r="O9" s="15">
        <v>13.999593000000001</v>
      </c>
      <c r="P9" s="15">
        <v>14.167323</v>
      </c>
      <c r="Q9" s="15">
        <v>14.326112999999999</v>
      </c>
      <c r="R9" s="15">
        <v>14.468667</v>
      </c>
      <c r="S9" s="15">
        <v>14.620514</v>
      </c>
      <c r="T9" s="15">
        <v>14.747087000000001</v>
      </c>
      <c r="U9" s="15">
        <v>14.882917000000001</v>
      </c>
      <c r="V9" s="15">
        <v>15.006743999999999</v>
      </c>
      <c r="W9" s="15">
        <v>15.136074000000001</v>
      </c>
      <c r="X9" s="15">
        <v>15.268338</v>
      </c>
      <c r="Y9" s="15">
        <v>15.392120999999999</v>
      </c>
      <c r="Z9" s="15">
        <v>15.522656</v>
      </c>
      <c r="AA9" s="15">
        <v>15.632099</v>
      </c>
      <c r="AB9" s="15">
        <v>15.743383</v>
      </c>
      <c r="AC9" s="15">
        <v>15.848907000000001</v>
      </c>
      <c r="AD9" s="15">
        <v>15.958156000000001</v>
      </c>
      <c r="AE9" s="15">
        <v>16.076982000000001</v>
      </c>
      <c r="AF9" s="15">
        <v>16.196204999999999</v>
      </c>
      <c r="AG9" s="13">
        <v>9.0299999999999998E-3</v>
      </c>
    </row>
    <row r="10" spans="1:33" ht="15" customHeight="1" x14ac:dyDescent="0.2">
      <c r="A10" s="3" t="s">
        <v>88</v>
      </c>
      <c r="B10" s="10" t="s">
        <v>89</v>
      </c>
      <c r="C10" s="15">
        <v>12.158379</v>
      </c>
      <c r="D10" s="15">
        <v>12.538281</v>
      </c>
      <c r="E10" s="15">
        <v>12.81269</v>
      </c>
      <c r="F10" s="15">
        <v>13.034457</v>
      </c>
      <c r="G10" s="15">
        <v>13.214933</v>
      </c>
      <c r="H10" s="15">
        <v>13.404959</v>
      </c>
      <c r="I10" s="15">
        <v>13.596045999999999</v>
      </c>
      <c r="J10" s="15">
        <v>13.791404999999999</v>
      </c>
      <c r="K10" s="15">
        <v>13.99366</v>
      </c>
      <c r="L10" s="15">
        <v>14.189951000000001</v>
      </c>
      <c r="M10" s="15">
        <v>14.385669999999999</v>
      </c>
      <c r="N10" s="15">
        <v>14.581873</v>
      </c>
      <c r="O10" s="15">
        <v>14.774368000000001</v>
      </c>
      <c r="P10" s="15">
        <v>14.966614999999999</v>
      </c>
      <c r="Q10" s="15">
        <v>15.157539</v>
      </c>
      <c r="R10" s="15">
        <v>15.345345</v>
      </c>
      <c r="S10" s="15">
        <v>15.536448999999999</v>
      </c>
      <c r="T10" s="15">
        <v>15.722189</v>
      </c>
      <c r="U10" s="15">
        <v>15.911201999999999</v>
      </c>
      <c r="V10" s="15">
        <v>16.098125</v>
      </c>
      <c r="W10" s="15">
        <v>16.287306000000001</v>
      </c>
      <c r="X10" s="15">
        <v>16.478103999999998</v>
      </c>
      <c r="Y10" s="15">
        <v>16.667576</v>
      </c>
      <c r="Z10" s="15">
        <v>16.859732000000001</v>
      </c>
      <c r="AA10" s="15">
        <v>17.047326999999999</v>
      </c>
      <c r="AB10" s="15">
        <v>17.236412000000001</v>
      </c>
      <c r="AC10" s="15">
        <v>17.424845000000001</v>
      </c>
      <c r="AD10" s="15">
        <v>17.614635</v>
      </c>
      <c r="AE10" s="15">
        <v>17.807451</v>
      </c>
      <c r="AF10" s="15">
        <v>18.001028000000002</v>
      </c>
      <c r="AG10" s="13">
        <v>1.2999999999999999E-2</v>
      </c>
    </row>
    <row r="11" spans="1:33" ht="15" customHeight="1" x14ac:dyDescent="0.2">
      <c r="A11" s="3" t="s">
        <v>90</v>
      </c>
      <c r="B11" s="10" t="s">
        <v>91</v>
      </c>
      <c r="C11" s="15">
        <v>12.158379</v>
      </c>
      <c r="D11" s="15">
        <v>12.538281</v>
      </c>
      <c r="E11" s="15">
        <v>12.81269</v>
      </c>
      <c r="F11" s="15">
        <v>13.034457</v>
      </c>
      <c r="G11" s="15">
        <v>13.214933</v>
      </c>
      <c r="H11" s="15">
        <v>13.404959</v>
      </c>
      <c r="I11" s="15">
        <v>13.596045999999999</v>
      </c>
      <c r="J11" s="15">
        <v>13.791404999999999</v>
      </c>
      <c r="K11" s="15">
        <v>13.99366</v>
      </c>
      <c r="L11" s="15">
        <v>14.189951000000001</v>
      </c>
      <c r="M11" s="15">
        <v>14.385669999999999</v>
      </c>
      <c r="N11" s="15">
        <v>14.581873</v>
      </c>
      <c r="O11" s="15">
        <v>14.774368000000001</v>
      </c>
      <c r="P11" s="15">
        <v>14.966614999999999</v>
      </c>
      <c r="Q11" s="15">
        <v>15.157539</v>
      </c>
      <c r="R11" s="15">
        <v>15.345345</v>
      </c>
      <c r="S11" s="15">
        <v>15.536448999999999</v>
      </c>
      <c r="T11" s="15">
        <v>15.722189</v>
      </c>
      <c r="U11" s="15">
        <v>15.911201999999999</v>
      </c>
      <c r="V11" s="15">
        <v>16.098125</v>
      </c>
      <c r="W11" s="15">
        <v>16.287306000000001</v>
      </c>
      <c r="X11" s="15">
        <v>16.478103999999998</v>
      </c>
      <c r="Y11" s="15">
        <v>16.667576</v>
      </c>
      <c r="Z11" s="15">
        <v>16.859732000000001</v>
      </c>
      <c r="AA11" s="15">
        <v>17.047326999999999</v>
      </c>
      <c r="AB11" s="15">
        <v>17.236412000000001</v>
      </c>
      <c r="AC11" s="15">
        <v>17.424845000000001</v>
      </c>
      <c r="AD11" s="15">
        <v>17.614635</v>
      </c>
      <c r="AE11" s="15">
        <v>17.807451</v>
      </c>
      <c r="AF11" s="15">
        <v>18.001028000000002</v>
      </c>
      <c r="AG11" s="13">
        <v>1.2999999999999999E-2</v>
      </c>
    </row>
    <row r="12" spans="1:33" ht="15" customHeight="1" x14ac:dyDescent="0.2">
      <c r="B12" s="10"/>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spans="1:33" ht="15" customHeight="1" x14ac:dyDescent="0.2">
      <c r="B13" s="11" t="s">
        <v>92</v>
      </c>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row>
    <row r="14" spans="1:33" ht="15" customHeight="1" x14ac:dyDescent="0.2">
      <c r="A14" s="3" t="s">
        <v>93</v>
      </c>
      <c r="B14" s="10" t="s">
        <v>94</v>
      </c>
      <c r="C14" s="16">
        <v>0.82484299999999999</v>
      </c>
      <c r="D14" s="16">
        <v>0.82546900000000001</v>
      </c>
      <c r="E14" s="16">
        <v>0.82609600000000005</v>
      </c>
      <c r="F14" s="16">
        <v>0.82672299999999999</v>
      </c>
      <c r="G14" s="16">
        <v>0.82735000000000003</v>
      </c>
      <c r="H14" s="16">
        <v>0.82797799999999999</v>
      </c>
      <c r="I14" s="16">
        <v>0.82860599999999995</v>
      </c>
      <c r="J14" s="16">
        <v>0.82923500000000006</v>
      </c>
      <c r="K14" s="16">
        <v>0.82986499999999996</v>
      </c>
      <c r="L14" s="16">
        <v>0.83049499999999998</v>
      </c>
      <c r="M14" s="16">
        <v>0.831125</v>
      </c>
      <c r="N14" s="16">
        <v>0.83175600000000005</v>
      </c>
      <c r="O14" s="16">
        <v>0.83238699999999999</v>
      </c>
      <c r="P14" s="16">
        <v>0.83301899999999995</v>
      </c>
      <c r="Q14" s="16">
        <v>0.83365100000000003</v>
      </c>
      <c r="R14" s="16">
        <v>0.83428400000000003</v>
      </c>
      <c r="S14" s="16">
        <v>0.83491700000000002</v>
      </c>
      <c r="T14" s="16">
        <v>0.83555100000000004</v>
      </c>
      <c r="U14" s="16">
        <v>0.83618499999999996</v>
      </c>
      <c r="V14" s="16">
        <v>0.83681899999999998</v>
      </c>
      <c r="W14" s="16">
        <v>0.83745499999999995</v>
      </c>
      <c r="X14" s="16">
        <v>0.83809</v>
      </c>
      <c r="Y14" s="16">
        <v>0.83872599999999997</v>
      </c>
      <c r="Z14" s="16">
        <v>0.83936299999999997</v>
      </c>
      <c r="AA14" s="16">
        <v>0.84</v>
      </c>
      <c r="AB14" s="16">
        <v>0.84</v>
      </c>
      <c r="AC14" s="16">
        <v>0.84</v>
      </c>
      <c r="AD14" s="16">
        <v>0.84</v>
      </c>
      <c r="AE14" s="16">
        <v>0.84</v>
      </c>
      <c r="AF14" s="16">
        <v>0.84</v>
      </c>
      <c r="AG14" s="13">
        <v>6.2299999999999996E-4</v>
      </c>
    </row>
    <row r="15" spans="1:33" ht="15" customHeight="1" x14ac:dyDescent="0.2">
      <c r="A15" s="3" t="s">
        <v>95</v>
      </c>
      <c r="B15" s="10" t="s">
        <v>96</v>
      </c>
      <c r="C15" s="16">
        <v>0.76776</v>
      </c>
      <c r="D15" s="16">
        <v>0.76947500000000002</v>
      </c>
      <c r="E15" s="16">
        <v>0.77119400000000005</v>
      </c>
      <c r="F15" s="16">
        <v>0.77291699999999997</v>
      </c>
      <c r="G15" s="16">
        <v>0.774644</v>
      </c>
      <c r="H15" s="16">
        <v>0.77637400000000001</v>
      </c>
      <c r="I15" s="16">
        <v>0.77810900000000005</v>
      </c>
      <c r="J15" s="16">
        <v>0.77984699999999996</v>
      </c>
      <c r="K15" s="16">
        <v>0.78158899999999998</v>
      </c>
      <c r="L15" s="16">
        <v>0.78333600000000003</v>
      </c>
      <c r="M15" s="16">
        <v>0.78508599999999995</v>
      </c>
      <c r="N15" s="16">
        <v>0.78683899999999996</v>
      </c>
      <c r="O15" s="16">
        <v>0.78859699999999999</v>
      </c>
      <c r="P15" s="16">
        <v>0.79035900000000003</v>
      </c>
      <c r="Q15" s="16">
        <v>0.79212499999999997</v>
      </c>
      <c r="R15" s="16">
        <v>0.79389399999999999</v>
      </c>
      <c r="S15" s="16">
        <v>0.79566800000000004</v>
      </c>
      <c r="T15" s="16">
        <v>0.79744499999999996</v>
      </c>
      <c r="U15" s="16">
        <v>0.79922700000000002</v>
      </c>
      <c r="V15" s="16">
        <v>0.80101299999999998</v>
      </c>
      <c r="W15" s="16">
        <v>0.80280200000000002</v>
      </c>
      <c r="X15" s="16">
        <v>0.80459499999999995</v>
      </c>
      <c r="Y15" s="16">
        <v>0.80639300000000003</v>
      </c>
      <c r="Z15" s="16">
        <v>0.80819399999999997</v>
      </c>
      <c r="AA15" s="16">
        <v>0.81</v>
      </c>
      <c r="AB15" s="16">
        <v>0.81</v>
      </c>
      <c r="AC15" s="16">
        <v>0.81</v>
      </c>
      <c r="AD15" s="16">
        <v>0.81</v>
      </c>
      <c r="AE15" s="16">
        <v>0.81</v>
      </c>
      <c r="AF15" s="16">
        <v>0.81</v>
      </c>
      <c r="AG15" s="13">
        <v>1.835E-3</v>
      </c>
    </row>
    <row r="16" spans="1:33" ht="15" customHeight="1" x14ac:dyDescent="0.2">
      <c r="B16" s="10"/>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1:33" ht="15" customHeight="1" x14ac:dyDescent="0.2">
      <c r="B17" s="26" t="s">
        <v>97</v>
      </c>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1:33" ht="15" customHeight="1" x14ac:dyDescent="0.2">
      <c r="B18" s="26" t="s">
        <v>98</v>
      </c>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1:33" ht="15" customHeight="1" x14ac:dyDescent="0.2">
      <c r="B19" s="11" t="s">
        <v>99</v>
      </c>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ht="15" customHeight="1" x14ac:dyDescent="0.2">
      <c r="A20" s="3" t="s">
        <v>100</v>
      </c>
      <c r="B20" s="10" t="s">
        <v>101</v>
      </c>
      <c r="C20" s="27">
        <v>13299.099609000001</v>
      </c>
      <c r="D20" s="27">
        <v>13593.200194999999</v>
      </c>
      <c r="E20" s="27">
        <v>13843.392578000001</v>
      </c>
      <c r="F20" s="27">
        <v>14231.582031</v>
      </c>
      <c r="G20" s="27">
        <v>14692.709961</v>
      </c>
      <c r="H20" s="27">
        <v>15153.919921999999</v>
      </c>
      <c r="I20" s="27">
        <v>15588.969727</v>
      </c>
      <c r="J20" s="27">
        <v>15987.412109000001</v>
      </c>
      <c r="K20" s="27">
        <v>16377.684569999999</v>
      </c>
      <c r="L20" s="27">
        <v>16753.240234000001</v>
      </c>
      <c r="M20" s="27">
        <v>17112.894531000002</v>
      </c>
      <c r="N20" s="27">
        <v>17486.972656000002</v>
      </c>
      <c r="O20" s="27">
        <v>17885.039062</v>
      </c>
      <c r="P20" s="27">
        <v>18316.117188</v>
      </c>
      <c r="Q20" s="27">
        <v>18768.857422000001</v>
      </c>
      <c r="R20" s="27">
        <v>19231.982422000001</v>
      </c>
      <c r="S20" s="27">
        <v>19689.501952999999</v>
      </c>
      <c r="T20" s="27">
        <v>20153.626952999999</v>
      </c>
      <c r="U20" s="27">
        <v>20637.390625</v>
      </c>
      <c r="V20" s="27">
        <v>21138.537109000001</v>
      </c>
      <c r="W20" s="27">
        <v>21638.835938</v>
      </c>
      <c r="X20" s="27">
        <v>22138.908202999999</v>
      </c>
      <c r="Y20" s="27">
        <v>22659.328125</v>
      </c>
      <c r="Z20" s="27">
        <v>23200.261718999998</v>
      </c>
      <c r="AA20" s="27">
        <v>23750.695312</v>
      </c>
      <c r="AB20" s="27">
        <v>24315.132812</v>
      </c>
      <c r="AC20" s="27">
        <v>24888.435547000001</v>
      </c>
      <c r="AD20" s="27">
        <v>25477.314452999999</v>
      </c>
      <c r="AE20" s="27">
        <v>26063.148438</v>
      </c>
      <c r="AF20" s="27">
        <v>26670.4375</v>
      </c>
      <c r="AG20" s="13">
        <v>2.4362999999999999E-2</v>
      </c>
    </row>
    <row r="21" spans="1:33" ht="15" customHeight="1" x14ac:dyDescent="0.2">
      <c r="A21" s="3" t="s">
        <v>102</v>
      </c>
      <c r="B21" s="10" t="s">
        <v>103</v>
      </c>
      <c r="C21" s="27">
        <v>1268.1979980000001</v>
      </c>
      <c r="D21" s="27">
        <v>1294.248047</v>
      </c>
      <c r="E21" s="27">
        <v>1328.361328</v>
      </c>
      <c r="F21" s="27">
        <v>1364.8889160000001</v>
      </c>
      <c r="G21" s="27">
        <v>1401.837524</v>
      </c>
      <c r="H21" s="27">
        <v>1437.8709719999999</v>
      </c>
      <c r="I21" s="27">
        <v>1473.3321530000001</v>
      </c>
      <c r="J21" s="27">
        <v>1509.8793949999999</v>
      </c>
      <c r="K21" s="27">
        <v>1545.2037350000001</v>
      </c>
      <c r="L21" s="27">
        <v>1578.7070309999999</v>
      </c>
      <c r="M21" s="27">
        <v>1613.6523440000001</v>
      </c>
      <c r="N21" s="27">
        <v>1648.434082</v>
      </c>
      <c r="O21" s="27">
        <v>1683.1391599999999</v>
      </c>
      <c r="P21" s="27">
        <v>1718.2196039999999</v>
      </c>
      <c r="Q21" s="27">
        <v>1754.755249</v>
      </c>
      <c r="R21" s="27">
        <v>1792.1640620000001</v>
      </c>
      <c r="S21" s="27">
        <v>1830.530518</v>
      </c>
      <c r="T21" s="27">
        <v>1870.141357</v>
      </c>
      <c r="U21" s="27">
        <v>1910.680298</v>
      </c>
      <c r="V21" s="27">
        <v>1952.1247559999999</v>
      </c>
      <c r="W21" s="27">
        <v>1995.0321039999999</v>
      </c>
      <c r="X21" s="27">
        <v>2038.8704829999999</v>
      </c>
      <c r="Y21" s="27">
        <v>2083.064453</v>
      </c>
      <c r="Z21" s="27">
        <v>2128.1154790000001</v>
      </c>
      <c r="AA21" s="27">
        <v>2174.5417480000001</v>
      </c>
      <c r="AB21" s="27">
        <v>2221.445068</v>
      </c>
      <c r="AC21" s="27">
        <v>2268.9648440000001</v>
      </c>
      <c r="AD21" s="27">
        <v>2318.5109859999998</v>
      </c>
      <c r="AE21" s="27">
        <v>2368.638672</v>
      </c>
      <c r="AF21" s="27">
        <v>2419.2763669999999</v>
      </c>
      <c r="AG21" s="13">
        <v>2.2592000000000001E-2</v>
      </c>
    </row>
    <row r="22" spans="1:33" ht="15" customHeight="1" x14ac:dyDescent="0.2">
      <c r="A22" s="3" t="s">
        <v>104</v>
      </c>
      <c r="B22" s="10" t="s">
        <v>105</v>
      </c>
      <c r="C22" s="27">
        <v>2105.6367190000001</v>
      </c>
      <c r="D22" s="27">
        <v>2165.036865</v>
      </c>
      <c r="E22" s="27">
        <v>2243.2221679999998</v>
      </c>
      <c r="F22" s="27">
        <v>2340.5219729999999</v>
      </c>
      <c r="G22" s="27">
        <v>2430.3881839999999</v>
      </c>
      <c r="H22" s="27">
        <v>2524.632568</v>
      </c>
      <c r="I22" s="27">
        <v>2617.9816890000002</v>
      </c>
      <c r="J22" s="27">
        <v>2714.484375</v>
      </c>
      <c r="K22" s="27">
        <v>2814.9003910000001</v>
      </c>
      <c r="L22" s="27">
        <v>2916.5585940000001</v>
      </c>
      <c r="M22" s="27">
        <v>3023.5073240000002</v>
      </c>
      <c r="N22" s="27">
        <v>3131.236328</v>
      </c>
      <c r="O22" s="27">
        <v>3240.561768</v>
      </c>
      <c r="P22" s="27">
        <v>3353.7426759999998</v>
      </c>
      <c r="Q22" s="27">
        <v>3471.0874020000001</v>
      </c>
      <c r="R22" s="27">
        <v>3591.8479000000002</v>
      </c>
      <c r="S22" s="27">
        <v>3715.1357419999999</v>
      </c>
      <c r="T22" s="27">
        <v>3839.492432</v>
      </c>
      <c r="U22" s="27">
        <v>3970.8498540000001</v>
      </c>
      <c r="V22" s="27">
        <v>4105.1254879999997</v>
      </c>
      <c r="W22" s="27">
        <v>4243.5888670000004</v>
      </c>
      <c r="X22" s="27">
        <v>4384.5610349999997</v>
      </c>
      <c r="Y22" s="27">
        <v>4532.091797</v>
      </c>
      <c r="Z22" s="27">
        <v>4682.4746089999999</v>
      </c>
      <c r="AA22" s="27">
        <v>4837.3515619999998</v>
      </c>
      <c r="AB22" s="27">
        <v>4997.435547</v>
      </c>
      <c r="AC22" s="27">
        <v>5163.6342770000001</v>
      </c>
      <c r="AD22" s="27">
        <v>5334.7788090000004</v>
      </c>
      <c r="AE22" s="27">
        <v>5511.0595700000003</v>
      </c>
      <c r="AF22" s="27">
        <v>5693.5869140000004</v>
      </c>
      <c r="AG22" s="13">
        <v>3.5135E-2</v>
      </c>
    </row>
    <row r="23" spans="1:33" ht="15" customHeight="1" x14ac:dyDescent="0.2">
      <c r="A23" s="3" t="s">
        <v>106</v>
      </c>
      <c r="B23" s="10" t="s">
        <v>107</v>
      </c>
      <c r="C23" s="27">
        <v>4169.8374020000001</v>
      </c>
      <c r="D23" s="27">
        <v>4336.2182620000003</v>
      </c>
      <c r="E23" s="27">
        <v>4549.4101559999999</v>
      </c>
      <c r="F23" s="27">
        <v>4779.9423829999996</v>
      </c>
      <c r="G23" s="27">
        <v>4997.3398440000001</v>
      </c>
      <c r="H23" s="27">
        <v>5230.6625979999999</v>
      </c>
      <c r="I23" s="27">
        <v>5465.0922849999997</v>
      </c>
      <c r="J23" s="27">
        <v>5709.2138670000004</v>
      </c>
      <c r="K23" s="27">
        <v>5965.0141599999997</v>
      </c>
      <c r="L23" s="27">
        <v>6228.9160160000001</v>
      </c>
      <c r="M23" s="27">
        <v>6501.6557620000003</v>
      </c>
      <c r="N23" s="27">
        <v>6782.9282229999999</v>
      </c>
      <c r="O23" s="27">
        <v>7075.6098629999997</v>
      </c>
      <c r="P23" s="27">
        <v>7378.6015619999998</v>
      </c>
      <c r="Q23" s="27">
        <v>7694.7548829999996</v>
      </c>
      <c r="R23" s="27">
        <v>8024.3676759999998</v>
      </c>
      <c r="S23" s="27">
        <v>8365.6064449999994</v>
      </c>
      <c r="T23" s="27">
        <v>8720.1796880000002</v>
      </c>
      <c r="U23" s="27">
        <v>9087.6357420000004</v>
      </c>
      <c r="V23" s="27">
        <v>9469.609375</v>
      </c>
      <c r="W23" s="27">
        <v>9864.796875</v>
      </c>
      <c r="X23" s="27">
        <v>10275.682617</v>
      </c>
      <c r="Y23" s="27">
        <v>10700.829102</v>
      </c>
      <c r="Z23" s="27">
        <v>11143.382812</v>
      </c>
      <c r="AA23" s="27">
        <v>11601.721680000001</v>
      </c>
      <c r="AB23" s="27">
        <v>12078.28125</v>
      </c>
      <c r="AC23" s="27">
        <v>12571.641602</v>
      </c>
      <c r="AD23" s="27">
        <v>13081.834961</v>
      </c>
      <c r="AE23" s="27">
        <v>13609.409180000001</v>
      </c>
      <c r="AF23" s="27">
        <v>14154.256836</v>
      </c>
      <c r="AG23" s="13">
        <v>4.3156E-2</v>
      </c>
    </row>
    <row r="24" spans="1:33" ht="15" customHeight="1" x14ac:dyDescent="0.2">
      <c r="A24" s="3" t="s">
        <v>108</v>
      </c>
      <c r="B24" s="10" t="s">
        <v>109</v>
      </c>
      <c r="C24" s="27">
        <v>15686.958008</v>
      </c>
      <c r="D24" s="27">
        <v>15948.65625</v>
      </c>
      <c r="E24" s="27">
        <v>16297.529296999999</v>
      </c>
      <c r="F24" s="27">
        <v>16697.878906000002</v>
      </c>
      <c r="G24" s="27">
        <v>17127.769531000002</v>
      </c>
      <c r="H24" s="27">
        <v>17540.810547000001</v>
      </c>
      <c r="I24" s="27">
        <v>17943.160156000002</v>
      </c>
      <c r="J24" s="27">
        <v>18343.521484000001</v>
      </c>
      <c r="K24" s="27">
        <v>18750.376952999999</v>
      </c>
      <c r="L24" s="27">
        <v>19168.566406000002</v>
      </c>
      <c r="M24" s="27">
        <v>19588.291015999999</v>
      </c>
      <c r="N24" s="27">
        <v>20007.675781000002</v>
      </c>
      <c r="O24" s="27">
        <v>20430.46875</v>
      </c>
      <c r="P24" s="27">
        <v>20853.294922000001</v>
      </c>
      <c r="Q24" s="27">
        <v>21278.175781000002</v>
      </c>
      <c r="R24" s="27">
        <v>21706.787109000001</v>
      </c>
      <c r="S24" s="27">
        <v>22141.523438</v>
      </c>
      <c r="T24" s="27">
        <v>22581.285156000002</v>
      </c>
      <c r="U24" s="27">
        <v>23021.505859000001</v>
      </c>
      <c r="V24" s="27">
        <v>23468.890625</v>
      </c>
      <c r="W24" s="27">
        <v>23925.951172000001</v>
      </c>
      <c r="X24" s="27">
        <v>24387.525390999999</v>
      </c>
      <c r="Y24" s="27">
        <v>24855.558593999998</v>
      </c>
      <c r="Z24" s="27">
        <v>25327.132812</v>
      </c>
      <c r="AA24" s="27">
        <v>25805.824218999998</v>
      </c>
      <c r="AB24" s="27">
        <v>26290.783202999999</v>
      </c>
      <c r="AC24" s="27">
        <v>26780.185547000001</v>
      </c>
      <c r="AD24" s="27">
        <v>27281.044922000001</v>
      </c>
      <c r="AE24" s="27">
        <v>27789.628906000002</v>
      </c>
      <c r="AF24" s="27">
        <v>28304.611327999999</v>
      </c>
      <c r="AG24" s="13">
        <v>2.0698999999999999E-2</v>
      </c>
    </row>
    <row r="25" spans="1:33" ht="15" customHeight="1" x14ac:dyDescent="0.2">
      <c r="A25" s="3" t="s">
        <v>110</v>
      </c>
      <c r="B25" s="10" t="s">
        <v>111</v>
      </c>
      <c r="C25" s="27">
        <v>2704.594482</v>
      </c>
      <c r="D25" s="27">
        <v>2858.2204590000001</v>
      </c>
      <c r="E25" s="27">
        <v>3018.65625</v>
      </c>
      <c r="F25" s="27">
        <v>3182.139404</v>
      </c>
      <c r="G25" s="27">
        <v>3349.533203</v>
      </c>
      <c r="H25" s="27">
        <v>3520.0314939999998</v>
      </c>
      <c r="I25" s="27">
        <v>3691.2622070000002</v>
      </c>
      <c r="J25" s="27">
        <v>3863.7924800000001</v>
      </c>
      <c r="K25" s="27">
        <v>4042.3420409999999</v>
      </c>
      <c r="L25" s="27">
        <v>4225.3623049999997</v>
      </c>
      <c r="M25" s="27">
        <v>4413.3803710000002</v>
      </c>
      <c r="N25" s="27">
        <v>4606.1240230000003</v>
      </c>
      <c r="O25" s="27">
        <v>4804.2641599999997</v>
      </c>
      <c r="P25" s="27">
        <v>5006.6523440000001</v>
      </c>
      <c r="Q25" s="27">
        <v>5212.9882809999999</v>
      </c>
      <c r="R25" s="27">
        <v>5423.9204099999997</v>
      </c>
      <c r="S25" s="27">
        <v>5639.4443359999996</v>
      </c>
      <c r="T25" s="27">
        <v>5860.5561520000001</v>
      </c>
      <c r="U25" s="27">
        <v>6088.9990230000003</v>
      </c>
      <c r="V25" s="27">
        <v>6325.1943359999996</v>
      </c>
      <c r="W25" s="27">
        <v>6569.8408200000003</v>
      </c>
      <c r="X25" s="27">
        <v>6820.2446289999998</v>
      </c>
      <c r="Y25" s="27">
        <v>7077.5791019999997</v>
      </c>
      <c r="Z25" s="27">
        <v>7343.9897460000002</v>
      </c>
      <c r="AA25" s="27">
        <v>7619.4160160000001</v>
      </c>
      <c r="AB25" s="27">
        <v>7904.2734380000002</v>
      </c>
      <c r="AC25" s="27">
        <v>8197.3808590000008</v>
      </c>
      <c r="AD25" s="27">
        <v>8498.9580079999996</v>
      </c>
      <c r="AE25" s="27">
        <v>8809.2226559999999</v>
      </c>
      <c r="AF25" s="27">
        <v>9127.9638670000004</v>
      </c>
      <c r="AG25" s="13">
        <v>4.2340999999999997E-2</v>
      </c>
    </row>
    <row r="26" spans="1:33" ht="15" customHeight="1" x14ac:dyDescent="0.2">
      <c r="A26" s="3" t="s">
        <v>112</v>
      </c>
      <c r="B26" s="10" t="s">
        <v>113</v>
      </c>
      <c r="C26" s="27">
        <v>3226.661865</v>
      </c>
      <c r="D26" s="27">
        <v>3384.974365</v>
      </c>
      <c r="E26" s="27">
        <v>3547.4379880000001</v>
      </c>
      <c r="F26" s="27">
        <v>3719.7250979999999</v>
      </c>
      <c r="G26" s="27">
        <v>3882.1125489999999</v>
      </c>
      <c r="H26" s="27">
        <v>4048.1682129999999</v>
      </c>
      <c r="I26" s="27">
        <v>4214.0478519999997</v>
      </c>
      <c r="J26" s="27">
        <v>4382.4458009999998</v>
      </c>
      <c r="K26" s="27">
        <v>4551.3691410000001</v>
      </c>
      <c r="L26" s="27">
        <v>4722.5131840000004</v>
      </c>
      <c r="M26" s="27">
        <v>4900.8452150000003</v>
      </c>
      <c r="N26" s="27">
        <v>5082.6264650000003</v>
      </c>
      <c r="O26" s="27">
        <v>5270.5991210000002</v>
      </c>
      <c r="P26" s="27">
        <v>5467.169922</v>
      </c>
      <c r="Q26" s="27">
        <v>5671.03125</v>
      </c>
      <c r="R26" s="27">
        <v>5880.0639650000003</v>
      </c>
      <c r="S26" s="27">
        <v>6093.408203</v>
      </c>
      <c r="T26" s="27">
        <v>6313.8422849999997</v>
      </c>
      <c r="U26" s="27">
        <v>6540.7539059999999</v>
      </c>
      <c r="V26" s="27">
        <v>6774.3559569999998</v>
      </c>
      <c r="W26" s="27">
        <v>7011.5786129999997</v>
      </c>
      <c r="X26" s="27">
        <v>7253.576172</v>
      </c>
      <c r="Y26" s="27">
        <v>7503.5751950000003</v>
      </c>
      <c r="Z26" s="27">
        <v>7761.2329099999997</v>
      </c>
      <c r="AA26" s="27">
        <v>8026.205078</v>
      </c>
      <c r="AB26" s="27">
        <v>8298.8525389999995</v>
      </c>
      <c r="AC26" s="27">
        <v>8579.3193360000005</v>
      </c>
      <c r="AD26" s="27">
        <v>8867.1728519999997</v>
      </c>
      <c r="AE26" s="27">
        <v>9163.2958980000003</v>
      </c>
      <c r="AF26" s="27">
        <v>9467.7294920000004</v>
      </c>
      <c r="AG26" s="13">
        <v>3.7416999999999999E-2</v>
      </c>
    </row>
    <row r="27" spans="1:33" ht="15" customHeight="1" x14ac:dyDescent="0.2">
      <c r="A27" s="3" t="s">
        <v>114</v>
      </c>
      <c r="B27" s="10" t="s">
        <v>115</v>
      </c>
      <c r="C27" s="27">
        <v>2971.2502439999998</v>
      </c>
      <c r="D27" s="27">
        <v>3102.8220209999999</v>
      </c>
      <c r="E27" s="27">
        <v>3238.8569339999999</v>
      </c>
      <c r="F27" s="27">
        <v>3377.1083979999999</v>
      </c>
      <c r="G27" s="27">
        <v>3521.780029</v>
      </c>
      <c r="H27" s="27">
        <v>3665.6293949999999</v>
      </c>
      <c r="I27" s="27">
        <v>3826.4123540000001</v>
      </c>
      <c r="J27" s="27">
        <v>3975.943115</v>
      </c>
      <c r="K27" s="27">
        <v>4127.060547</v>
      </c>
      <c r="L27" s="27">
        <v>4282.3090819999998</v>
      </c>
      <c r="M27" s="27">
        <v>4408.6831050000001</v>
      </c>
      <c r="N27" s="27">
        <v>4536.673828</v>
      </c>
      <c r="O27" s="27">
        <v>4671.5107420000004</v>
      </c>
      <c r="P27" s="27">
        <v>4810.2622069999998</v>
      </c>
      <c r="Q27" s="27">
        <v>4953.4267579999996</v>
      </c>
      <c r="R27" s="27">
        <v>5097.5434569999998</v>
      </c>
      <c r="S27" s="27">
        <v>5244.1567379999997</v>
      </c>
      <c r="T27" s="27">
        <v>5389.5493159999996</v>
      </c>
      <c r="U27" s="27">
        <v>5540.7783200000003</v>
      </c>
      <c r="V27" s="27">
        <v>5694.1528319999998</v>
      </c>
      <c r="W27" s="27">
        <v>5845.6499020000001</v>
      </c>
      <c r="X27" s="27">
        <v>5999.0390619999998</v>
      </c>
      <c r="Y27" s="27">
        <v>6153.9760740000002</v>
      </c>
      <c r="Z27" s="27">
        <v>6311.1733400000003</v>
      </c>
      <c r="AA27" s="27">
        <v>6473.4047849999997</v>
      </c>
      <c r="AB27" s="27">
        <v>6645.2851559999999</v>
      </c>
      <c r="AC27" s="27">
        <v>6820.1484380000002</v>
      </c>
      <c r="AD27" s="27">
        <v>6998.4296880000002</v>
      </c>
      <c r="AE27" s="27">
        <v>7180.0249020000001</v>
      </c>
      <c r="AF27" s="27">
        <v>7364.7768550000001</v>
      </c>
      <c r="AG27" s="13">
        <v>3.1352999999999999E-2</v>
      </c>
    </row>
    <row r="28" spans="1:33" ht="15" customHeight="1" x14ac:dyDescent="0.2">
      <c r="A28" s="3" t="s">
        <v>116</v>
      </c>
      <c r="B28" s="10" t="s">
        <v>117</v>
      </c>
      <c r="C28" s="27">
        <v>10452.748046999999</v>
      </c>
      <c r="D28" s="27">
        <v>11316.896484000001</v>
      </c>
      <c r="E28" s="27">
        <v>12284.629883</v>
      </c>
      <c r="F28" s="27">
        <v>13321.354492</v>
      </c>
      <c r="G28" s="27">
        <v>14396.986328000001</v>
      </c>
      <c r="H28" s="27">
        <v>15515.962890999999</v>
      </c>
      <c r="I28" s="27">
        <v>16665.597656000002</v>
      </c>
      <c r="J28" s="27">
        <v>17870.326172000001</v>
      </c>
      <c r="K28" s="27">
        <v>19124.642577999999</v>
      </c>
      <c r="L28" s="27">
        <v>20427.140625</v>
      </c>
      <c r="M28" s="27">
        <v>21802.833984000001</v>
      </c>
      <c r="N28" s="27">
        <v>23207.103515999999</v>
      </c>
      <c r="O28" s="27">
        <v>24621.916015999999</v>
      </c>
      <c r="P28" s="27">
        <v>26055.822265999999</v>
      </c>
      <c r="Q28" s="27">
        <v>27564.371093999998</v>
      </c>
      <c r="R28" s="27">
        <v>29119.0625</v>
      </c>
      <c r="S28" s="27">
        <v>30737.367188</v>
      </c>
      <c r="T28" s="27">
        <v>32391.484375</v>
      </c>
      <c r="U28" s="27">
        <v>34102.160155999998</v>
      </c>
      <c r="V28" s="27">
        <v>35850</v>
      </c>
      <c r="W28" s="27">
        <v>37656.316405999998</v>
      </c>
      <c r="X28" s="27">
        <v>39486.554687999997</v>
      </c>
      <c r="Y28" s="27">
        <v>41391.089844000002</v>
      </c>
      <c r="Z28" s="27">
        <v>43382.378905999998</v>
      </c>
      <c r="AA28" s="27">
        <v>45386.398437999997</v>
      </c>
      <c r="AB28" s="27">
        <v>47467.351562000003</v>
      </c>
      <c r="AC28" s="27">
        <v>49628.96875</v>
      </c>
      <c r="AD28" s="27">
        <v>51886.550780999998</v>
      </c>
      <c r="AE28" s="27">
        <v>54213.339844000002</v>
      </c>
      <c r="AF28" s="27">
        <v>56634.867187999997</v>
      </c>
      <c r="AG28" s="13">
        <v>5.9198000000000001E-2</v>
      </c>
    </row>
    <row r="29" spans="1:33" ht="15" customHeight="1" x14ac:dyDescent="0.2">
      <c r="A29" s="3" t="s">
        <v>118</v>
      </c>
      <c r="B29" s="10" t="s">
        <v>119</v>
      </c>
      <c r="C29" s="27">
        <v>5047.126953</v>
      </c>
      <c r="D29" s="27">
        <v>5228.0986329999996</v>
      </c>
      <c r="E29" s="27">
        <v>5379.5366210000002</v>
      </c>
      <c r="F29" s="27">
        <v>5485.126953</v>
      </c>
      <c r="G29" s="27">
        <v>5601.0834960000002</v>
      </c>
      <c r="H29" s="27">
        <v>5704.2241210000002</v>
      </c>
      <c r="I29" s="27">
        <v>5789.1572269999997</v>
      </c>
      <c r="J29" s="27">
        <v>5865.1733400000003</v>
      </c>
      <c r="K29" s="27">
        <v>5938.7573240000002</v>
      </c>
      <c r="L29" s="27">
        <v>6010.7158200000003</v>
      </c>
      <c r="M29" s="27">
        <v>6078.8823240000002</v>
      </c>
      <c r="N29" s="27">
        <v>6145.0961909999996</v>
      </c>
      <c r="O29" s="27">
        <v>6210.3193359999996</v>
      </c>
      <c r="P29" s="27">
        <v>6274.8818359999996</v>
      </c>
      <c r="Q29" s="27">
        <v>6338.2563479999999</v>
      </c>
      <c r="R29" s="27">
        <v>6400.626953</v>
      </c>
      <c r="S29" s="27">
        <v>6462.7319340000004</v>
      </c>
      <c r="T29" s="27">
        <v>6524.2890619999998</v>
      </c>
      <c r="U29" s="27">
        <v>6583.6020509999998</v>
      </c>
      <c r="V29" s="27">
        <v>6640.6806640000004</v>
      </c>
      <c r="W29" s="27">
        <v>6696.6596680000002</v>
      </c>
      <c r="X29" s="27">
        <v>6751.1601559999999</v>
      </c>
      <c r="Y29" s="27">
        <v>6803.9072269999997</v>
      </c>
      <c r="Z29" s="27">
        <v>6855.0375979999999</v>
      </c>
      <c r="AA29" s="27">
        <v>6905.1079099999997</v>
      </c>
      <c r="AB29" s="27">
        <v>6954.1215819999998</v>
      </c>
      <c r="AC29" s="27">
        <v>7002.203125</v>
      </c>
      <c r="AD29" s="27">
        <v>7049.9926759999998</v>
      </c>
      <c r="AE29" s="27">
        <v>7097.654297</v>
      </c>
      <c r="AF29" s="27">
        <v>7144.7529299999997</v>
      </c>
      <c r="AG29" s="13">
        <v>1.1217E-2</v>
      </c>
    </row>
    <row r="30" spans="1:33" ht="15" customHeight="1" x14ac:dyDescent="0.2">
      <c r="A30" s="3" t="s">
        <v>120</v>
      </c>
      <c r="B30" s="10" t="s">
        <v>121</v>
      </c>
      <c r="C30" s="27">
        <v>3941.906982</v>
      </c>
      <c r="D30" s="27">
        <v>4154.3256840000004</v>
      </c>
      <c r="E30" s="27">
        <v>4385.4580079999996</v>
      </c>
      <c r="F30" s="27">
        <v>4619.3833009999998</v>
      </c>
      <c r="G30" s="27">
        <v>4865.1987300000001</v>
      </c>
      <c r="H30" s="27">
        <v>5112.1796880000002</v>
      </c>
      <c r="I30" s="27">
        <v>5362.1884769999997</v>
      </c>
      <c r="J30" s="27">
        <v>5610.5244140000004</v>
      </c>
      <c r="K30" s="27">
        <v>5862.0078119999998</v>
      </c>
      <c r="L30" s="27">
        <v>6117.203125</v>
      </c>
      <c r="M30" s="27">
        <v>6381.5649409999996</v>
      </c>
      <c r="N30" s="27">
        <v>6648.2065430000002</v>
      </c>
      <c r="O30" s="27">
        <v>6928.107422</v>
      </c>
      <c r="P30" s="27">
        <v>7222.3051759999998</v>
      </c>
      <c r="Q30" s="27">
        <v>7529.8134769999997</v>
      </c>
      <c r="R30" s="27">
        <v>7842.6879879999997</v>
      </c>
      <c r="S30" s="27">
        <v>8165.7822269999997</v>
      </c>
      <c r="T30" s="27">
        <v>8501.1328119999998</v>
      </c>
      <c r="U30" s="27">
        <v>8847.0087889999995</v>
      </c>
      <c r="V30" s="27">
        <v>9198.2597659999992</v>
      </c>
      <c r="W30" s="27">
        <v>9551.2753909999992</v>
      </c>
      <c r="X30" s="27">
        <v>9913.0097659999992</v>
      </c>
      <c r="Y30" s="27">
        <v>10285.411133</v>
      </c>
      <c r="Z30" s="27">
        <v>10670.621094</v>
      </c>
      <c r="AA30" s="27">
        <v>11068.673828000001</v>
      </c>
      <c r="AB30" s="27">
        <v>11480.0625</v>
      </c>
      <c r="AC30" s="27">
        <v>11905.041992</v>
      </c>
      <c r="AD30" s="27">
        <v>12342.490234000001</v>
      </c>
      <c r="AE30" s="27">
        <v>12793.690430000001</v>
      </c>
      <c r="AF30" s="27">
        <v>13260.231444999999</v>
      </c>
      <c r="AG30" s="13">
        <v>4.2321999999999999E-2</v>
      </c>
    </row>
    <row r="31" spans="1:33" ht="15" customHeight="1" x14ac:dyDescent="0.2">
      <c r="A31" s="3" t="s">
        <v>122</v>
      </c>
      <c r="B31" s="10" t="s">
        <v>123</v>
      </c>
      <c r="C31" s="27">
        <v>5311.5834960000002</v>
      </c>
      <c r="D31" s="27">
        <v>5708.7133789999998</v>
      </c>
      <c r="E31" s="27">
        <v>6158.1298829999996</v>
      </c>
      <c r="F31" s="27">
        <v>6654.4438479999999</v>
      </c>
      <c r="G31" s="27">
        <v>7202.3090819999998</v>
      </c>
      <c r="H31" s="27">
        <v>7801.2807620000003</v>
      </c>
      <c r="I31" s="27">
        <v>8439.4306639999995</v>
      </c>
      <c r="J31" s="27">
        <v>9113.2431639999995</v>
      </c>
      <c r="K31" s="27">
        <v>9823.3652340000008</v>
      </c>
      <c r="L31" s="27">
        <v>10575.619140999999</v>
      </c>
      <c r="M31" s="27">
        <v>11334.8125</v>
      </c>
      <c r="N31" s="27">
        <v>12115.185546999999</v>
      </c>
      <c r="O31" s="27">
        <v>12901.943359000001</v>
      </c>
      <c r="P31" s="27">
        <v>13723.252930000001</v>
      </c>
      <c r="Q31" s="27">
        <v>14579.358398</v>
      </c>
      <c r="R31" s="27">
        <v>15465.559569999999</v>
      </c>
      <c r="S31" s="27">
        <v>16390.591797000001</v>
      </c>
      <c r="T31" s="27">
        <v>17349.191406000002</v>
      </c>
      <c r="U31" s="27">
        <v>18348.990234000001</v>
      </c>
      <c r="V31" s="27">
        <v>19398.923827999999</v>
      </c>
      <c r="W31" s="27">
        <v>20488.380859000001</v>
      </c>
      <c r="X31" s="27">
        <v>21619.962890999999</v>
      </c>
      <c r="Y31" s="27">
        <v>22798.619140999999</v>
      </c>
      <c r="Z31" s="27">
        <v>24027.255859000001</v>
      </c>
      <c r="AA31" s="27">
        <v>25305.265625</v>
      </c>
      <c r="AB31" s="27">
        <v>26633.070312</v>
      </c>
      <c r="AC31" s="27">
        <v>28011.912109000001</v>
      </c>
      <c r="AD31" s="27">
        <v>29442.089843999998</v>
      </c>
      <c r="AE31" s="27">
        <v>30936.142577999999</v>
      </c>
      <c r="AF31" s="27">
        <v>32489.929688</v>
      </c>
      <c r="AG31" s="13">
        <v>6.4074000000000006E-2</v>
      </c>
    </row>
    <row r="32" spans="1:33" ht="15" customHeight="1" x14ac:dyDescent="0.2">
      <c r="A32" s="3" t="s">
        <v>124</v>
      </c>
      <c r="B32" s="10" t="s">
        <v>125</v>
      </c>
      <c r="C32" s="27">
        <v>925.93676800000003</v>
      </c>
      <c r="D32" s="27">
        <v>959.55175799999995</v>
      </c>
      <c r="E32" s="27">
        <v>989.35003700000004</v>
      </c>
      <c r="F32" s="27">
        <v>1021.250732</v>
      </c>
      <c r="G32" s="27">
        <v>1052.7314449999999</v>
      </c>
      <c r="H32" s="27">
        <v>1086.2224120000001</v>
      </c>
      <c r="I32" s="27">
        <v>1118.0615230000001</v>
      </c>
      <c r="J32" s="27">
        <v>1150.094116</v>
      </c>
      <c r="K32" s="27">
        <v>1180.931763</v>
      </c>
      <c r="L32" s="27">
        <v>1211.1441649999999</v>
      </c>
      <c r="M32" s="27">
        <v>1242.4354249999999</v>
      </c>
      <c r="N32" s="27">
        <v>1273.681274</v>
      </c>
      <c r="O32" s="27">
        <v>1305.8824460000001</v>
      </c>
      <c r="P32" s="27">
        <v>1339.3562010000001</v>
      </c>
      <c r="Q32" s="27">
        <v>1374.033813</v>
      </c>
      <c r="R32" s="27">
        <v>1409.559937</v>
      </c>
      <c r="S32" s="27">
        <v>1445.926514</v>
      </c>
      <c r="T32" s="27">
        <v>1482.2006839999999</v>
      </c>
      <c r="U32" s="27">
        <v>1519.192139</v>
      </c>
      <c r="V32" s="27">
        <v>1557.1104740000001</v>
      </c>
      <c r="W32" s="27">
        <v>1595.6763920000001</v>
      </c>
      <c r="X32" s="27">
        <v>1634.9444579999999</v>
      </c>
      <c r="Y32" s="27">
        <v>1675.0516359999999</v>
      </c>
      <c r="Z32" s="27">
        <v>1716.1008300000001</v>
      </c>
      <c r="AA32" s="27">
        <v>1758.02478</v>
      </c>
      <c r="AB32" s="27">
        <v>1800.8717039999999</v>
      </c>
      <c r="AC32" s="27">
        <v>1844.6521</v>
      </c>
      <c r="AD32" s="27">
        <v>1889.362061</v>
      </c>
      <c r="AE32" s="27">
        <v>1935.0823969999999</v>
      </c>
      <c r="AF32" s="27">
        <v>1981.834351</v>
      </c>
      <c r="AG32" s="13">
        <v>2.6242000000000001E-2</v>
      </c>
    </row>
    <row r="33" spans="1:33" ht="15" customHeight="1" x14ac:dyDescent="0.2">
      <c r="B33" s="11" t="s">
        <v>126</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5"/>
    </row>
    <row r="34" spans="1:33" ht="15" customHeight="1" x14ac:dyDescent="0.2">
      <c r="A34" s="3" t="s">
        <v>127</v>
      </c>
      <c r="B34" s="10" t="s">
        <v>101</v>
      </c>
      <c r="C34" s="27">
        <v>312.32376099999999</v>
      </c>
      <c r="D34" s="27">
        <v>314.581299</v>
      </c>
      <c r="E34" s="27">
        <v>317.00845299999997</v>
      </c>
      <c r="F34" s="27">
        <v>319.46408100000002</v>
      </c>
      <c r="G34" s="27">
        <v>321.93670700000001</v>
      </c>
      <c r="H34" s="27">
        <v>324.424286</v>
      </c>
      <c r="I34" s="27">
        <v>326.92477400000001</v>
      </c>
      <c r="J34" s="27">
        <v>329.43539399999997</v>
      </c>
      <c r="K34" s="27">
        <v>331.953125</v>
      </c>
      <c r="L34" s="27">
        <v>334.47399899999999</v>
      </c>
      <c r="M34" s="27">
        <v>336.993469</v>
      </c>
      <c r="N34" s="27">
        <v>339.50714099999999</v>
      </c>
      <c r="O34" s="27">
        <v>342.011414</v>
      </c>
      <c r="P34" s="27">
        <v>344.502838</v>
      </c>
      <c r="Q34" s="27">
        <v>346.978363</v>
      </c>
      <c r="R34" s="27">
        <v>349.43499800000001</v>
      </c>
      <c r="S34" s="27">
        <v>351.86978099999999</v>
      </c>
      <c r="T34" s="27">
        <v>354.28018200000002</v>
      </c>
      <c r="U34" s="27">
        <v>356.66632099999998</v>
      </c>
      <c r="V34" s="27">
        <v>359.025238</v>
      </c>
      <c r="W34" s="27">
        <v>361.34082000000001</v>
      </c>
      <c r="X34" s="27">
        <v>363.61364700000001</v>
      </c>
      <c r="Y34" s="27">
        <v>365.84527600000001</v>
      </c>
      <c r="Z34" s="27">
        <v>368.03720099999998</v>
      </c>
      <c r="AA34" s="27">
        <v>370.19164999999998</v>
      </c>
      <c r="AB34" s="27">
        <v>372.31341600000002</v>
      </c>
      <c r="AC34" s="27">
        <v>374.404968</v>
      </c>
      <c r="AD34" s="27">
        <v>376.46935999999999</v>
      </c>
      <c r="AE34" s="27">
        <v>378.50991800000003</v>
      </c>
      <c r="AF34" s="27">
        <v>380.52993800000002</v>
      </c>
      <c r="AG34" s="13">
        <v>6.8199999999999997E-3</v>
      </c>
    </row>
    <row r="35" spans="1:33" ht="15" customHeight="1" x14ac:dyDescent="0.2">
      <c r="A35" s="3" t="s">
        <v>128</v>
      </c>
      <c r="B35" s="10" t="s">
        <v>103</v>
      </c>
      <c r="C35" s="27">
        <v>34.439163000000001</v>
      </c>
      <c r="D35" s="27">
        <v>34.834743000000003</v>
      </c>
      <c r="E35" s="27">
        <v>35.237670999999999</v>
      </c>
      <c r="F35" s="27">
        <v>35.646769999999997</v>
      </c>
      <c r="G35" s="27">
        <v>36.058323000000001</v>
      </c>
      <c r="H35" s="27">
        <v>36.469844999999999</v>
      </c>
      <c r="I35" s="27">
        <v>36.881191000000001</v>
      </c>
      <c r="J35" s="27">
        <v>37.292563999999999</v>
      </c>
      <c r="K35" s="27">
        <v>37.704338</v>
      </c>
      <c r="L35" s="27">
        <v>38.135029000000003</v>
      </c>
      <c r="M35" s="27">
        <v>38.596885999999998</v>
      </c>
      <c r="N35" s="27">
        <v>39.029876999999999</v>
      </c>
      <c r="O35" s="27">
        <v>39.424895999999997</v>
      </c>
      <c r="P35" s="27">
        <v>39.818503999999997</v>
      </c>
      <c r="Q35" s="27">
        <v>40.210388000000002</v>
      </c>
      <c r="R35" s="27">
        <v>40.600208000000002</v>
      </c>
      <c r="S35" s="27">
        <v>40.987648</v>
      </c>
      <c r="T35" s="27">
        <v>41.372532</v>
      </c>
      <c r="U35" s="27">
        <v>41.754779999999997</v>
      </c>
      <c r="V35" s="27">
        <v>42.134459999999997</v>
      </c>
      <c r="W35" s="27">
        <v>42.510651000000003</v>
      </c>
      <c r="X35" s="27">
        <v>42.881309999999999</v>
      </c>
      <c r="Y35" s="27">
        <v>43.245730999999999</v>
      </c>
      <c r="Z35" s="27">
        <v>43.604275000000001</v>
      </c>
      <c r="AA35" s="27">
        <v>43.957188000000002</v>
      </c>
      <c r="AB35" s="27">
        <v>44.304409</v>
      </c>
      <c r="AC35" s="27">
        <v>44.648026000000002</v>
      </c>
      <c r="AD35" s="27">
        <v>44.992671999999999</v>
      </c>
      <c r="AE35" s="27">
        <v>45.340266999999997</v>
      </c>
      <c r="AF35" s="27">
        <v>45.690505999999999</v>
      </c>
      <c r="AG35" s="13">
        <v>9.7350000000000006E-3</v>
      </c>
    </row>
    <row r="36" spans="1:33" ht="15" customHeight="1" x14ac:dyDescent="0.2">
      <c r="A36" s="3" t="s">
        <v>129</v>
      </c>
      <c r="B36" s="10" t="s">
        <v>105</v>
      </c>
      <c r="C36" s="27">
        <v>199.735275</v>
      </c>
      <c r="D36" s="27">
        <v>202.15782200000001</v>
      </c>
      <c r="E36" s="27">
        <v>204.57205200000001</v>
      </c>
      <c r="F36" s="27">
        <v>206.96348599999999</v>
      </c>
      <c r="G36" s="27">
        <v>209.32096899999999</v>
      </c>
      <c r="H36" s="27">
        <v>211.638687</v>
      </c>
      <c r="I36" s="27">
        <v>213.91619900000001</v>
      </c>
      <c r="J36" s="27">
        <v>216.15437299999999</v>
      </c>
      <c r="K36" s="27">
        <v>218.35659799999999</v>
      </c>
      <c r="L36" s="27">
        <v>220.524902</v>
      </c>
      <c r="M36" s="27">
        <v>222.65756200000001</v>
      </c>
      <c r="N36" s="27">
        <v>224.75143399999999</v>
      </c>
      <c r="O36" s="27">
        <v>226.80587800000001</v>
      </c>
      <c r="P36" s="27">
        <v>228.82034300000001</v>
      </c>
      <c r="Q36" s="27">
        <v>230.79402200000001</v>
      </c>
      <c r="R36" s="27">
        <v>232.726044</v>
      </c>
      <c r="S36" s="27">
        <v>234.61473100000001</v>
      </c>
      <c r="T36" s="27">
        <v>236.457504</v>
      </c>
      <c r="U36" s="27">
        <v>238.25131200000001</v>
      </c>
      <c r="V36" s="27">
        <v>239.99359100000001</v>
      </c>
      <c r="W36" s="27">
        <v>241.68289200000001</v>
      </c>
      <c r="X36" s="27">
        <v>243.318375</v>
      </c>
      <c r="Y36" s="27">
        <v>244.89910900000001</v>
      </c>
      <c r="Z36" s="27">
        <v>246.42439300000001</v>
      </c>
      <c r="AA36" s="27">
        <v>247.89355499999999</v>
      </c>
      <c r="AB36" s="27">
        <v>249.30577099999999</v>
      </c>
      <c r="AC36" s="27">
        <v>250.66026299999999</v>
      </c>
      <c r="AD36" s="27">
        <v>251.95648199999999</v>
      </c>
      <c r="AE36" s="27">
        <v>253.194031</v>
      </c>
      <c r="AF36" s="27">
        <v>254.372589</v>
      </c>
      <c r="AG36" s="13">
        <v>8.2389999999999998E-3</v>
      </c>
    </row>
    <row r="37" spans="1:33" ht="15" customHeight="1" x14ac:dyDescent="0.2">
      <c r="A37" s="3" t="s">
        <v>130</v>
      </c>
      <c r="B37" s="10" t="s">
        <v>107</v>
      </c>
      <c r="C37" s="27">
        <v>397.26306199999999</v>
      </c>
      <c r="D37" s="27">
        <v>401.40399200000002</v>
      </c>
      <c r="E37" s="27">
        <v>405.51791400000002</v>
      </c>
      <c r="F37" s="27">
        <v>409.576324</v>
      </c>
      <c r="G37" s="27">
        <v>413.55755599999998</v>
      </c>
      <c r="H37" s="27">
        <v>417.41824300000002</v>
      </c>
      <c r="I37" s="27">
        <v>421.22906499999999</v>
      </c>
      <c r="J37" s="27">
        <v>424.95443699999998</v>
      </c>
      <c r="K37" s="27">
        <v>428.59670999999997</v>
      </c>
      <c r="L37" s="27">
        <v>432.16653400000001</v>
      </c>
      <c r="M37" s="27">
        <v>435.64239500000002</v>
      </c>
      <c r="N37" s="27">
        <v>439.02999899999998</v>
      </c>
      <c r="O37" s="27">
        <v>442.32415800000001</v>
      </c>
      <c r="P37" s="27">
        <v>445.51901199999998</v>
      </c>
      <c r="Q37" s="27">
        <v>448.609467</v>
      </c>
      <c r="R37" s="27">
        <v>451.552795</v>
      </c>
      <c r="S37" s="27">
        <v>454.38803100000001</v>
      </c>
      <c r="T37" s="27">
        <v>457.11437999999998</v>
      </c>
      <c r="U37" s="27">
        <v>459.73184199999997</v>
      </c>
      <c r="V37" s="27">
        <v>462.24041699999998</v>
      </c>
      <c r="W37" s="27">
        <v>464.63900799999999</v>
      </c>
      <c r="X37" s="27">
        <v>466.92654399999998</v>
      </c>
      <c r="Y37" s="27">
        <v>469.10287499999998</v>
      </c>
      <c r="Z37" s="27">
        <v>471.16833500000001</v>
      </c>
      <c r="AA37" s="27">
        <v>473.12304699999999</v>
      </c>
      <c r="AB37" s="27">
        <v>474.92739899999998</v>
      </c>
      <c r="AC37" s="27">
        <v>476.621399</v>
      </c>
      <c r="AD37" s="27">
        <v>478.20523100000003</v>
      </c>
      <c r="AE37" s="27">
        <v>479.68902600000001</v>
      </c>
      <c r="AF37" s="27">
        <v>481.07382200000001</v>
      </c>
      <c r="AG37" s="13">
        <v>6.4869999999999997E-3</v>
      </c>
    </row>
    <row r="38" spans="1:33" ht="15" customHeight="1" x14ac:dyDescent="0.2">
      <c r="A38" s="3" t="s">
        <v>131</v>
      </c>
      <c r="B38" s="10" t="s">
        <v>109</v>
      </c>
      <c r="C38" s="27">
        <v>610.42437700000005</v>
      </c>
      <c r="D38" s="27">
        <v>612.72351100000003</v>
      </c>
      <c r="E38" s="27">
        <v>614.77710000000002</v>
      </c>
      <c r="F38" s="27">
        <v>616.69177200000001</v>
      </c>
      <c r="G38" s="27">
        <v>618.52551300000005</v>
      </c>
      <c r="H38" s="27">
        <v>620.30389400000001</v>
      </c>
      <c r="I38" s="27">
        <v>621.99102800000003</v>
      </c>
      <c r="J38" s="27">
        <v>623.60180700000001</v>
      </c>
      <c r="K38" s="27">
        <v>625.14343299999996</v>
      </c>
      <c r="L38" s="27">
        <v>626.60461399999997</v>
      </c>
      <c r="M38" s="27">
        <v>627.980774</v>
      </c>
      <c r="N38" s="27">
        <v>629.27502400000003</v>
      </c>
      <c r="O38" s="27">
        <v>630.48614499999996</v>
      </c>
      <c r="P38" s="27">
        <v>631.60394299999996</v>
      </c>
      <c r="Q38" s="27">
        <v>632.625854</v>
      </c>
      <c r="R38" s="27">
        <v>633.51959199999999</v>
      </c>
      <c r="S38" s="27">
        <v>634.09875499999998</v>
      </c>
      <c r="T38" s="27">
        <v>634.831909</v>
      </c>
      <c r="U38" s="27">
        <v>635.47857699999997</v>
      </c>
      <c r="V38" s="27">
        <v>636.04559300000005</v>
      </c>
      <c r="W38" s="27">
        <v>636.53839100000005</v>
      </c>
      <c r="X38" s="27">
        <v>636.96087599999998</v>
      </c>
      <c r="Y38" s="27">
        <v>637.31689500000005</v>
      </c>
      <c r="Z38" s="27">
        <v>637.60595699999999</v>
      </c>
      <c r="AA38" s="27">
        <v>637.84466599999996</v>
      </c>
      <c r="AB38" s="27">
        <v>638.03906199999994</v>
      </c>
      <c r="AC38" s="27">
        <v>638.16046100000005</v>
      </c>
      <c r="AD38" s="27">
        <v>638.23486300000002</v>
      </c>
      <c r="AE38" s="27">
        <v>638.25811799999997</v>
      </c>
      <c r="AF38" s="27">
        <v>638.24145499999997</v>
      </c>
      <c r="AG38" s="13">
        <v>1.4580000000000001E-3</v>
      </c>
    </row>
    <row r="39" spans="1:33" ht="15" customHeight="1" x14ac:dyDescent="0.2">
      <c r="A39" s="3" t="s">
        <v>132</v>
      </c>
      <c r="B39" s="10" t="s">
        <v>111</v>
      </c>
      <c r="C39" s="27">
        <v>951.71234100000004</v>
      </c>
      <c r="D39" s="27">
        <v>973.43438700000002</v>
      </c>
      <c r="E39" s="27">
        <v>995.07269299999996</v>
      </c>
      <c r="F39" s="27">
        <v>1016.80719</v>
      </c>
      <c r="G39" s="27">
        <v>1038.647217</v>
      </c>
      <c r="H39" s="27">
        <v>1060.6008300000001</v>
      </c>
      <c r="I39" s="27">
        <v>1082.5592039999999</v>
      </c>
      <c r="J39" s="27">
        <v>1104.612061</v>
      </c>
      <c r="K39" s="27">
        <v>1126.7857670000001</v>
      </c>
      <c r="L39" s="27">
        <v>1149.0638429999999</v>
      </c>
      <c r="M39" s="27">
        <v>1171.4334719999999</v>
      </c>
      <c r="N39" s="27">
        <v>1193.895264</v>
      </c>
      <c r="O39" s="27">
        <v>1216.4592290000001</v>
      </c>
      <c r="P39" s="27">
        <v>1239.143433</v>
      </c>
      <c r="Q39" s="27">
        <v>1261.9610600000001</v>
      </c>
      <c r="R39" s="27">
        <v>1284.927856</v>
      </c>
      <c r="S39" s="27">
        <v>1308.055664</v>
      </c>
      <c r="T39" s="27">
        <v>1331.344971</v>
      </c>
      <c r="U39" s="27">
        <v>1354.795288</v>
      </c>
      <c r="V39" s="27">
        <v>1378.407471</v>
      </c>
      <c r="W39" s="27">
        <v>1402.1832280000001</v>
      </c>
      <c r="X39" s="27">
        <v>1426.126587</v>
      </c>
      <c r="Y39" s="27">
        <v>1450.243774</v>
      </c>
      <c r="Z39" s="27">
        <v>1474.54187</v>
      </c>
      <c r="AA39" s="27">
        <v>1499.0271</v>
      </c>
      <c r="AB39" s="27">
        <v>1523.703125</v>
      </c>
      <c r="AC39" s="27">
        <v>1548.572754</v>
      </c>
      <c r="AD39" s="27">
        <v>1573.6397710000001</v>
      </c>
      <c r="AE39" s="27">
        <v>1598.9079589999999</v>
      </c>
      <c r="AF39" s="27">
        <v>1624.400513</v>
      </c>
      <c r="AG39" s="13">
        <v>1.8456E-2</v>
      </c>
    </row>
    <row r="40" spans="1:33" ht="15" customHeight="1" x14ac:dyDescent="0.2">
      <c r="A40" s="3" t="s">
        <v>133</v>
      </c>
      <c r="B40" s="10" t="s">
        <v>113</v>
      </c>
      <c r="C40" s="27">
        <v>304.86465500000003</v>
      </c>
      <c r="D40" s="27">
        <v>310.75891100000001</v>
      </c>
      <c r="E40" s="27">
        <v>316.49487299999998</v>
      </c>
      <c r="F40" s="27">
        <v>322.18637100000001</v>
      </c>
      <c r="G40" s="27">
        <v>327.82421900000003</v>
      </c>
      <c r="H40" s="27">
        <v>333.44650300000001</v>
      </c>
      <c r="I40" s="27">
        <v>339.06228599999997</v>
      </c>
      <c r="J40" s="27">
        <v>344.65737899999999</v>
      </c>
      <c r="K40" s="27">
        <v>350.20507800000001</v>
      </c>
      <c r="L40" s="27">
        <v>355.68511999999998</v>
      </c>
      <c r="M40" s="27">
        <v>361.09930400000002</v>
      </c>
      <c r="N40" s="27">
        <v>366.45495599999998</v>
      </c>
      <c r="O40" s="27">
        <v>371.743134</v>
      </c>
      <c r="P40" s="27">
        <v>376.95300300000002</v>
      </c>
      <c r="Q40" s="27">
        <v>382.07757600000002</v>
      </c>
      <c r="R40" s="27">
        <v>387.11230499999999</v>
      </c>
      <c r="S40" s="27">
        <v>392.06127900000001</v>
      </c>
      <c r="T40" s="27">
        <v>396.93728599999997</v>
      </c>
      <c r="U40" s="27">
        <v>401.75845299999997</v>
      </c>
      <c r="V40" s="27">
        <v>406.538208</v>
      </c>
      <c r="W40" s="27">
        <v>411.27957199999997</v>
      </c>
      <c r="X40" s="27">
        <v>415.979401</v>
      </c>
      <c r="Y40" s="27">
        <v>420.636932</v>
      </c>
      <c r="Z40" s="27">
        <v>425.24954200000002</v>
      </c>
      <c r="AA40" s="27">
        <v>429.81448399999999</v>
      </c>
      <c r="AB40" s="27">
        <v>434.33065800000003</v>
      </c>
      <c r="AC40" s="27">
        <v>438.79638699999998</v>
      </c>
      <c r="AD40" s="27">
        <v>443.206726</v>
      </c>
      <c r="AE40" s="27">
        <v>447.55551100000002</v>
      </c>
      <c r="AF40" s="27">
        <v>451.83676100000002</v>
      </c>
      <c r="AG40" s="13">
        <v>1.3457999999999999E-2</v>
      </c>
    </row>
    <row r="41" spans="1:33" ht="15" customHeight="1" x14ac:dyDescent="0.2">
      <c r="A41" s="3" t="s">
        <v>134</v>
      </c>
      <c r="B41" s="10" t="s">
        <v>115</v>
      </c>
      <c r="C41" s="27">
        <v>279.11437999999998</v>
      </c>
      <c r="D41" s="27">
        <v>279.17755099999999</v>
      </c>
      <c r="E41" s="27">
        <v>279.25820900000002</v>
      </c>
      <c r="F41" s="27">
        <v>279.34637500000002</v>
      </c>
      <c r="G41" s="27">
        <v>279.43829299999999</v>
      </c>
      <c r="H41" s="27">
        <v>279.523865</v>
      </c>
      <c r="I41" s="27">
        <v>279.596497</v>
      </c>
      <c r="J41" s="27">
        <v>279.63867199999999</v>
      </c>
      <c r="K41" s="27">
        <v>279.63449100000003</v>
      </c>
      <c r="L41" s="27">
        <v>279.57202100000001</v>
      </c>
      <c r="M41" s="27">
        <v>279.44546500000001</v>
      </c>
      <c r="N41" s="27">
        <v>279.25442500000003</v>
      </c>
      <c r="O41" s="27">
        <v>279.00292999999999</v>
      </c>
      <c r="P41" s="27">
        <v>278.69757099999998</v>
      </c>
      <c r="Q41" s="27">
        <v>278.34201000000002</v>
      </c>
      <c r="R41" s="27">
        <v>277.93283100000002</v>
      </c>
      <c r="S41" s="27">
        <v>277.47216800000001</v>
      </c>
      <c r="T41" s="27">
        <v>276.96966600000002</v>
      </c>
      <c r="U41" s="27">
        <v>276.43777499999999</v>
      </c>
      <c r="V41" s="27">
        <v>275.886841</v>
      </c>
      <c r="W41" s="27">
        <v>275.32061800000002</v>
      </c>
      <c r="X41" s="27">
        <v>274.74099699999999</v>
      </c>
      <c r="Y41" s="27">
        <v>274.15396099999998</v>
      </c>
      <c r="Z41" s="27">
        <v>273.56558200000001</v>
      </c>
      <c r="AA41" s="27">
        <v>272.98022500000002</v>
      </c>
      <c r="AB41" s="27">
        <v>272.40069599999998</v>
      </c>
      <c r="AC41" s="27">
        <v>271.82705700000002</v>
      </c>
      <c r="AD41" s="27">
        <v>271.25701900000001</v>
      </c>
      <c r="AE41" s="27">
        <v>270.68646200000001</v>
      </c>
      <c r="AF41" s="27">
        <v>270.111694</v>
      </c>
      <c r="AG41" s="13">
        <v>-1.178E-3</v>
      </c>
    </row>
    <row r="42" spans="1:33" ht="15" customHeight="1" x14ac:dyDescent="0.2">
      <c r="A42" s="3" t="s">
        <v>135</v>
      </c>
      <c r="B42" s="10" t="s">
        <v>117</v>
      </c>
      <c r="C42" s="27">
        <v>1353.6114500000001</v>
      </c>
      <c r="D42" s="27">
        <v>1359.7086179999999</v>
      </c>
      <c r="E42" s="27">
        <v>1365.5421140000001</v>
      </c>
      <c r="F42" s="27">
        <v>1371.013428</v>
      </c>
      <c r="G42" s="27">
        <v>1376.0478519999999</v>
      </c>
      <c r="H42" s="27">
        <v>1380.6157229999999</v>
      </c>
      <c r="I42" s="27">
        <v>1384.7229</v>
      </c>
      <c r="J42" s="27">
        <v>1388.3758539999999</v>
      </c>
      <c r="K42" s="27">
        <v>1391.5950929999999</v>
      </c>
      <c r="L42" s="27">
        <v>1394.396851</v>
      </c>
      <c r="M42" s="27">
        <v>1396.776001</v>
      </c>
      <c r="N42" s="27">
        <v>1398.724731</v>
      </c>
      <c r="O42" s="27">
        <v>1400.2563479999999</v>
      </c>
      <c r="P42" s="27">
        <v>1401.3885499999999</v>
      </c>
      <c r="Q42" s="27">
        <v>1402.1351320000001</v>
      </c>
      <c r="R42" s="27">
        <v>1402.501587</v>
      </c>
      <c r="S42" s="27">
        <v>1402.488159</v>
      </c>
      <c r="T42" s="27">
        <v>1402.096558</v>
      </c>
      <c r="U42" s="27">
        <v>1401.327393</v>
      </c>
      <c r="V42" s="27">
        <v>1400.181274</v>
      </c>
      <c r="W42" s="27">
        <v>1398.66272</v>
      </c>
      <c r="X42" s="27">
        <v>1396.7749020000001</v>
      </c>
      <c r="Y42" s="27">
        <v>1394.515625</v>
      </c>
      <c r="Z42" s="27">
        <v>1391.880981</v>
      </c>
      <c r="AA42" s="27">
        <v>1388.869629</v>
      </c>
      <c r="AB42" s="27">
        <v>1385.4852289999999</v>
      </c>
      <c r="AC42" s="27">
        <v>1381.7338870000001</v>
      </c>
      <c r="AD42" s="27">
        <v>1377.6204829999999</v>
      </c>
      <c r="AE42" s="27">
        <v>1373.1503909999999</v>
      </c>
      <c r="AF42" s="27">
        <v>1368.330688</v>
      </c>
      <c r="AG42" s="13">
        <v>2.2599999999999999E-4</v>
      </c>
    </row>
    <row r="43" spans="1:33" ht="15" customHeight="1" x14ac:dyDescent="0.2">
      <c r="A43" s="3" t="s">
        <v>136</v>
      </c>
      <c r="B43" s="10" t="s">
        <v>119</v>
      </c>
      <c r="C43" s="27">
        <v>200.776794</v>
      </c>
      <c r="D43" s="27">
        <v>200.871994</v>
      </c>
      <c r="E43" s="27">
        <v>200.83737199999999</v>
      </c>
      <c r="F43" s="27">
        <v>200.79594399999999</v>
      </c>
      <c r="G43" s="27">
        <v>200.745026</v>
      </c>
      <c r="H43" s="27">
        <v>200.65606700000001</v>
      </c>
      <c r="I43" s="27">
        <v>200.51625100000001</v>
      </c>
      <c r="J43" s="27">
        <v>200.327011</v>
      </c>
      <c r="K43" s="27">
        <v>200.08908099999999</v>
      </c>
      <c r="L43" s="27">
        <v>199.800827</v>
      </c>
      <c r="M43" s="27">
        <v>199.47311400000001</v>
      </c>
      <c r="N43" s="27">
        <v>199.130753</v>
      </c>
      <c r="O43" s="27">
        <v>198.774811</v>
      </c>
      <c r="P43" s="27">
        <v>198.40284700000001</v>
      </c>
      <c r="Q43" s="27">
        <v>198.01454200000001</v>
      </c>
      <c r="R43" s="27">
        <v>197.60926799999999</v>
      </c>
      <c r="S43" s="27">
        <v>197.18635599999999</v>
      </c>
      <c r="T43" s="27">
        <v>196.74427800000001</v>
      </c>
      <c r="U43" s="27">
        <v>196.28132600000001</v>
      </c>
      <c r="V43" s="27">
        <v>195.79620399999999</v>
      </c>
      <c r="W43" s="27">
        <v>195.28839099999999</v>
      </c>
      <c r="X43" s="27">
        <v>194.757858</v>
      </c>
      <c r="Y43" s="27">
        <v>194.20446799999999</v>
      </c>
      <c r="Z43" s="27">
        <v>193.62829600000001</v>
      </c>
      <c r="AA43" s="27">
        <v>193.02960200000001</v>
      </c>
      <c r="AB43" s="27">
        <v>192.40853899999999</v>
      </c>
      <c r="AC43" s="27">
        <v>191.76565600000001</v>
      </c>
      <c r="AD43" s="27">
        <v>191.10217299999999</v>
      </c>
      <c r="AE43" s="27">
        <v>190.41966199999999</v>
      </c>
      <c r="AF43" s="27">
        <v>189.71958900000001</v>
      </c>
      <c r="AG43" s="13">
        <v>-2.0379999999999999E-3</v>
      </c>
    </row>
    <row r="44" spans="1:33" ht="15" customHeight="1" x14ac:dyDescent="0.2">
      <c r="A44" s="3" t="s">
        <v>137</v>
      </c>
      <c r="B44" s="10" t="s">
        <v>121</v>
      </c>
      <c r="C44" s="27">
        <v>634.82965100000001</v>
      </c>
      <c r="D44" s="27">
        <v>641.78851299999997</v>
      </c>
      <c r="E44" s="27">
        <v>648.73443599999996</v>
      </c>
      <c r="F44" s="27">
        <v>655.61065699999995</v>
      </c>
      <c r="G44" s="27">
        <v>662.38488800000005</v>
      </c>
      <c r="H44" s="27">
        <v>669.00793499999997</v>
      </c>
      <c r="I44" s="27">
        <v>675.509277</v>
      </c>
      <c r="J44" s="27">
        <v>681.88458300000002</v>
      </c>
      <c r="K44" s="27">
        <v>688.14428699999996</v>
      </c>
      <c r="L44" s="27">
        <v>694.28241000000003</v>
      </c>
      <c r="M44" s="27">
        <v>700.29321300000004</v>
      </c>
      <c r="N44" s="27">
        <v>706.16973900000005</v>
      </c>
      <c r="O44" s="27">
        <v>711.91168200000004</v>
      </c>
      <c r="P44" s="27">
        <v>717.52087400000005</v>
      </c>
      <c r="Q44" s="27">
        <v>722.99780299999998</v>
      </c>
      <c r="R44" s="27">
        <v>728.34039299999995</v>
      </c>
      <c r="S44" s="27">
        <v>733.54455600000006</v>
      </c>
      <c r="T44" s="27">
        <v>738.60809300000005</v>
      </c>
      <c r="U44" s="27">
        <v>743.52905299999998</v>
      </c>
      <c r="V44" s="27">
        <v>748.30523700000003</v>
      </c>
      <c r="W44" s="27">
        <v>752.93493699999999</v>
      </c>
      <c r="X44" s="27">
        <v>757.415344</v>
      </c>
      <c r="Y44" s="27">
        <v>761.74255400000004</v>
      </c>
      <c r="Z44" s="27">
        <v>765.91241500000001</v>
      </c>
      <c r="AA44" s="27">
        <v>769.92126499999995</v>
      </c>
      <c r="AB44" s="27">
        <v>773.76727300000005</v>
      </c>
      <c r="AC44" s="27">
        <v>777.44921899999997</v>
      </c>
      <c r="AD44" s="27">
        <v>780.96545400000002</v>
      </c>
      <c r="AE44" s="27">
        <v>784.314392</v>
      </c>
      <c r="AF44" s="27">
        <v>787.49468999999999</v>
      </c>
      <c r="AG44" s="13">
        <v>7.3340000000000002E-3</v>
      </c>
    </row>
    <row r="45" spans="1:33" ht="15" customHeight="1" x14ac:dyDescent="0.2">
      <c r="A45" s="3" t="s">
        <v>138</v>
      </c>
      <c r="B45" s="10" t="s">
        <v>123</v>
      </c>
      <c r="C45" s="27">
        <v>1652.8312989999999</v>
      </c>
      <c r="D45" s="27">
        <v>1676.5579829999999</v>
      </c>
      <c r="E45" s="27">
        <v>1700.3736570000001</v>
      </c>
      <c r="F45" s="27">
        <v>1724.065063</v>
      </c>
      <c r="G45" s="27">
        <v>1747.4693600000001</v>
      </c>
      <c r="H45" s="27">
        <v>1770.5327150000001</v>
      </c>
      <c r="I45" s="27">
        <v>1793.2753909999999</v>
      </c>
      <c r="J45" s="27">
        <v>1815.6956789999999</v>
      </c>
      <c r="K45" s="27">
        <v>1837.813721</v>
      </c>
      <c r="L45" s="27">
        <v>1859.6392820000001</v>
      </c>
      <c r="M45" s="27">
        <v>1881.1529539999999</v>
      </c>
      <c r="N45" s="27">
        <v>1902.3206789999999</v>
      </c>
      <c r="O45" s="27">
        <v>1923.1226810000001</v>
      </c>
      <c r="P45" s="27">
        <v>1943.538086</v>
      </c>
      <c r="Q45" s="27">
        <v>1963.5493160000001</v>
      </c>
      <c r="R45" s="27">
        <v>1983.1414789999999</v>
      </c>
      <c r="S45" s="27">
        <v>2002.3046879999999</v>
      </c>
      <c r="T45" s="27">
        <v>2021.032471</v>
      </c>
      <c r="U45" s="27">
        <v>2039.321655</v>
      </c>
      <c r="V45" s="27">
        <v>2057.1677249999998</v>
      </c>
      <c r="W45" s="27">
        <v>2074.561768</v>
      </c>
      <c r="X45" s="27">
        <v>2091.494385</v>
      </c>
      <c r="Y45" s="27">
        <v>2107.9594729999999</v>
      </c>
      <c r="Z45" s="27">
        <v>2123.952393</v>
      </c>
      <c r="AA45" s="27">
        <v>2139.4670409999999</v>
      </c>
      <c r="AB45" s="27">
        <v>2154.4978030000002</v>
      </c>
      <c r="AC45" s="27">
        <v>2169.036865</v>
      </c>
      <c r="AD45" s="27">
        <v>2183.0759280000002</v>
      </c>
      <c r="AE45" s="27">
        <v>2196.6057129999999</v>
      </c>
      <c r="AF45" s="27">
        <v>2209.6186520000001</v>
      </c>
      <c r="AG45" s="13">
        <v>9.9089999999999994E-3</v>
      </c>
    </row>
    <row r="46" spans="1:33" ht="15" customHeight="1" x14ac:dyDescent="0.2">
      <c r="A46" s="3" t="s">
        <v>139</v>
      </c>
      <c r="B46" s="10" t="s">
        <v>125</v>
      </c>
      <c r="C46" s="27">
        <v>28.246572</v>
      </c>
      <c r="D46" s="27">
        <v>28.616109999999999</v>
      </c>
      <c r="E46" s="27">
        <v>28.967797999999998</v>
      </c>
      <c r="F46" s="27">
        <v>29.312595000000002</v>
      </c>
      <c r="G46" s="27">
        <v>29.658445</v>
      </c>
      <c r="H46" s="27">
        <v>30.006329000000001</v>
      </c>
      <c r="I46" s="27">
        <v>30.352982999999998</v>
      </c>
      <c r="J46" s="27">
        <v>30.69725</v>
      </c>
      <c r="K46" s="27">
        <v>31.036974000000001</v>
      </c>
      <c r="L46" s="27">
        <v>31.370540999999999</v>
      </c>
      <c r="M46" s="27">
        <v>31.697868</v>
      </c>
      <c r="N46" s="27">
        <v>32.019508000000002</v>
      </c>
      <c r="O46" s="27">
        <v>32.335113999999997</v>
      </c>
      <c r="P46" s="27">
        <v>32.644348000000001</v>
      </c>
      <c r="Q46" s="27">
        <v>32.946933999999999</v>
      </c>
      <c r="R46" s="27">
        <v>33.242744000000002</v>
      </c>
      <c r="S46" s="27">
        <v>33.531708000000002</v>
      </c>
      <c r="T46" s="27">
        <v>33.813709000000003</v>
      </c>
      <c r="U46" s="27">
        <v>34.088664999999999</v>
      </c>
      <c r="V46" s="27">
        <v>34.356547999999997</v>
      </c>
      <c r="W46" s="27">
        <v>34.617348</v>
      </c>
      <c r="X46" s="27">
        <v>34.871203999999999</v>
      </c>
      <c r="Y46" s="27">
        <v>35.118487999999999</v>
      </c>
      <c r="Z46" s="27">
        <v>35.359710999999997</v>
      </c>
      <c r="AA46" s="27">
        <v>35.595295</v>
      </c>
      <c r="AB46" s="27">
        <v>35.825389999999999</v>
      </c>
      <c r="AC46" s="27">
        <v>36.050097999999998</v>
      </c>
      <c r="AD46" s="27">
        <v>36.269767999999999</v>
      </c>
      <c r="AE46" s="27">
        <v>36.484794999999998</v>
      </c>
      <c r="AF46" s="27">
        <v>36.695461000000002</v>
      </c>
      <c r="AG46" s="13">
        <v>8.9210000000000001E-3</v>
      </c>
    </row>
    <row r="47" spans="1:33" ht="15" customHeight="1" x14ac:dyDescent="0.2">
      <c r="B47" s="10"/>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14"/>
    </row>
    <row r="48" spans="1:33" ht="15" customHeight="1" x14ac:dyDescent="0.2">
      <c r="B48" s="26" t="s">
        <v>140</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14"/>
    </row>
    <row r="49" spans="1:33" ht="15" customHeight="1" x14ac:dyDescent="0.2">
      <c r="B49" s="26" t="s">
        <v>141</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14"/>
    </row>
    <row r="50" spans="1:33" ht="15" customHeight="1" x14ac:dyDescent="0.2">
      <c r="B50" s="11" t="s">
        <v>142</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5"/>
    </row>
    <row r="51" spans="1:33" ht="15" customHeight="1" x14ac:dyDescent="0.2">
      <c r="A51" s="3" t="s">
        <v>143</v>
      </c>
      <c r="B51" s="10" t="s">
        <v>144</v>
      </c>
      <c r="C51" s="27">
        <v>568.88207999999997</v>
      </c>
      <c r="D51" s="27">
        <v>574.18670699999996</v>
      </c>
      <c r="E51" s="27">
        <v>578.96063200000003</v>
      </c>
      <c r="F51" s="27">
        <v>586.76910399999997</v>
      </c>
      <c r="G51" s="27">
        <v>593.85150099999998</v>
      </c>
      <c r="H51" s="27">
        <v>600.57055700000001</v>
      </c>
      <c r="I51" s="27">
        <v>607.02526899999998</v>
      </c>
      <c r="J51" s="27">
        <v>612.78765899999996</v>
      </c>
      <c r="K51" s="27">
        <v>618.316101</v>
      </c>
      <c r="L51" s="27">
        <v>623.67584199999999</v>
      </c>
      <c r="M51" s="27">
        <v>628.82843000000003</v>
      </c>
      <c r="N51" s="27">
        <v>633.94097899999997</v>
      </c>
      <c r="O51" s="27">
        <v>639.03772000000004</v>
      </c>
      <c r="P51" s="27">
        <v>644.16381799999999</v>
      </c>
      <c r="Q51" s="27">
        <v>649.20288100000005</v>
      </c>
      <c r="R51" s="27">
        <v>654.12829599999998</v>
      </c>
      <c r="S51" s="27">
        <v>658.950378</v>
      </c>
      <c r="T51" s="27">
        <v>663.68420400000002</v>
      </c>
      <c r="U51" s="27">
        <v>668.33862299999998</v>
      </c>
      <c r="V51" s="27">
        <v>672.92126499999995</v>
      </c>
      <c r="W51" s="27">
        <v>677.38348399999995</v>
      </c>
      <c r="X51" s="27">
        <v>681.74499500000002</v>
      </c>
      <c r="Y51" s="27">
        <v>686.01214600000003</v>
      </c>
      <c r="Z51" s="27">
        <v>690.19335899999999</v>
      </c>
      <c r="AA51" s="27">
        <v>694.293091</v>
      </c>
      <c r="AB51" s="27">
        <v>698.32165499999996</v>
      </c>
      <c r="AC51" s="27">
        <v>702.28491199999996</v>
      </c>
      <c r="AD51" s="27">
        <v>706.18957499999999</v>
      </c>
      <c r="AE51" s="27">
        <v>710.04260299999999</v>
      </c>
      <c r="AF51" s="27">
        <v>713.85253899999998</v>
      </c>
      <c r="AG51" s="13">
        <v>7.8059999999999996E-3</v>
      </c>
    </row>
    <row r="52" spans="1:33" ht="15" customHeight="1" x14ac:dyDescent="0.2">
      <c r="A52" s="3" t="s">
        <v>145</v>
      </c>
      <c r="B52" s="10" t="s">
        <v>146</v>
      </c>
      <c r="C52" s="27">
        <v>27.995981</v>
      </c>
      <c r="D52" s="27">
        <v>28.788360999999998</v>
      </c>
      <c r="E52" s="27">
        <v>29.913550999999998</v>
      </c>
      <c r="F52" s="27">
        <v>31.144157</v>
      </c>
      <c r="G52" s="27">
        <v>32.400084999999997</v>
      </c>
      <c r="H52" s="27">
        <v>33.625186999999997</v>
      </c>
      <c r="I52" s="27">
        <v>34.832348000000003</v>
      </c>
      <c r="J52" s="27">
        <v>36.092044999999999</v>
      </c>
      <c r="K52" s="27">
        <v>37.303061999999997</v>
      </c>
      <c r="L52" s="27">
        <v>38.422657000000001</v>
      </c>
      <c r="M52" s="27">
        <v>39.582565000000002</v>
      </c>
      <c r="N52" s="27">
        <v>40.760643000000002</v>
      </c>
      <c r="O52" s="27">
        <v>41.968071000000002</v>
      </c>
      <c r="P52" s="27">
        <v>43.19455</v>
      </c>
      <c r="Q52" s="27">
        <v>44.487572</v>
      </c>
      <c r="R52" s="27">
        <v>45.821114000000001</v>
      </c>
      <c r="S52" s="27">
        <v>47.198349</v>
      </c>
      <c r="T52" s="27">
        <v>48.631129999999999</v>
      </c>
      <c r="U52" s="27">
        <v>50.104328000000002</v>
      </c>
      <c r="V52" s="27">
        <v>51.615516999999997</v>
      </c>
      <c r="W52" s="27">
        <v>53.188079999999999</v>
      </c>
      <c r="X52" s="27">
        <v>54.798305999999997</v>
      </c>
      <c r="Y52" s="27">
        <v>56.419846</v>
      </c>
      <c r="Z52" s="27">
        <v>58.071841999999997</v>
      </c>
      <c r="AA52" s="27">
        <v>59.773296000000002</v>
      </c>
      <c r="AB52" s="27">
        <v>61.483421</v>
      </c>
      <c r="AC52" s="27">
        <v>63.204109000000003</v>
      </c>
      <c r="AD52" s="27">
        <v>64.986510999999993</v>
      </c>
      <c r="AE52" s="27">
        <v>66.767455999999996</v>
      </c>
      <c r="AF52" s="27">
        <v>68.542457999999996</v>
      </c>
      <c r="AG52" s="13">
        <v>3.1466000000000001E-2</v>
      </c>
    </row>
    <row r="53" spans="1:33" ht="15" customHeight="1" x14ac:dyDescent="0.2">
      <c r="A53" s="3" t="s">
        <v>147</v>
      </c>
      <c r="B53" s="10" t="s">
        <v>148</v>
      </c>
      <c r="C53" s="27">
        <v>21.013714</v>
      </c>
      <c r="D53" s="27">
        <v>21.700911000000001</v>
      </c>
      <c r="E53" s="27">
        <v>22.652746</v>
      </c>
      <c r="F53" s="27">
        <v>23.907606000000001</v>
      </c>
      <c r="G53" s="27">
        <v>25.109712999999999</v>
      </c>
      <c r="H53" s="27">
        <v>26.431339000000001</v>
      </c>
      <c r="I53" s="27">
        <v>27.796845999999999</v>
      </c>
      <c r="J53" s="27">
        <v>29.277372</v>
      </c>
      <c r="K53" s="27">
        <v>30.897818000000001</v>
      </c>
      <c r="L53" s="27">
        <v>32.619503000000002</v>
      </c>
      <c r="M53" s="27">
        <v>34.533980999999997</v>
      </c>
      <c r="N53" s="27">
        <v>36.563769999999998</v>
      </c>
      <c r="O53" s="27">
        <v>38.735146</v>
      </c>
      <c r="P53" s="27">
        <v>41.114578000000002</v>
      </c>
      <c r="Q53" s="27">
        <v>43.731762000000003</v>
      </c>
      <c r="R53" s="27">
        <v>46.591076000000001</v>
      </c>
      <c r="S53" s="27">
        <v>49.690395000000002</v>
      </c>
      <c r="T53" s="27">
        <v>53.005116000000001</v>
      </c>
      <c r="U53" s="27">
        <v>56.750275000000002</v>
      </c>
      <c r="V53" s="27">
        <v>60.833728999999998</v>
      </c>
      <c r="W53" s="27">
        <v>65.335648000000006</v>
      </c>
      <c r="X53" s="27">
        <v>70.230484000000004</v>
      </c>
      <c r="Y53" s="27">
        <v>75.728431999999998</v>
      </c>
      <c r="Z53" s="27">
        <v>81.726791000000006</v>
      </c>
      <c r="AA53" s="27">
        <v>88.348800999999995</v>
      </c>
      <c r="AB53" s="27">
        <v>95.691551000000004</v>
      </c>
      <c r="AC53" s="27">
        <v>103.8759</v>
      </c>
      <c r="AD53" s="27">
        <v>112.912132</v>
      </c>
      <c r="AE53" s="27">
        <v>122.880753</v>
      </c>
      <c r="AF53" s="27">
        <v>133.92628500000001</v>
      </c>
      <c r="AG53" s="13">
        <v>6.7156999999999994E-2</v>
      </c>
    </row>
    <row r="54" spans="1:33" ht="15" customHeight="1" x14ac:dyDescent="0.2">
      <c r="A54" s="3" t="s">
        <v>149</v>
      </c>
      <c r="B54" s="10" t="s">
        <v>150</v>
      </c>
      <c r="C54" s="27">
        <v>73.078048999999993</v>
      </c>
      <c r="D54" s="27">
        <v>75.415512000000007</v>
      </c>
      <c r="E54" s="27">
        <v>78.489227</v>
      </c>
      <c r="F54" s="27">
        <v>81.989586000000003</v>
      </c>
      <c r="G54" s="27">
        <v>85.484116</v>
      </c>
      <c r="H54" s="27">
        <v>89.447783999999999</v>
      </c>
      <c r="I54" s="27">
        <v>93.672279000000003</v>
      </c>
      <c r="J54" s="27">
        <v>98.350623999999996</v>
      </c>
      <c r="K54" s="27">
        <v>103.58560199999999</v>
      </c>
      <c r="L54" s="27">
        <v>109.368645</v>
      </c>
      <c r="M54" s="27">
        <v>115.787575</v>
      </c>
      <c r="N54" s="27">
        <v>122.913101</v>
      </c>
      <c r="O54" s="27">
        <v>130.92063899999999</v>
      </c>
      <c r="P54" s="27">
        <v>139.894409</v>
      </c>
      <c r="Q54" s="27">
        <v>150.06352200000001</v>
      </c>
      <c r="R54" s="27">
        <v>161.620758</v>
      </c>
      <c r="S54" s="27">
        <v>174.666855</v>
      </c>
      <c r="T54" s="27">
        <v>189.468536</v>
      </c>
      <c r="U54" s="27">
        <v>206.222488</v>
      </c>
      <c r="V54" s="27">
        <v>225.24551400000001</v>
      </c>
      <c r="W54" s="27">
        <v>246.712006</v>
      </c>
      <c r="X54" s="27">
        <v>271.01577800000001</v>
      </c>
      <c r="Y54" s="27">
        <v>298.30032299999999</v>
      </c>
      <c r="Z54" s="27">
        <v>328.99002100000001</v>
      </c>
      <c r="AA54" s="27">
        <v>363.11337300000002</v>
      </c>
      <c r="AB54" s="27">
        <v>400.96786500000002</v>
      </c>
      <c r="AC54" s="27">
        <v>442.30017099999998</v>
      </c>
      <c r="AD54" s="27">
        <v>486.83209199999999</v>
      </c>
      <c r="AE54" s="27">
        <v>534.11029099999996</v>
      </c>
      <c r="AF54" s="27">
        <v>583.41925000000003</v>
      </c>
      <c r="AG54" s="13">
        <v>7.5802999999999995E-2</v>
      </c>
    </row>
    <row r="55" spans="1:33" ht="15" customHeight="1" x14ac:dyDescent="0.2">
      <c r="A55" s="3" t="s">
        <v>151</v>
      </c>
      <c r="B55" s="10" t="s">
        <v>152</v>
      </c>
      <c r="C55" s="27">
        <v>423.220551</v>
      </c>
      <c r="D55" s="27">
        <v>442.74408</v>
      </c>
      <c r="E55" s="27">
        <v>470.83239700000001</v>
      </c>
      <c r="F55" s="27">
        <v>504.376892</v>
      </c>
      <c r="G55" s="27">
        <v>541.32281499999999</v>
      </c>
      <c r="H55" s="27">
        <v>577.138733</v>
      </c>
      <c r="I55" s="27">
        <v>612.24218800000006</v>
      </c>
      <c r="J55" s="27">
        <v>647.24017300000003</v>
      </c>
      <c r="K55" s="27">
        <v>682.73230000000001</v>
      </c>
      <c r="L55" s="27">
        <v>718.97491500000001</v>
      </c>
      <c r="M55" s="27">
        <v>754.84405500000003</v>
      </c>
      <c r="N55" s="27">
        <v>789.96783400000004</v>
      </c>
      <c r="O55" s="27">
        <v>824.48761000000002</v>
      </c>
      <c r="P55" s="27">
        <v>857.947632</v>
      </c>
      <c r="Q55" s="27">
        <v>890.35754399999996</v>
      </c>
      <c r="R55" s="27">
        <v>921.72241199999996</v>
      </c>
      <c r="S55" s="27">
        <v>952.21179199999995</v>
      </c>
      <c r="T55" s="27">
        <v>981.12914999999998</v>
      </c>
      <c r="U55" s="27">
        <v>1008.329529</v>
      </c>
      <c r="V55" s="27">
        <v>1034.145996</v>
      </c>
      <c r="W55" s="27">
        <v>1058.6058350000001</v>
      </c>
      <c r="X55" s="27">
        <v>1081.3576660000001</v>
      </c>
      <c r="Y55" s="27">
        <v>1102.472168</v>
      </c>
      <c r="Z55" s="27">
        <v>1121.8233640000001</v>
      </c>
      <c r="AA55" s="27">
        <v>1139.585327</v>
      </c>
      <c r="AB55" s="27">
        <v>1155.7601320000001</v>
      </c>
      <c r="AC55" s="27">
        <v>1170.3317870000001</v>
      </c>
      <c r="AD55" s="27">
        <v>1183.566284</v>
      </c>
      <c r="AE55" s="27">
        <v>1195.4060059999999</v>
      </c>
      <c r="AF55" s="27">
        <v>1205.908447</v>
      </c>
      <c r="AG55" s="13">
        <v>3.6434000000000001E-2</v>
      </c>
    </row>
    <row r="56" spans="1:33" ht="15" customHeight="1" x14ac:dyDescent="0.2">
      <c r="A56" s="3" t="s">
        <v>153</v>
      </c>
      <c r="B56" s="10" t="s">
        <v>154</v>
      </c>
      <c r="C56" s="27">
        <v>31.676131999999999</v>
      </c>
      <c r="D56" s="27">
        <v>32.698086000000004</v>
      </c>
      <c r="E56" s="27">
        <v>33.745601999999998</v>
      </c>
      <c r="F56" s="27">
        <v>34.811230000000002</v>
      </c>
      <c r="G56" s="27">
        <v>35.898476000000002</v>
      </c>
      <c r="H56" s="27">
        <v>37.004615999999999</v>
      </c>
      <c r="I56" s="27">
        <v>38.119357999999998</v>
      </c>
      <c r="J56" s="27">
        <v>39.246471</v>
      </c>
      <c r="K56" s="27">
        <v>40.403885000000002</v>
      </c>
      <c r="L56" s="27">
        <v>41.586075000000001</v>
      </c>
      <c r="M56" s="27">
        <v>42.795479</v>
      </c>
      <c r="N56" s="27">
        <v>44.031421999999999</v>
      </c>
      <c r="O56" s="27">
        <v>45.297493000000003</v>
      </c>
      <c r="P56" s="27">
        <v>46.589928</v>
      </c>
      <c r="Q56" s="27">
        <v>47.908279</v>
      </c>
      <c r="R56" s="27">
        <v>49.256535</v>
      </c>
      <c r="S56" s="27">
        <v>50.634281000000001</v>
      </c>
      <c r="T56" s="27">
        <v>52.047241</v>
      </c>
      <c r="U56" s="27">
        <v>53.503138999999997</v>
      </c>
      <c r="V56" s="27">
        <v>55.005363000000003</v>
      </c>
      <c r="W56" s="27">
        <v>56.558005999999999</v>
      </c>
      <c r="X56" s="27">
        <v>58.150494000000002</v>
      </c>
      <c r="Y56" s="27">
        <v>59.788715000000003</v>
      </c>
      <c r="Z56" s="27">
        <v>61.484695000000002</v>
      </c>
      <c r="AA56" s="27">
        <v>63.239628000000003</v>
      </c>
      <c r="AB56" s="27">
        <v>65.056999000000005</v>
      </c>
      <c r="AC56" s="27">
        <v>66.933395000000004</v>
      </c>
      <c r="AD56" s="27">
        <v>68.871109000000004</v>
      </c>
      <c r="AE56" s="27">
        <v>70.873435999999998</v>
      </c>
      <c r="AF56" s="27">
        <v>72.941139000000007</v>
      </c>
      <c r="AG56" s="13">
        <v>2.9069000000000001E-2</v>
      </c>
    </row>
    <row r="57" spans="1:33" ht="15" customHeight="1" x14ac:dyDescent="0.2">
      <c r="A57" s="3" t="s">
        <v>155</v>
      </c>
      <c r="B57" s="10" t="s">
        <v>156</v>
      </c>
      <c r="C57" s="27">
        <v>49.747227000000002</v>
      </c>
      <c r="D57" s="27">
        <v>51.957500000000003</v>
      </c>
      <c r="E57" s="27">
        <v>54.288905999999997</v>
      </c>
      <c r="F57" s="27">
        <v>56.839024000000002</v>
      </c>
      <c r="G57" s="27">
        <v>59.322369000000002</v>
      </c>
      <c r="H57" s="27">
        <v>61.939835000000002</v>
      </c>
      <c r="I57" s="27">
        <v>64.633369000000002</v>
      </c>
      <c r="J57" s="27">
        <v>67.451438999999993</v>
      </c>
      <c r="K57" s="27">
        <v>70.363853000000006</v>
      </c>
      <c r="L57" s="27">
        <v>73.407805999999994</v>
      </c>
      <c r="M57" s="27">
        <v>76.694489000000004</v>
      </c>
      <c r="N57" s="27">
        <v>80.164649999999995</v>
      </c>
      <c r="O57" s="27">
        <v>83.894997000000004</v>
      </c>
      <c r="P57" s="27">
        <v>87.968727000000001</v>
      </c>
      <c r="Q57" s="27">
        <v>92.389258999999996</v>
      </c>
      <c r="R57" s="27">
        <v>97.134933000000004</v>
      </c>
      <c r="S57" s="27">
        <v>102.209053</v>
      </c>
      <c r="T57" s="27">
        <v>107.719177</v>
      </c>
      <c r="U57" s="27">
        <v>113.683258</v>
      </c>
      <c r="V57" s="27">
        <v>120.14503499999999</v>
      </c>
      <c r="W57" s="27">
        <v>127.037178</v>
      </c>
      <c r="X57" s="27">
        <v>134.430634</v>
      </c>
      <c r="Y57" s="27">
        <v>142.489868</v>
      </c>
      <c r="Z57" s="27">
        <v>151.260345</v>
      </c>
      <c r="AA57" s="27">
        <v>160.788284</v>
      </c>
      <c r="AB57" s="27">
        <v>171.15267900000001</v>
      </c>
      <c r="AC57" s="27">
        <v>182.42845199999999</v>
      </c>
      <c r="AD57" s="27">
        <v>194.66696200000001</v>
      </c>
      <c r="AE57" s="27">
        <v>207.99130199999999</v>
      </c>
      <c r="AF57" s="27">
        <v>222.48777799999999</v>
      </c>
      <c r="AG57" s="13">
        <v>5.3317000000000003E-2</v>
      </c>
    </row>
    <row r="58" spans="1:33" ht="15" customHeight="1" x14ac:dyDescent="0.2">
      <c r="A58" s="3" t="s">
        <v>157</v>
      </c>
      <c r="B58" s="10" t="s">
        <v>158</v>
      </c>
      <c r="C58" s="27">
        <v>34.375576000000002</v>
      </c>
      <c r="D58" s="27">
        <v>36.128864</v>
      </c>
      <c r="E58" s="27">
        <v>38.093013999999997</v>
      </c>
      <c r="F58" s="27">
        <v>40.258758999999998</v>
      </c>
      <c r="G58" s="27">
        <v>42.722481000000002</v>
      </c>
      <c r="H58" s="27">
        <v>45.388038999999999</v>
      </c>
      <c r="I58" s="27">
        <v>48.644607999999998</v>
      </c>
      <c r="J58" s="27">
        <v>51.958218000000002</v>
      </c>
      <c r="K58" s="27">
        <v>55.613070999999998</v>
      </c>
      <c r="L58" s="27">
        <v>59.718055999999997</v>
      </c>
      <c r="M58" s="27">
        <v>63.350791999999998</v>
      </c>
      <c r="N58" s="27">
        <v>67.317711000000003</v>
      </c>
      <c r="O58" s="27">
        <v>71.828995000000006</v>
      </c>
      <c r="P58" s="27">
        <v>76.850800000000007</v>
      </c>
      <c r="Q58" s="27">
        <v>82.461273000000006</v>
      </c>
      <c r="R58" s="27">
        <v>88.583359000000002</v>
      </c>
      <c r="S58" s="27">
        <v>95.328598</v>
      </c>
      <c r="T58" s="27">
        <v>102.565308</v>
      </c>
      <c r="U58" s="27">
        <v>110.678009</v>
      </c>
      <c r="V58" s="27">
        <v>119.54040500000001</v>
      </c>
      <c r="W58" s="27">
        <v>128.95004299999999</v>
      </c>
      <c r="X58" s="27">
        <v>139.14317299999999</v>
      </c>
      <c r="Y58" s="27">
        <v>150.120071</v>
      </c>
      <c r="Z58" s="27">
        <v>161.94184899999999</v>
      </c>
      <c r="AA58" s="27">
        <v>174.82896400000001</v>
      </c>
      <c r="AB58" s="27">
        <v>189.18048099999999</v>
      </c>
      <c r="AC58" s="27">
        <v>204.486908</v>
      </c>
      <c r="AD58" s="27">
        <v>220.74411000000001</v>
      </c>
      <c r="AE58" s="27">
        <v>237.878815</v>
      </c>
      <c r="AF58" s="27">
        <v>255.78064000000001</v>
      </c>
      <c r="AG58" s="13">
        <v>7.2401999999999994E-2</v>
      </c>
    </row>
    <row r="59" spans="1:33" ht="15" customHeight="1" x14ac:dyDescent="0.2">
      <c r="A59" s="3" t="s">
        <v>159</v>
      </c>
      <c r="B59" s="10" t="s">
        <v>160</v>
      </c>
      <c r="C59" s="27">
        <v>215.01637299999999</v>
      </c>
      <c r="D59" s="27">
        <v>222.62973</v>
      </c>
      <c r="E59" s="27">
        <v>231.94331399999999</v>
      </c>
      <c r="F59" s="27">
        <v>243.01031499999999</v>
      </c>
      <c r="G59" s="27">
        <v>255.86648600000001</v>
      </c>
      <c r="H59" s="27">
        <v>270.93472300000002</v>
      </c>
      <c r="I59" s="27">
        <v>288.47488399999997</v>
      </c>
      <c r="J59" s="27">
        <v>309.413635</v>
      </c>
      <c r="K59" s="27">
        <v>334.39596599999999</v>
      </c>
      <c r="L59" s="27">
        <v>364.25979599999999</v>
      </c>
      <c r="M59" s="27">
        <v>400.75622600000003</v>
      </c>
      <c r="N59" s="27">
        <v>443.96414199999998</v>
      </c>
      <c r="O59" s="27">
        <v>494.34845000000001</v>
      </c>
      <c r="P59" s="27">
        <v>553.23779300000001</v>
      </c>
      <c r="Q59" s="27">
        <v>624.55841099999998</v>
      </c>
      <c r="R59" s="27">
        <v>708.90240500000004</v>
      </c>
      <c r="S59" s="27">
        <v>809.01757799999996</v>
      </c>
      <c r="T59" s="27">
        <v>924.55981399999996</v>
      </c>
      <c r="U59" s="27">
        <v>1057.6420900000001</v>
      </c>
      <c r="V59" s="27">
        <v>1206.458374</v>
      </c>
      <c r="W59" s="27">
        <v>1371.1292719999999</v>
      </c>
      <c r="X59" s="27">
        <v>1545.2116699999999</v>
      </c>
      <c r="Y59" s="27">
        <v>1728.516846</v>
      </c>
      <c r="Z59" s="27">
        <v>1915.844482</v>
      </c>
      <c r="AA59" s="27">
        <v>2093.3979490000002</v>
      </c>
      <c r="AB59" s="27">
        <v>2260.1240229999999</v>
      </c>
      <c r="AC59" s="27">
        <v>2410.1303710000002</v>
      </c>
      <c r="AD59" s="27">
        <v>2539.7829590000001</v>
      </c>
      <c r="AE59" s="27">
        <v>2645.358154</v>
      </c>
      <c r="AF59" s="27">
        <v>2728.0847170000002</v>
      </c>
      <c r="AG59" s="13">
        <v>9.3620999999999996E-2</v>
      </c>
    </row>
    <row r="60" spans="1:33" ht="15" customHeight="1" x14ac:dyDescent="0.2">
      <c r="A60" s="3" t="s">
        <v>161</v>
      </c>
      <c r="B60" s="10" t="s">
        <v>162</v>
      </c>
      <c r="C60" s="27">
        <v>44.680267000000001</v>
      </c>
      <c r="D60" s="27">
        <v>46.161850000000001</v>
      </c>
      <c r="E60" s="27">
        <v>47.403244000000001</v>
      </c>
      <c r="F60" s="27">
        <v>48.269722000000002</v>
      </c>
      <c r="G60" s="27">
        <v>49.221722</v>
      </c>
      <c r="H60" s="27">
        <v>50.067794999999997</v>
      </c>
      <c r="I60" s="27">
        <v>50.763153000000003</v>
      </c>
      <c r="J60" s="27">
        <v>51.383952999999998</v>
      </c>
      <c r="K60" s="27">
        <v>51.983348999999997</v>
      </c>
      <c r="L60" s="27">
        <v>52.567726</v>
      </c>
      <c r="M60" s="27">
        <v>53.119380999999997</v>
      </c>
      <c r="N60" s="27">
        <v>53.653706</v>
      </c>
      <c r="O60" s="27">
        <v>54.178412999999999</v>
      </c>
      <c r="P60" s="27">
        <v>54.696033</v>
      </c>
      <c r="Q60" s="27">
        <v>55.202114000000002</v>
      </c>
      <c r="R60" s="27">
        <v>55.698002000000002</v>
      </c>
      <c r="S60" s="27">
        <v>56.189490999999997</v>
      </c>
      <c r="T60" s="27">
        <v>56.674121999999997</v>
      </c>
      <c r="U60" s="27">
        <v>57.138100000000001</v>
      </c>
      <c r="V60" s="27">
        <v>57.581459000000002</v>
      </c>
      <c r="W60" s="27">
        <v>58.013190999999999</v>
      </c>
      <c r="X60" s="27">
        <v>58.430152999999997</v>
      </c>
      <c r="Y60" s="27">
        <v>58.830109</v>
      </c>
      <c r="Z60" s="27">
        <v>59.214103999999999</v>
      </c>
      <c r="AA60" s="27">
        <v>59.586426000000003</v>
      </c>
      <c r="AB60" s="27">
        <v>59.946990999999997</v>
      </c>
      <c r="AC60" s="27">
        <v>60.296641999999999</v>
      </c>
      <c r="AD60" s="27">
        <v>60.640202000000002</v>
      </c>
      <c r="AE60" s="27">
        <v>60.978794000000001</v>
      </c>
      <c r="AF60" s="27">
        <v>61.308922000000003</v>
      </c>
      <c r="AG60" s="13">
        <v>1.0186000000000001E-2</v>
      </c>
    </row>
    <row r="61" spans="1:33" ht="15" customHeight="1" x14ac:dyDescent="0.2">
      <c r="A61" s="3" t="s">
        <v>163</v>
      </c>
      <c r="B61" s="10" t="s">
        <v>164</v>
      </c>
      <c r="C61" s="27">
        <v>82.759079</v>
      </c>
      <c r="D61" s="27">
        <v>84.688332000000003</v>
      </c>
      <c r="E61" s="27">
        <v>86.785629</v>
      </c>
      <c r="F61" s="27">
        <v>88.956314000000006</v>
      </c>
      <c r="G61" s="27">
        <v>91.267516999999998</v>
      </c>
      <c r="H61" s="27">
        <v>93.649085999999997</v>
      </c>
      <c r="I61" s="27">
        <v>96.122428999999997</v>
      </c>
      <c r="J61" s="27">
        <v>98.654167000000001</v>
      </c>
      <c r="K61" s="27">
        <v>101.28873400000001</v>
      </c>
      <c r="L61" s="27">
        <v>104.038094</v>
      </c>
      <c r="M61" s="27">
        <v>106.96421100000001</v>
      </c>
      <c r="N61" s="27">
        <v>110.013496</v>
      </c>
      <c r="O61" s="27">
        <v>113.314125</v>
      </c>
      <c r="P61" s="27">
        <v>116.90735599999999</v>
      </c>
      <c r="Q61" s="27">
        <v>120.816154</v>
      </c>
      <c r="R61" s="27">
        <v>124.974098</v>
      </c>
      <c r="S61" s="27">
        <v>129.470505</v>
      </c>
      <c r="T61" s="27">
        <v>134.37318400000001</v>
      </c>
      <c r="U61" s="27">
        <v>139.702393</v>
      </c>
      <c r="V61" s="27">
        <v>145.418915</v>
      </c>
      <c r="W61" s="27">
        <v>151.493301</v>
      </c>
      <c r="X61" s="27">
        <v>158.08519000000001</v>
      </c>
      <c r="Y61" s="27">
        <v>165.28973400000001</v>
      </c>
      <c r="Z61" s="27">
        <v>173.22380100000001</v>
      </c>
      <c r="AA61" s="27">
        <v>181.97601299999999</v>
      </c>
      <c r="AB61" s="27">
        <v>191.65756200000001</v>
      </c>
      <c r="AC61" s="27">
        <v>202.38912999999999</v>
      </c>
      <c r="AD61" s="27">
        <v>214.265366</v>
      </c>
      <c r="AE61" s="27">
        <v>227.46312</v>
      </c>
      <c r="AF61" s="27">
        <v>242.19592299999999</v>
      </c>
      <c r="AG61" s="13">
        <v>3.8240999999999997E-2</v>
      </c>
    </row>
    <row r="62" spans="1:33" ht="15" customHeight="1" x14ac:dyDescent="0.2">
      <c r="A62" s="3" t="s">
        <v>165</v>
      </c>
      <c r="B62" s="10" t="s">
        <v>166</v>
      </c>
      <c r="C62" s="27">
        <v>31.76322</v>
      </c>
      <c r="D62" s="27">
        <v>33.345215000000003</v>
      </c>
      <c r="E62" s="27">
        <v>35.159965999999997</v>
      </c>
      <c r="F62" s="27">
        <v>37.206600000000002</v>
      </c>
      <c r="G62" s="27">
        <v>39.526989</v>
      </c>
      <c r="H62" s="27">
        <v>42.148372999999999</v>
      </c>
      <c r="I62" s="27">
        <v>45.051979000000003</v>
      </c>
      <c r="J62" s="27">
        <v>48.252121000000002</v>
      </c>
      <c r="K62" s="27">
        <v>51.782608000000003</v>
      </c>
      <c r="L62" s="27">
        <v>55.712093000000003</v>
      </c>
      <c r="M62" s="27">
        <v>59.885151</v>
      </c>
      <c r="N62" s="27">
        <v>64.402664000000001</v>
      </c>
      <c r="O62" s="27">
        <v>69.199889999999996</v>
      </c>
      <c r="P62" s="27">
        <v>74.486823999999999</v>
      </c>
      <c r="Q62" s="27">
        <v>80.319626</v>
      </c>
      <c r="R62" s="27">
        <v>86.723572000000004</v>
      </c>
      <c r="S62" s="27">
        <v>93.833939000000001</v>
      </c>
      <c r="T62" s="27">
        <v>101.68873600000001</v>
      </c>
      <c r="U62" s="27">
        <v>110.44760100000001</v>
      </c>
      <c r="V62" s="27">
        <v>120.318054</v>
      </c>
      <c r="W62" s="27">
        <v>131.332886</v>
      </c>
      <c r="X62" s="27">
        <v>143.67008999999999</v>
      </c>
      <c r="Y62" s="27">
        <v>157.57034300000001</v>
      </c>
      <c r="Z62" s="27">
        <v>173.291245</v>
      </c>
      <c r="AA62" s="27">
        <v>191.083099</v>
      </c>
      <c r="AB62" s="27">
        <v>211.249786</v>
      </c>
      <c r="AC62" s="27">
        <v>234.15891999999999</v>
      </c>
      <c r="AD62" s="27">
        <v>260.21786500000002</v>
      </c>
      <c r="AE62" s="27">
        <v>290.17437699999999</v>
      </c>
      <c r="AF62" s="27">
        <v>324.54299900000001</v>
      </c>
      <c r="AG62" s="13">
        <v>8.4661E-2</v>
      </c>
    </row>
    <row r="63" spans="1:33" ht="15" customHeight="1" x14ac:dyDescent="0.2">
      <c r="A63" s="3" t="s">
        <v>167</v>
      </c>
      <c r="B63" s="10" t="s">
        <v>168</v>
      </c>
      <c r="C63" s="27">
        <v>51.019801999999999</v>
      </c>
      <c r="D63" s="27">
        <v>53.414993000000003</v>
      </c>
      <c r="E63" s="27">
        <v>55.542769999999997</v>
      </c>
      <c r="F63" s="27">
        <v>57.873233999999997</v>
      </c>
      <c r="G63" s="27">
        <v>60.191437000000001</v>
      </c>
      <c r="H63" s="27">
        <v>62.701400999999997</v>
      </c>
      <c r="I63" s="27">
        <v>65.092338999999996</v>
      </c>
      <c r="J63" s="27">
        <v>67.520759999999996</v>
      </c>
      <c r="K63" s="27">
        <v>69.864975000000001</v>
      </c>
      <c r="L63" s="27">
        <v>72.173676</v>
      </c>
      <c r="M63" s="27">
        <v>74.597915999999998</v>
      </c>
      <c r="N63" s="27">
        <v>77.036300999999995</v>
      </c>
      <c r="O63" s="27">
        <v>79.579055999999994</v>
      </c>
      <c r="P63" s="27">
        <v>82.255759999999995</v>
      </c>
      <c r="Q63" s="27">
        <v>85.060599999999994</v>
      </c>
      <c r="R63" s="27">
        <v>87.960434000000006</v>
      </c>
      <c r="S63" s="27">
        <v>90.953079000000002</v>
      </c>
      <c r="T63" s="27">
        <v>93.950103999999996</v>
      </c>
      <c r="U63" s="27">
        <v>97.024094000000005</v>
      </c>
      <c r="V63" s="27">
        <v>100.191406</v>
      </c>
      <c r="W63" s="27">
        <v>103.422684</v>
      </c>
      <c r="X63" s="27">
        <v>106.718666</v>
      </c>
      <c r="Y63" s="27">
        <v>110.086823</v>
      </c>
      <c r="Z63" s="27">
        <v>113.530312</v>
      </c>
      <c r="AA63" s="27">
        <v>117.036163</v>
      </c>
      <c r="AB63" s="27">
        <v>120.60180699999999</v>
      </c>
      <c r="AC63" s="27">
        <v>124.220161</v>
      </c>
      <c r="AD63" s="27">
        <v>127.88230900000001</v>
      </c>
      <c r="AE63" s="27">
        <v>131.58583100000001</v>
      </c>
      <c r="AF63" s="27">
        <v>135.322632</v>
      </c>
      <c r="AG63" s="13">
        <v>3.3756000000000001E-2</v>
      </c>
    </row>
    <row r="64" spans="1:33" ht="15" customHeight="1" x14ac:dyDescent="0.2">
      <c r="B64" s="11" t="s">
        <v>169</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5"/>
    </row>
    <row r="65" spans="1:33" ht="15" customHeight="1" x14ac:dyDescent="0.2">
      <c r="A65" s="3" t="s">
        <v>170</v>
      </c>
      <c r="B65" s="10" t="s">
        <v>144</v>
      </c>
      <c r="C65" s="27">
        <v>228.11466999999999</v>
      </c>
      <c r="D65" s="27">
        <v>230.280518</v>
      </c>
      <c r="E65" s="27">
        <v>232.20515399999999</v>
      </c>
      <c r="F65" s="27">
        <v>235.405182</v>
      </c>
      <c r="G65" s="27">
        <v>238.258591</v>
      </c>
      <c r="H65" s="27">
        <v>240.93208300000001</v>
      </c>
      <c r="I65" s="27">
        <v>243.47399899999999</v>
      </c>
      <c r="J65" s="27">
        <v>245.741455</v>
      </c>
      <c r="K65" s="27">
        <v>247.91563400000001</v>
      </c>
      <c r="L65" s="27">
        <v>250.02458200000001</v>
      </c>
      <c r="M65" s="27">
        <v>252.05914300000001</v>
      </c>
      <c r="N65" s="27">
        <v>254.07664500000001</v>
      </c>
      <c r="O65" s="27">
        <v>256.084473</v>
      </c>
      <c r="P65" s="27">
        <v>258.09545900000001</v>
      </c>
      <c r="Q65" s="27">
        <v>260.07260100000002</v>
      </c>
      <c r="R65" s="27">
        <v>262.00885</v>
      </c>
      <c r="S65" s="27">
        <v>263.90817299999998</v>
      </c>
      <c r="T65" s="27">
        <v>265.77535999999998</v>
      </c>
      <c r="U65" s="27">
        <v>267.61355600000002</v>
      </c>
      <c r="V65" s="27">
        <v>269.42440800000003</v>
      </c>
      <c r="W65" s="27">
        <v>271.19180299999999</v>
      </c>
      <c r="X65" s="27">
        <v>272.92132600000002</v>
      </c>
      <c r="Y65" s="27">
        <v>274.61517300000003</v>
      </c>
      <c r="Z65" s="27">
        <v>276.27615400000002</v>
      </c>
      <c r="AA65" s="27">
        <v>277.90603599999997</v>
      </c>
      <c r="AB65" s="27">
        <v>279.50894199999999</v>
      </c>
      <c r="AC65" s="27">
        <v>281.08709700000003</v>
      </c>
      <c r="AD65" s="27">
        <v>282.64309700000001</v>
      </c>
      <c r="AE65" s="27">
        <v>284.179688</v>
      </c>
      <c r="AF65" s="27">
        <v>285.69992100000002</v>
      </c>
      <c r="AG65" s="13">
        <v>7.731E-3</v>
      </c>
    </row>
    <row r="66" spans="1:33" ht="15" customHeight="1" x14ac:dyDescent="0.2">
      <c r="A66" s="3" t="s">
        <v>171</v>
      </c>
      <c r="B66" s="10" t="s">
        <v>146</v>
      </c>
      <c r="C66" s="27">
        <v>54.961418000000002</v>
      </c>
      <c r="D66" s="27">
        <v>56.571339000000002</v>
      </c>
      <c r="E66" s="27">
        <v>58.924438000000002</v>
      </c>
      <c r="F66" s="27">
        <v>61.572513999999998</v>
      </c>
      <c r="G66" s="27">
        <v>64.341515000000001</v>
      </c>
      <c r="H66" s="27">
        <v>67.090508</v>
      </c>
      <c r="I66" s="27">
        <v>69.834579000000005</v>
      </c>
      <c r="J66" s="27">
        <v>72.733467000000005</v>
      </c>
      <c r="K66" s="27">
        <v>75.530349999999999</v>
      </c>
      <c r="L66" s="27">
        <v>78.100448999999998</v>
      </c>
      <c r="M66" s="27">
        <v>80.755561999999998</v>
      </c>
      <c r="N66" s="27">
        <v>83.461151000000001</v>
      </c>
      <c r="O66" s="27">
        <v>86.240036000000003</v>
      </c>
      <c r="P66" s="27">
        <v>89.043137000000002</v>
      </c>
      <c r="Q66" s="27">
        <v>91.973526000000007</v>
      </c>
      <c r="R66" s="27">
        <v>94.955680999999998</v>
      </c>
      <c r="S66" s="27">
        <v>97.983092999999997</v>
      </c>
      <c r="T66" s="27">
        <v>101.065735</v>
      </c>
      <c r="U66" s="27">
        <v>104.15327499999999</v>
      </c>
      <c r="V66" s="27">
        <v>107.224968</v>
      </c>
      <c r="W66" s="27">
        <v>110.309296</v>
      </c>
      <c r="X66" s="27">
        <v>113.34161400000001</v>
      </c>
      <c r="Y66" s="27">
        <v>116.26366400000001</v>
      </c>
      <c r="Z66" s="27">
        <v>119.100334</v>
      </c>
      <c r="AA66" s="27">
        <v>121.869156</v>
      </c>
      <c r="AB66" s="27">
        <v>124.503136</v>
      </c>
      <c r="AC66" s="27">
        <v>127.008377</v>
      </c>
      <c r="AD66" s="27">
        <v>129.44892899999999</v>
      </c>
      <c r="AE66" s="27">
        <v>131.756531</v>
      </c>
      <c r="AF66" s="27">
        <v>133.93850699999999</v>
      </c>
      <c r="AG66" s="13">
        <v>3.1260000000000003E-2</v>
      </c>
    </row>
    <row r="67" spans="1:33" ht="15" customHeight="1" x14ac:dyDescent="0.2">
      <c r="A67" s="3" t="s">
        <v>172</v>
      </c>
      <c r="B67" s="10" t="s">
        <v>148</v>
      </c>
      <c r="C67" s="27">
        <v>66.365761000000006</v>
      </c>
      <c r="D67" s="27">
        <v>68.312302000000003</v>
      </c>
      <c r="E67" s="27">
        <v>70.903769999999994</v>
      </c>
      <c r="F67" s="27">
        <v>74.164124000000001</v>
      </c>
      <c r="G67" s="27">
        <v>77.187363000000005</v>
      </c>
      <c r="H67" s="27">
        <v>80.376328000000001</v>
      </c>
      <c r="I67" s="27">
        <v>83.546227000000002</v>
      </c>
      <c r="J67" s="27">
        <v>86.835251</v>
      </c>
      <c r="K67" s="27">
        <v>90.267403000000002</v>
      </c>
      <c r="L67" s="27">
        <v>93.745673999999994</v>
      </c>
      <c r="M67" s="27">
        <v>97.407798999999997</v>
      </c>
      <c r="N67" s="27">
        <v>101.09111799999999</v>
      </c>
      <c r="O67" s="27">
        <v>104.819115</v>
      </c>
      <c r="P67" s="27">
        <v>108.664085</v>
      </c>
      <c r="Q67" s="27">
        <v>112.62855500000001</v>
      </c>
      <c r="R67" s="27">
        <v>116.677879</v>
      </c>
      <c r="S67" s="27">
        <v>120.772774</v>
      </c>
      <c r="T67" s="27">
        <v>124.856201</v>
      </c>
      <c r="U67" s="27">
        <v>129.11094700000001</v>
      </c>
      <c r="V67" s="27">
        <v>133.38945000000001</v>
      </c>
      <c r="W67" s="27">
        <v>137.717804</v>
      </c>
      <c r="X67" s="27">
        <v>142.029709</v>
      </c>
      <c r="Y67" s="27">
        <v>146.428955</v>
      </c>
      <c r="Z67" s="27">
        <v>150.787857</v>
      </c>
      <c r="AA67" s="27">
        <v>155.135727</v>
      </c>
      <c r="AB67" s="27">
        <v>159.47091699999999</v>
      </c>
      <c r="AC67" s="27">
        <v>163.792969</v>
      </c>
      <c r="AD67" s="27">
        <v>168.049103</v>
      </c>
      <c r="AE67" s="27">
        <v>172.22238200000001</v>
      </c>
      <c r="AF67" s="27">
        <v>176.31445299999999</v>
      </c>
      <c r="AG67" s="13">
        <v>3.4443000000000001E-2</v>
      </c>
    </row>
    <row r="68" spans="1:33" ht="15" customHeight="1" x14ac:dyDescent="0.2">
      <c r="A68" s="3" t="s">
        <v>173</v>
      </c>
      <c r="B68" s="10" t="s">
        <v>150</v>
      </c>
      <c r="C68" s="27">
        <v>52.419593999999996</v>
      </c>
      <c r="D68" s="27">
        <v>54.940112999999997</v>
      </c>
      <c r="E68" s="27">
        <v>58.333495999999997</v>
      </c>
      <c r="F68" s="27">
        <v>62.182281000000003</v>
      </c>
      <c r="G68" s="27">
        <v>65.956421000000006</v>
      </c>
      <c r="H68" s="27">
        <v>70.203484000000003</v>
      </c>
      <c r="I68" s="27">
        <v>74.654678000000004</v>
      </c>
      <c r="J68" s="27">
        <v>79.504349000000005</v>
      </c>
      <c r="K68" s="27">
        <v>84.827408000000005</v>
      </c>
      <c r="L68" s="27">
        <v>90.572677999999996</v>
      </c>
      <c r="M68" s="27">
        <v>96.786002999999994</v>
      </c>
      <c r="N68" s="27">
        <v>103.48455</v>
      </c>
      <c r="O68" s="27">
        <v>110.77145400000001</v>
      </c>
      <c r="P68" s="27">
        <v>118.646767</v>
      </c>
      <c r="Q68" s="27">
        <v>127.219368</v>
      </c>
      <c r="R68" s="27">
        <v>136.535324</v>
      </c>
      <c r="S68" s="27">
        <v>146.54658499999999</v>
      </c>
      <c r="T68" s="27">
        <v>157.31094400000001</v>
      </c>
      <c r="U68" s="27">
        <v>168.805206</v>
      </c>
      <c r="V68" s="27">
        <v>181.05864</v>
      </c>
      <c r="W68" s="27">
        <v>193.98155199999999</v>
      </c>
      <c r="X68" s="27">
        <v>207.59141500000001</v>
      </c>
      <c r="Y68" s="27">
        <v>221.743729</v>
      </c>
      <c r="Z68" s="27">
        <v>236.426086</v>
      </c>
      <c r="AA68" s="27">
        <v>251.43255600000001</v>
      </c>
      <c r="AB68" s="27">
        <v>266.680725</v>
      </c>
      <c r="AC68" s="27">
        <v>281.914154</v>
      </c>
      <c r="AD68" s="27">
        <v>296.92910799999999</v>
      </c>
      <c r="AE68" s="27">
        <v>311.53527800000001</v>
      </c>
      <c r="AF68" s="27">
        <v>325.53619400000002</v>
      </c>
      <c r="AG68" s="13">
        <v>6.5605999999999998E-2</v>
      </c>
    </row>
    <row r="69" spans="1:33" ht="15" customHeight="1" x14ac:dyDescent="0.2">
      <c r="A69" s="3" t="s">
        <v>174</v>
      </c>
      <c r="B69" s="10" t="s">
        <v>152</v>
      </c>
      <c r="C69" s="27">
        <v>388.19509900000003</v>
      </c>
      <c r="D69" s="27">
        <v>396.098907</v>
      </c>
      <c r="E69" s="27">
        <v>406.62146000000001</v>
      </c>
      <c r="F69" s="27">
        <v>418.44418300000001</v>
      </c>
      <c r="G69" s="27">
        <v>430.74206500000003</v>
      </c>
      <c r="H69" s="27">
        <v>442.11471599999999</v>
      </c>
      <c r="I69" s="27">
        <v>452.76406900000001</v>
      </c>
      <c r="J69" s="27">
        <v>462.92742900000002</v>
      </c>
      <c r="K69" s="27">
        <v>472.79998799999998</v>
      </c>
      <c r="L69" s="27">
        <v>482.45608499999997</v>
      </c>
      <c r="M69" s="27">
        <v>491.64141799999999</v>
      </c>
      <c r="N69" s="27">
        <v>500.31280500000003</v>
      </c>
      <c r="O69" s="27">
        <v>508.54272500000002</v>
      </c>
      <c r="P69" s="27">
        <v>516.26446499999997</v>
      </c>
      <c r="Q69" s="27">
        <v>523.51696800000002</v>
      </c>
      <c r="R69" s="27">
        <v>530.31664999999998</v>
      </c>
      <c r="S69" s="27">
        <v>536.62145999999996</v>
      </c>
      <c r="T69" s="27">
        <v>542.58154300000001</v>
      </c>
      <c r="U69" s="27">
        <v>548.066956</v>
      </c>
      <c r="V69" s="27">
        <v>553.16851799999995</v>
      </c>
      <c r="W69" s="27">
        <v>557.91412400000002</v>
      </c>
      <c r="X69" s="27">
        <v>562.25994900000001</v>
      </c>
      <c r="Y69" s="27">
        <v>566.23724400000003</v>
      </c>
      <c r="Z69" s="27">
        <v>569.83691399999998</v>
      </c>
      <c r="AA69" s="27">
        <v>573.11047399999995</v>
      </c>
      <c r="AB69" s="27">
        <v>576.07043499999997</v>
      </c>
      <c r="AC69" s="27">
        <v>578.70373500000005</v>
      </c>
      <c r="AD69" s="27">
        <v>581.07714799999997</v>
      </c>
      <c r="AE69" s="27">
        <v>583.18127400000003</v>
      </c>
      <c r="AF69" s="27">
        <v>585.03460700000005</v>
      </c>
      <c r="AG69" s="13">
        <v>1.4026E-2</v>
      </c>
    </row>
    <row r="70" spans="1:33" ht="15" customHeight="1" x14ac:dyDescent="0.2">
      <c r="A70" s="3" t="s">
        <v>175</v>
      </c>
      <c r="B70" s="10" t="s">
        <v>154</v>
      </c>
      <c r="C70" s="27">
        <v>60.47728</v>
      </c>
      <c r="D70" s="27">
        <v>62.360149</v>
      </c>
      <c r="E70" s="27">
        <v>64.284087999999997</v>
      </c>
      <c r="F70" s="27">
        <v>66.237365999999994</v>
      </c>
      <c r="G70" s="27">
        <v>68.225807000000003</v>
      </c>
      <c r="H70" s="27">
        <v>70.245559999999998</v>
      </c>
      <c r="I70" s="27">
        <v>72.277725000000004</v>
      </c>
      <c r="J70" s="27">
        <v>74.329643000000004</v>
      </c>
      <c r="K70" s="27">
        <v>76.431190000000001</v>
      </c>
      <c r="L70" s="27">
        <v>78.572838000000004</v>
      </c>
      <c r="M70" s="27">
        <v>80.757964999999999</v>
      </c>
      <c r="N70" s="27">
        <v>82.985755999999995</v>
      </c>
      <c r="O70" s="27">
        <v>85.261641999999995</v>
      </c>
      <c r="P70" s="27">
        <v>87.579757999999998</v>
      </c>
      <c r="Q70" s="27">
        <v>89.939353999999994</v>
      </c>
      <c r="R70" s="27">
        <v>92.345855999999998</v>
      </c>
      <c r="S70" s="27">
        <v>94.800331</v>
      </c>
      <c r="T70" s="27">
        <v>97.310294999999996</v>
      </c>
      <c r="U70" s="27">
        <v>99.888756000000001</v>
      </c>
      <c r="V70" s="27">
        <v>102.54014599999999</v>
      </c>
      <c r="W70" s="27">
        <v>105.271126</v>
      </c>
      <c r="X70" s="27">
        <v>108.06388099999999</v>
      </c>
      <c r="Y70" s="27">
        <v>110.928398</v>
      </c>
      <c r="Z70" s="27">
        <v>113.88241600000001</v>
      </c>
      <c r="AA70" s="27">
        <v>116.92794000000001</v>
      </c>
      <c r="AB70" s="27">
        <v>120.07</v>
      </c>
      <c r="AC70" s="27">
        <v>123.30186500000001</v>
      </c>
      <c r="AD70" s="27">
        <v>126.627647</v>
      </c>
      <c r="AE70" s="27">
        <v>130.05090300000001</v>
      </c>
      <c r="AF70" s="27">
        <v>133.573105</v>
      </c>
      <c r="AG70" s="13">
        <v>2.7577999999999998E-2</v>
      </c>
    </row>
    <row r="71" spans="1:33" ht="15" customHeight="1" x14ac:dyDescent="0.2">
      <c r="A71" s="3" t="s">
        <v>176</v>
      </c>
      <c r="B71" s="10" t="s">
        <v>156</v>
      </c>
      <c r="C71" s="27">
        <v>118.564583</v>
      </c>
      <c r="D71" s="27">
        <v>124.10231</v>
      </c>
      <c r="E71" s="27">
        <v>129.80578600000001</v>
      </c>
      <c r="F71" s="27">
        <v>135.87264999999999</v>
      </c>
      <c r="G71" s="27">
        <v>141.61891199999999</v>
      </c>
      <c r="H71" s="27">
        <v>147.50805700000001</v>
      </c>
      <c r="I71" s="27">
        <v>153.40278599999999</v>
      </c>
      <c r="J71" s="27">
        <v>159.39286799999999</v>
      </c>
      <c r="K71" s="27">
        <v>165.40437299999999</v>
      </c>
      <c r="L71" s="27">
        <v>171.49273700000001</v>
      </c>
      <c r="M71" s="27">
        <v>177.82775899999999</v>
      </c>
      <c r="N71" s="27">
        <v>184.27384900000001</v>
      </c>
      <c r="O71" s="27">
        <v>190.920593</v>
      </c>
      <c r="P71" s="27">
        <v>197.84338399999999</v>
      </c>
      <c r="Q71" s="27">
        <v>204.986481</v>
      </c>
      <c r="R71" s="27">
        <v>212.26608300000001</v>
      </c>
      <c r="S71" s="27">
        <v>219.641953</v>
      </c>
      <c r="T71" s="27">
        <v>227.195312</v>
      </c>
      <c r="U71" s="27">
        <v>234.89134200000001</v>
      </c>
      <c r="V71" s="27">
        <v>242.72171</v>
      </c>
      <c r="W71" s="27">
        <v>250.57307399999999</v>
      </c>
      <c r="X71" s="27">
        <v>258.46899400000001</v>
      </c>
      <c r="Y71" s="27">
        <v>266.49206500000003</v>
      </c>
      <c r="Z71" s="27">
        <v>274.61029100000002</v>
      </c>
      <c r="AA71" s="27">
        <v>282.791473</v>
      </c>
      <c r="AB71" s="27">
        <v>291.023529</v>
      </c>
      <c r="AC71" s="27">
        <v>299.28695699999997</v>
      </c>
      <c r="AD71" s="27">
        <v>307.54617300000001</v>
      </c>
      <c r="AE71" s="27">
        <v>315.79892000000001</v>
      </c>
      <c r="AF71" s="27">
        <v>324.019409</v>
      </c>
      <c r="AG71" s="13">
        <v>3.4868999999999997E-2</v>
      </c>
    </row>
    <row r="72" spans="1:33" ht="15" customHeight="1" x14ac:dyDescent="0.2">
      <c r="A72" s="3" t="s">
        <v>177</v>
      </c>
      <c r="B72" s="10" t="s">
        <v>158</v>
      </c>
      <c r="C72" s="27">
        <v>32.947487000000002</v>
      </c>
      <c r="D72" s="27">
        <v>35.116463000000003</v>
      </c>
      <c r="E72" s="27">
        <v>37.487175000000001</v>
      </c>
      <c r="F72" s="27">
        <v>40.034153000000003</v>
      </c>
      <c r="G72" s="27">
        <v>42.851954999999997</v>
      </c>
      <c r="H72" s="27">
        <v>45.812072999999998</v>
      </c>
      <c r="I72" s="27">
        <v>49.312621999999998</v>
      </c>
      <c r="J72" s="27">
        <v>52.753177999999998</v>
      </c>
      <c r="K72" s="27">
        <v>56.416446999999998</v>
      </c>
      <c r="L72" s="27">
        <v>60.377865</v>
      </c>
      <c r="M72" s="27">
        <v>63.757247999999997</v>
      </c>
      <c r="N72" s="27">
        <v>67.320785999999998</v>
      </c>
      <c r="O72" s="27">
        <v>71.223395999999994</v>
      </c>
      <c r="P72" s="27">
        <v>75.393341000000007</v>
      </c>
      <c r="Q72" s="27">
        <v>79.851760999999996</v>
      </c>
      <c r="R72" s="27">
        <v>84.493934999999993</v>
      </c>
      <c r="S72" s="27">
        <v>89.362244000000004</v>
      </c>
      <c r="T72" s="27">
        <v>94.322318999999993</v>
      </c>
      <c r="U72" s="27">
        <v>99.591576000000003</v>
      </c>
      <c r="V72" s="27">
        <v>105.029076</v>
      </c>
      <c r="W72" s="27">
        <v>110.47202299999999</v>
      </c>
      <c r="X72" s="27">
        <v>116.02417800000001</v>
      </c>
      <c r="Y72" s="27">
        <v>121.644341</v>
      </c>
      <c r="Z72" s="27">
        <v>127.325401</v>
      </c>
      <c r="AA72" s="27">
        <v>133.12863200000001</v>
      </c>
      <c r="AB72" s="27">
        <v>139.16975400000001</v>
      </c>
      <c r="AC72" s="27">
        <v>145.174408</v>
      </c>
      <c r="AD72" s="27">
        <v>151.113754</v>
      </c>
      <c r="AE72" s="27">
        <v>156.940933</v>
      </c>
      <c r="AF72" s="27">
        <v>162.60855100000001</v>
      </c>
      <c r="AG72" s="13">
        <v>5.6264000000000002E-2</v>
      </c>
    </row>
    <row r="73" spans="1:33" ht="15" customHeight="1" x14ac:dyDescent="0.2">
      <c r="A73" s="3" t="s">
        <v>178</v>
      </c>
      <c r="B73" s="10" t="s">
        <v>160</v>
      </c>
      <c r="C73" s="27">
        <v>100.119362</v>
      </c>
      <c r="D73" s="27">
        <v>109.936172</v>
      </c>
      <c r="E73" s="27">
        <v>121.88024900000001</v>
      </c>
      <c r="F73" s="27">
        <v>135.865341</v>
      </c>
      <c r="G73" s="27">
        <v>151.760696</v>
      </c>
      <c r="H73" s="27">
        <v>169.89295999999999</v>
      </c>
      <c r="I73" s="27">
        <v>190.311554</v>
      </c>
      <c r="J73" s="27">
        <v>213.75865200000001</v>
      </c>
      <c r="K73" s="27">
        <v>240.48201</v>
      </c>
      <c r="L73" s="27">
        <v>270.78341699999999</v>
      </c>
      <c r="M73" s="27">
        <v>305.63031000000001</v>
      </c>
      <c r="N73" s="27">
        <v>344.13501000000002</v>
      </c>
      <c r="O73" s="27">
        <v>385.75613399999997</v>
      </c>
      <c r="P73" s="27">
        <v>430.55419899999998</v>
      </c>
      <c r="Q73" s="27">
        <v>480.08712800000001</v>
      </c>
      <c r="R73" s="27">
        <v>533.066284</v>
      </c>
      <c r="S73" s="27">
        <v>589.44354199999998</v>
      </c>
      <c r="T73" s="27">
        <v>647.33429000000001</v>
      </c>
      <c r="U73" s="27">
        <v>706.31292699999995</v>
      </c>
      <c r="V73" s="27">
        <v>764.42303500000003</v>
      </c>
      <c r="W73" s="27">
        <v>821.01178000000004</v>
      </c>
      <c r="X73" s="27">
        <v>873.77209500000004</v>
      </c>
      <c r="Y73" s="27">
        <v>923.02770999999996</v>
      </c>
      <c r="Z73" s="27">
        <v>967.95086700000002</v>
      </c>
      <c r="AA73" s="27">
        <v>1006.326477</v>
      </c>
      <c r="AB73" s="27">
        <v>1039.2373050000001</v>
      </c>
      <c r="AC73" s="27">
        <v>1066.587769</v>
      </c>
      <c r="AD73" s="27">
        <v>1088.643677</v>
      </c>
      <c r="AE73" s="27">
        <v>1105.475342</v>
      </c>
      <c r="AF73" s="27">
        <v>1117.817139</v>
      </c>
      <c r="AG73" s="13">
        <v>8.6357000000000003E-2</v>
      </c>
    </row>
    <row r="74" spans="1:33" ht="15" customHeight="1" x14ac:dyDescent="0.2">
      <c r="A74" s="3" t="s">
        <v>179</v>
      </c>
      <c r="B74" s="10" t="s">
        <v>162</v>
      </c>
      <c r="C74" s="27">
        <v>93.664351999999994</v>
      </c>
      <c r="D74" s="27">
        <v>99.461792000000003</v>
      </c>
      <c r="E74" s="27">
        <v>104.149742</v>
      </c>
      <c r="F74" s="27">
        <v>107.29879</v>
      </c>
      <c r="G74" s="27">
        <v>110.63033299999999</v>
      </c>
      <c r="H74" s="27">
        <v>113.484039</v>
      </c>
      <c r="I74" s="27">
        <v>115.75679</v>
      </c>
      <c r="J74" s="27">
        <v>117.72777600000001</v>
      </c>
      <c r="K74" s="27">
        <v>119.572838</v>
      </c>
      <c r="L74" s="27">
        <v>121.312859</v>
      </c>
      <c r="M74" s="27">
        <v>122.898376</v>
      </c>
      <c r="N74" s="27">
        <v>124.374657</v>
      </c>
      <c r="O74" s="27">
        <v>125.76544199999999</v>
      </c>
      <c r="P74" s="27">
        <v>127.07905599999999</v>
      </c>
      <c r="Q74" s="27">
        <v>128.30619799999999</v>
      </c>
      <c r="R74" s="27">
        <v>129.45242300000001</v>
      </c>
      <c r="S74" s="27">
        <v>130.53241</v>
      </c>
      <c r="T74" s="27">
        <v>131.54144299999999</v>
      </c>
      <c r="U74" s="27">
        <v>132.453003</v>
      </c>
      <c r="V74" s="27">
        <v>133.27151499999999</v>
      </c>
      <c r="W74" s="27">
        <v>134.017639</v>
      </c>
      <c r="X74" s="27">
        <v>134.68794299999999</v>
      </c>
      <c r="Y74" s="27">
        <v>135.28123500000001</v>
      </c>
      <c r="Z74" s="27">
        <v>135.80226099999999</v>
      </c>
      <c r="AA74" s="27">
        <v>136.26042200000001</v>
      </c>
      <c r="AB74" s="27">
        <v>136.65744000000001</v>
      </c>
      <c r="AC74" s="27">
        <v>136.996353</v>
      </c>
      <c r="AD74" s="27">
        <v>137.28564499999999</v>
      </c>
      <c r="AE74" s="27">
        <v>137.527863</v>
      </c>
      <c r="AF74" s="27">
        <v>137.71984900000001</v>
      </c>
      <c r="AG74" s="13">
        <v>1.1691E-2</v>
      </c>
    </row>
    <row r="75" spans="1:33" ht="15" customHeight="1" x14ac:dyDescent="0.2">
      <c r="A75" s="3" t="s">
        <v>180</v>
      </c>
      <c r="B75" s="10" t="s">
        <v>164</v>
      </c>
      <c r="C75" s="27">
        <v>138.14001500000001</v>
      </c>
      <c r="D75" s="27">
        <v>144.09849500000001</v>
      </c>
      <c r="E75" s="27">
        <v>150.658096</v>
      </c>
      <c r="F75" s="27">
        <v>157.403198</v>
      </c>
      <c r="G75" s="27">
        <v>164.59072900000001</v>
      </c>
      <c r="H75" s="27">
        <v>171.92501799999999</v>
      </c>
      <c r="I75" s="27">
        <v>179.45950300000001</v>
      </c>
      <c r="J75" s="27">
        <v>187.05244400000001</v>
      </c>
      <c r="K75" s="27">
        <v>194.844009</v>
      </c>
      <c r="L75" s="27">
        <v>202.85112000000001</v>
      </c>
      <c r="M75" s="27">
        <v>211.24614</v>
      </c>
      <c r="N75" s="27">
        <v>219.81492600000001</v>
      </c>
      <c r="O75" s="27">
        <v>228.911484</v>
      </c>
      <c r="P75" s="27">
        <v>238.580353</v>
      </c>
      <c r="Q75" s="27">
        <v>248.79740899999999</v>
      </c>
      <c r="R75" s="27">
        <v>259.29821800000002</v>
      </c>
      <c r="S75" s="27">
        <v>270.24148600000001</v>
      </c>
      <c r="T75" s="27">
        <v>281.69287100000003</v>
      </c>
      <c r="U75" s="27">
        <v>293.58517499999999</v>
      </c>
      <c r="V75" s="27">
        <v>305.72631799999999</v>
      </c>
      <c r="W75" s="27">
        <v>317.97137500000002</v>
      </c>
      <c r="X75" s="27">
        <v>330.54284699999999</v>
      </c>
      <c r="Y75" s="27">
        <v>343.48635899999999</v>
      </c>
      <c r="Z75" s="27">
        <v>356.848907</v>
      </c>
      <c r="AA75" s="27">
        <v>370.59771699999999</v>
      </c>
      <c r="AB75" s="27">
        <v>384.70892300000003</v>
      </c>
      <c r="AC75" s="27">
        <v>399.143799</v>
      </c>
      <c r="AD75" s="27">
        <v>413.81005900000002</v>
      </c>
      <c r="AE75" s="27">
        <v>428.690338</v>
      </c>
      <c r="AF75" s="27">
        <v>443.76797499999998</v>
      </c>
      <c r="AG75" s="13">
        <v>4.0988999999999998E-2</v>
      </c>
    </row>
    <row r="76" spans="1:33" ht="15" customHeight="1" x14ac:dyDescent="0.2">
      <c r="A76" s="3" t="s">
        <v>181</v>
      </c>
      <c r="B76" s="10" t="s">
        <v>166</v>
      </c>
      <c r="C76" s="27">
        <v>51.718304000000003</v>
      </c>
      <c r="D76" s="27">
        <v>54.330584999999999</v>
      </c>
      <c r="E76" s="27">
        <v>57.315105000000003</v>
      </c>
      <c r="F76" s="27">
        <v>60.665367000000003</v>
      </c>
      <c r="G76" s="27">
        <v>64.440742</v>
      </c>
      <c r="H76" s="27">
        <v>68.677025</v>
      </c>
      <c r="I76" s="27">
        <v>73.332901000000007</v>
      </c>
      <c r="J76" s="27">
        <v>78.419830000000005</v>
      </c>
      <c r="K76" s="27">
        <v>83.981087000000002</v>
      </c>
      <c r="L76" s="27">
        <v>90.107422</v>
      </c>
      <c r="M76" s="27">
        <v>96.546570000000003</v>
      </c>
      <c r="N76" s="27">
        <v>103.440819</v>
      </c>
      <c r="O76" s="27">
        <v>110.681366</v>
      </c>
      <c r="P76" s="27">
        <v>118.564522</v>
      </c>
      <c r="Q76" s="27">
        <v>127.149933</v>
      </c>
      <c r="R76" s="27">
        <v>136.44717399999999</v>
      </c>
      <c r="S76" s="27">
        <v>146.61874399999999</v>
      </c>
      <c r="T76" s="27">
        <v>157.67981</v>
      </c>
      <c r="U76" s="27">
        <v>169.80792199999999</v>
      </c>
      <c r="V76" s="27">
        <v>183.226089</v>
      </c>
      <c r="W76" s="27">
        <v>197.910248</v>
      </c>
      <c r="X76" s="27">
        <v>214.01568599999999</v>
      </c>
      <c r="Y76" s="27">
        <v>231.75439499999999</v>
      </c>
      <c r="Z76" s="27">
        <v>251.33126799999999</v>
      </c>
      <c r="AA76" s="27">
        <v>272.90902699999998</v>
      </c>
      <c r="AB76" s="27">
        <v>296.67865</v>
      </c>
      <c r="AC76" s="27">
        <v>322.85916099999997</v>
      </c>
      <c r="AD76" s="27">
        <v>351.66116299999999</v>
      </c>
      <c r="AE76" s="27">
        <v>383.58569299999999</v>
      </c>
      <c r="AF76" s="27">
        <v>418.78781099999998</v>
      </c>
      <c r="AG76" s="13">
        <v>7.5663999999999995E-2</v>
      </c>
    </row>
    <row r="77" spans="1:33" ht="15" customHeight="1" x14ac:dyDescent="0.2">
      <c r="A77" s="3" t="s">
        <v>182</v>
      </c>
      <c r="B77" s="10" t="s">
        <v>168</v>
      </c>
      <c r="C77" s="27">
        <v>44.728766999999998</v>
      </c>
      <c r="D77" s="27">
        <v>45.869723999999998</v>
      </c>
      <c r="E77" s="27">
        <v>46.899357000000002</v>
      </c>
      <c r="F77" s="27">
        <v>47.977573</v>
      </c>
      <c r="G77" s="27">
        <v>49.043793000000001</v>
      </c>
      <c r="H77" s="27">
        <v>50.159821000000001</v>
      </c>
      <c r="I77" s="27">
        <v>51.228454999999997</v>
      </c>
      <c r="J77" s="27">
        <v>52.295147</v>
      </c>
      <c r="K77" s="27">
        <v>53.323039999999999</v>
      </c>
      <c r="L77" s="27">
        <v>54.325096000000002</v>
      </c>
      <c r="M77" s="27">
        <v>55.342044999999999</v>
      </c>
      <c r="N77" s="27">
        <v>56.345942999999998</v>
      </c>
      <c r="O77" s="27">
        <v>57.359012999999997</v>
      </c>
      <c r="P77" s="27">
        <v>58.386074000000001</v>
      </c>
      <c r="Q77" s="27">
        <v>59.422604</v>
      </c>
      <c r="R77" s="27">
        <v>60.457996000000001</v>
      </c>
      <c r="S77" s="27">
        <v>61.489604999999997</v>
      </c>
      <c r="T77" s="27">
        <v>62.496215999999997</v>
      </c>
      <c r="U77" s="27">
        <v>63.492840000000001</v>
      </c>
      <c r="V77" s="27">
        <v>64.481116999999998</v>
      </c>
      <c r="W77" s="27">
        <v>65.453438000000006</v>
      </c>
      <c r="X77" s="27">
        <v>66.408905000000004</v>
      </c>
      <c r="Y77" s="27">
        <v>67.348113999999995</v>
      </c>
      <c r="Z77" s="27">
        <v>68.271041999999994</v>
      </c>
      <c r="AA77" s="27">
        <v>69.174933999999993</v>
      </c>
      <c r="AB77" s="27">
        <v>70.058723000000001</v>
      </c>
      <c r="AC77" s="27">
        <v>70.920815000000005</v>
      </c>
      <c r="AD77" s="27">
        <v>71.759949000000006</v>
      </c>
      <c r="AE77" s="27">
        <v>72.576172</v>
      </c>
      <c r="AF77" s="27">
        <v>73.368774000000002</v>
      </c>
      <c r="AG77" s="13">
        <v>1.6916E-2</v>
      </c>
    </row>
    <row r="78" spans="1:33" ht="15" customHeight="1" x14ac:dyDescent="0.2">
      <c r="B78" s="10"/>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14"/>
    </row>
    <row r="79" spans="1:33" ht="15" customHeight="1" x14ac:dyDescent="0.2">
      <c r="B79" s="11" t="s">
        <v>183</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5"/>
    </row>
    <row r="80" spans="1:33" ht="15" customHeight="1" x14ac:dyDescent="0.2">
      <c r="A80" s="3" t="s">
        <v>184</v>
      </c>
      <c r="B80" s="10" t="s">
        <v>101</v>
      </c>
      <c r="C80" s="27">
        <v>35.439869000000002</v>
      </c>
      <c r="D80" s="27">
        <v>35.380547</v>
      </c>
      <c r="E80" s="27">
        <v>34.523636000000003</v>
      </c>
      <c r="F80" s="27">
        <v>34.927841000000001</v>
      </c>
      <c r="G80" s="27">
        <v>35.733097000000001</v>
      </c>
      <c r="H80" s="27">
        <v>36.785919</v>
      </c>
      <c r="I80" s="27">
        <v>37.717846000000002</v>
      </c>
      <c r="J80" s="27">
        <v>38.600242999999999</v>
      </c>
      <c r="K80" s="27">
        <v>39.439692999999998</v>
      </c>
      <c r="L80" s="27">
        <v>40.200161000000001</v>
      </c>
      <c r="M80" s="27">
        <v>41.196465000000003</v>
      </c>
      <c r="N80" s="27">
        <v>42.446770000000001</v>
      </c>
      <c r="O80" s="27">
        <v>44.012191999999999</v>
      </c>
      <c r="P80" s="27">
        <v>45.648563000000003</v>
      </c>
      <c r="Q80" s="27">
        <v>47.247790999999999</v>
      </c>
      <c r="R80" s="27">
        <v>48.826363000000001</v>
      </c>
      <c r="S80" s="27">
        <v>50.299362000000002</v>
      </c>
      <c r="T80" s="27">
        <v>51.811630000000001</v>
      </c>
      <c r="U80" s="27">
        <v>53.346043000000002</v>
      </c>
      <c r="V80" s="27">
        <v>54.920780000000001</v>
      </c>
      <c r="W80" s="27">
        <v>56.487473000000001</v>
      </c>
      <c r="X80" s="27">
        <v>58.057270000000003</v>
      </c>
      <c r="Y80" s="27">
        <v>59.630885999999997</v>
      </c>
      <c r="Z80" s="27">
        <v>61.145266999999997</v>
      </c>
      <c r="AA80" s="27">
        <v>62.622588999999998</v>
      </c>
      <c r="AB80" s="27">
        <v>64.032516000000001</v>
      </c>
      <c r="AC80" s="27">
        <v>65.403908000000001</v>
      </c>
      <c r="AD80" s="27">
        <v>66.725860999999995</v>
      </c>
      <c r="AE80" s="27">
        <v>67.913612000000001</v>
      </c>
      <c r="AF80" s="27">
        <v>69.140525999999994</v>
      </c>
      <c r="AG80" s="13">
        <v>2.4216000000000001E-2</v>
      </c>
    </row>
    <row r="81" spans="1:33" ht="15" customHeight="1" x14ac:dyDescent="0.2">
      <c r="A81" s="3" t="s">
        <v>185</v>
      </c>
      <c r="B81" s="10" t="s">
        <v>103</v>
      </c>
      <c r="C81" s="27">
        <v>1.272394</v>
      </c>
      <c r="D81" s="27">
        <v>1.29853</v>
      </c>
      <c r="E81" s="27">
        <v>1.332757</v>
      </c>
      <c r="F81" s="27">
        <v>1.369405</v>
      </c>
      <c r="G81" s="27">
        <v>1.4064760000000001</v>
      </c>
      <c r="H81" s="27">
        <v>1.4426289999999999</v>
      </c>
      <c r="I81" s="27">
        <v>1.478207</v>
      </c>
      <c r="J81" s="27">
        <v>1.5148759999999999</v>
      </c>
      <c r="K81" s="27">
        <v>1.5503169999999999</v>
      </c>
      <c r="L81" s="27">
        <v>1.583931</v>
      </c>
      <c r="M81" s="27">
        <v>1.618992</v>
      </c>
      <c r="N81" s="27">
        <v>1.6538889999999999</v>
      </c>
      <c r="O81" s="27">
        <v>1.688709</v>
      </c>
      <c r="P81" s="27">
        <v>1.723905</v>
      </c>
      <c r="Q81" s="27">
        <v>1.760562</v>
      </c>
      <c r="R81" s="27">
        <v>1.7980940000000001</v>
      </c>
      <c r="S81" s="27">
        <v>1.8365880000000001</v>
      </c>
      <c r="T81" s="27">
        <v>1.8763300000000001</v>
      </c>
      <c r="U81" s="27">
        <v>1.917003</v>
      </c>
      <c r="V81" s="27">
        <v>1.9585840000000001</v>
      </c>
      <c r="W81" s="27">
        <v>2.0016340000000001</v>
      </c>
      <c r="X81" s="27">
        <v>2.045617</v>
      </c>
      <c r="Y81" s="27">
        <v>2.0899570000000001</v>
      </c>
      <c r="Z81" s="27">
        <v>2.1351580000000001</v>
      </c>
      <c r="AA81" s="27">
        <v>2.1817380000000002</v>
      </c>
      <c r="AB81" s="27">
        <v>2.228796</v>
      </c>
      <c r="AC81" s="27">
        <v>2.2764730000000002</v>
      </c>
      <c r="AD81" s="27">
        <v>2.3261829999999999</v>
      </c>
      <c r="AE81" s="27">
        <v>2.376477</v>
      </c>
      <c r="AF81" s="27">
        <v>2.4272830000000001</v>
      </c>
      <c r="AG81" s="13">
        <v>2.2592000000000001E-2</v>
      </c>
    </row>
    <row r="82" spans="1:33" ht="15" customHeight="1" x14ac:dyDescent="0.2">
      <c r="A82" s="3" t="s">
        <v>186</v>
      </c>
      <c r="B82" s="10" t="s">
        <v>105</v>
      </c>
      <c r="C82" s="27">
        <v>1.696807</v>
      </c>
      <c r="D82" s="27">
        <v>1.7446740000000001</v>
      </c>
      <c r="E82" s="27">
        <v>1.807679</v>
      </c>
      <c r="F82" s="27">
        <v>1.8860870000000001</v>
      </c>
      <c r="G82" s="27">
        <v>1.9585049999999999</v>
      </c>
      <c r="H82" s="27">
        <v>2.0344509999999998</v>
      </c>
      <c r="I82" s="27">
        <v>2.1096759999999999</v>
      </c>
      <c r="J82" s="27">
        <v>2.1874410000000002</v>
      </c>
      <c r="K82" s="27">
        <v>2.2683610000000001</v>
      </c>
      <c r="L82" s="27">
        <v>2.3502809999999998</v>
      </c>
      <c r="M82" s="27">
        <v>2.436464</v>
      </c>
      <c r="N82" s="27">
        <v>2.5232770000000002</v>
      </c>
      <c r="O82" s="27">
        <v>2.6113759999999999</v>
      </c>
      <c r="P82" s="27">
        <v>2.7025809999999999</v>
      </c>
      <c r="Q82" s="27">
        <v>2.797142</v>
      </c>
      <c r="R82" s="27">
        <v>2.8944559999999999</v>
      </c>
      <c r="S82" s="27">
        <v>2.9938060000000002</v>
      </c>
      <c r="T82" s="27">
        <v>3.0940180000000002</v>
      </c>
      <c r="U82" s="27">
        <v>3.1998709999999999</v>
      </c>
      <c r="V82" s="27">
        <v>3.3080750000000001</v>
      </c>
      <c r="W82" s="27">
        <v>3.4196550000000001</v>
      </c>
      <c r="X82" s="27">
        <v>3.5332560000000002</v>
      </c>
      <c r="Y82" s="27">
        <v>3.652142</v>
      </c>
      <c r="Z82" s="27">
        <v>3.773326</v>
      </c>
      <c r="AA82" s="27">
        <v>3.8981319999999999</v>
      </c>
      <c r="AB82" s="27">
        <v>4.0271340000000002</v>
      </c>
      <c r="AC82" s="27">
        <v>4.1610639999999997</v>
      </c>
      <c r="AD82" s="27">
        <v>4.2989790000000001</v>
      </c>
      <c r="AE82" s="27">
        <v>4.441033</v>
      </c>
      <c r="AF82" s="27">
        <v>4.5881210000000001</v>
      </c>
      <c r="AG82" s="13">
        <v>3.5135E-2</v>
      </c>
    </row>
    <row r="83" spans="1:33" ht="15" customHeight="1" x14ac:dyDescent="0.2">
      <c r="A83" s="3" t="s">
        <v>187</v>
      </c>
      <c r="B83" s="10" t="s">
        <v>107</v>
      </c>
      <c r="C83" s="27">
        <v>4.0417990000000001</v>
      </c>
      <c r="D83" s="27">
        <v>4.2030709999999996</v>
      </c>
      <c r="E83" s="27">
        <v>4.4097160000000004</v>
      </c>
      <c r="F83" s="27">
        <v>4.6331699999999998</v>
      </c>
      <c r="G83" s="27">
        <v>4.8438920000000003</v>
      </c>
      <c r="H83" s="27">
        <v>5.0700510000000003</v>
      </c>
      <c r="I83" s="27">
        <v>5.297282</v>
      </c>
      <c r="J83" s="27">
        <v>5.5339080000000003</v>
      </c>
      <c r="K83" s="27">
        <v>5.781854</v>
      </c>
      <c r="L83" s="27">
        <v>6.0376529999999997</v>
      </c>
      <c r="M83" s="27">
        <v>6.3020180000000003</v>
      </c>
      <c r="N83" s="27">
        <v>6.5746539999999998</v>
      </c>
      <c r="O83" s="27">
        <v>6.8583480000000003</v>
      </c>
      <c r="P83" s="27">
        <v>7.152037</v>
      </c>
      <c r="Q83" s="27">
        <v>7.4584820000000001</v>
      </c>
      <c r="R83" s="27">
        <v>7.7779740000000004</v>
      </c>
      <c r="S83" s="27">
        <v>8.1087349999999994</v>
      </c>
      <c r="T83" s="27">
        <v>8.4524209999999993</v>
      </c>
      <c r="U83" s="27">
        <v>8.8085939999999994</v>
      </c>
      <c r="V83" s="27">
        <v>9.178839</v>
      </c>
      <c r="W83" s="27">
        <v>9.5618929999999995</v>
      </c>
      <c r="X83" s="27">
        <v>9.9601620000000004</v>
      </c>
      <c r="Y83" s="27">
        <v>10.372254</v>
      </c>
      <c r="Z83" s="27">
        <v>10.801219</v>
      </c>
      <c r="AA83" s="27">
        <v>11.245483999999999</v>
      </c>
      <c r="AB83" s="27">
        <v>11.707411</v>
      </c>
      <c r="AC83" s="27">
        <v>12.185622</v>
      </c>
      <c r="AD83" s="27">
        <v>12.680149999999999</v>
      </c>
      <c r="AE83" s="27">
        <v>13.191525</v>
      </c>
      <c r="AF83" s="27">
        <v>13.719644000000001</v>
      </c>
      <c r="AG83" s="13">
        <v>4.3156E-2</v>
      </c>
    </row>
    <row r="84" spans="1:33" ht="15" customHeight="1" x14ac:dyDescent="0.2">
      <c r="A84" s="3" t="s">
        <v>188</v>
      </c>
      <c r="B84" s="10" t="s">
        <v>109</v>
      </c>
      <c r="C84" s="27">
        <v>42.089469999999999</v>
      </c>
      <c r="D84" s="27">
        <v>42.791629999999998</v>
      </c>
      <c r="E84" s="27">
        <v>43.727684000000004</v>
      </c>
      <c r="F84" s="27">
        <v>44.801856999999998</v>
      </c>
      <c r="G84" s="27">
        <v>45.955288000000003</v>
      </c>
      <c r="H84" s="27">
        <v>47.063510999999998</v>
      </c>
      <c r="I84" s="27">
        <v>48.143051</v>
      </c>
      <c r="J84" s="27">
        <v>49.217255000000002</v>
      </c>
      <c r="K84" s="27">
        <v>50.308883999999999</v>
      </c>
      <c r="L84" s="27">
        <v>51.430923</v>
      </c>
      <c r="M84" s="27">
        <v>52.557079000000002</v>
      </c>
      <c r="N84" s="27">
        <v>53.682322999999997</v>
      </c>
      <c r="O84" s="27">
        <v>54.816715000000002</v>
      </c>
      <c r="P84" s="27">
        <v>55.951194999999998</v>
      </c>
      <c r="Q84" s="27">
        <v>57.091186999999998</v>
      </c>
      <c r="R84" s="27">
        <v>58.241191999999998</v>
      </c>
      <c r="S84" s="27">
        <v>59.407623000000001</v>
      </c>
      <c r="T84" s="27">
        <v>60.587542999999997</v>
      </c>
      <c r="U84" s="27">
        <v>61.768695999999998</v>
      </c>
      <c r="V84" s="27">
        <v>62.969067000000003</v>
      </c>
      <c r="W84" s="27">
        <v>64.195396000000002</v>
      </c>
      <c r="X84" s="27">
        <v>65.433837999999994</v>
      </c>
      <c r="Y84" s="27">
        <v>66.689605999999998</v>
      </c>
      <c r="Z84" s="27">
        <v>67.954880000000003</v>
      </c>
      <c r="AA84" s="27">
        <v>69.239249999999998</v>
      </c>
      <c r="AB84" s="27">
        <v>70.540436</v>
      </c>
      <c r="AC84" s="27">
        <v>71.853545999999994</v>
      </c>
      <c r="AD84" s="27">
        <v>73.197395</v>
      </c>
      <c r="AE84" s="27">
        <v>74.561965999999998</v>
      </c>
      <c r="AF84" s="27">
        <v>75.943709999999996</v>
      </c>
      <c r="AG84" s="13">
        <v>2.0698999999999999E-2</v>
      </c>
    </row>
    <row r="85" spans="1:33" ht="15" customHeight="1" x14ac:dyDescent="0.2">
      <c r="A85" s="3" t="s">
        <v>189</v>
      </c>
      <c r="B85" s="10" t="s">
        <v>111</v>
      </c>
      <c r="C85" s="27">
        <v>2.5213679999999998</v>
      </c>
      <c r="D85" s="27">
        <v>2.664587</v>
      </c>
      <c r="E85" s="27">
        <v>2.8141530000000001</v>
      </c>
      <c r="F85" s="27">
        <v>2.966561</v>
      </c>
      <c r="G85" s="27">
        <v>3.122614</v>
      </c>
      <c r="H85" s="27">
        <v>3.2815620000000001</v>
      </c>
      <c r="I85" s="27">
        <v>3.4411930000000002</v>
      </c>
      <c r="J85" s="27">
        <v>3.6020349999999999</v>
      </c>
      <c r="K85" s="27">
        <v>3.7684880000000001</v>
      </c>
      <c r="L85" s="27">
        <v>3.9391090000000002</v>
      </c>
      <c r="M85" s="27">
        <v>4.1143900000000002</v>
      </c>
      <c r="N85" s="27">
        <v>4.2940759999999996</v>
      </c>
      <c r="O85" s="27">
        <v>4.4787929999999996</v>
      </c>
      <c r="P85" s="27">
        <v>4.6674699999999998</v>
      </c>
      <c r="Q85" s="27">
        <v>4.8598280000000003</v>
      </c>
      <c r="R85" s="27">
        <v>5.05647</v>
      </c>
      <c r="S85" s="27">
        <v>5.2573920000000003</v>
      </c>
      <c r="T85" s="27">
        <v>5.4635249999999997</v>
      </c>
      <c r="U85" s="27">
        <v>5.6764919999999996</v>
      </c>
      <c r="V85" s="27">
        <v>5.8966859999999999</v>
      </c>
      <c r="W85" s="27">
        <v>6.1247579999999999</v>
      </c>
      <c r="X85" s="27">
        <v>6.3581979999999998</v>
      </c>
      <c r="Y85" s="27">
        <v>6.5980990000000004</v>
      </c>
      <c r="Z85" s="27">
        <v>6.8464609999999997</v>
      </c>
      <c r="AA85" s="27">
        <v>7.1032289999999998</v>
      </c>
      <c r="AB85" s="27">
        <v>7.3687880000000003</v>
      </c>
      <c r="AC85" s="27">
        <v>7.6420380000000003</v>
      </c>
      <c r="AD85" s="27">
        <v>7.923184</v>
      </c>
      <c r="AE85" s="27">
        <v>8.2124299999999995</v>
      </c>
      <c r="AF85" s="27">
        <v>8.5095770000000002</v>
      </c>
      <c r="AG85" s="13">
        <v>4.2340999999999997E-2</v>
      </c>
    </row>
    <row r="86" spans="1:33" ht="15" customHeight="1" x14ac:dyDescent="0.2">
      <c r="A86" s="3" t="s">
        <v>190</v>
      </c>
      <c r="B86" s="10" t="s">
        <v>113</v>
      </c>
      <c r="C86" s="27">
        <v>12.333857999999999</v>
      </c>
      <c r="D86" s="27">
        <v>12.939005999999999</v>
      </c>
      <c r="E86" s="27">
        <v>13.560019</v>
      </c>
      <c r="F86" s="27">
        <v>14.218584</v>
      </c>
      <c r="G86" s="27">
        <v>14.839308000000001</v>
      </c>
      <c r="H86" s="27">
        <v>15.474050999999999</v>
      </c>
      <c r="I86" s="27">
        <v>16.108124</v>
      </c>
      <c r="J86" s="27">
        <v>16.751822000000001</v>
      </c>
      <c r="K86" s="27">
        <v>17.39753</v>
      </c>
      <c r="L86" s="27">
        <v>18.051725000000001</v>
      </c>
      <c r="M86" s="27">
        <v>18.733397</v>
      </c>
      <c r="N86" s="27">
        <v>19.428250999999999</v>
      </c>
      <c r="O86" s="27">
        <v>20.146774000000001</v>
      </c>
      <c r="P86" s="27">
        <v>20.898163</v>
      </c>
      <c r="Q86" s="27">
        <v>21.677417999999999</v>
      </c>
      <c r="R86" s="27">
        <v>22.476444000000001</v>
      </c>
      <c r="S86" s="27">
        <v>23.291945999999999</v>
      </c>
      <c r="T86" s="27">
        <v>24.134551999999999</v>
      </c>
      <c r="U86" s="27">
        <v>25.001920999999999</v>
      </c>
      <c r="V86" s="27">
        <v>25.894859</v>
      </c>
      <c r="W86" s="27">
        <v>26.801639999999999</v>
      </c>
      <c r="X86" s="27">
        <v>27.726669000000001</v>
      </c>
      <c r="Y86" s="27">
        <v>28.682286999999999</v>
      </c>
      <c r="Z86" s="27">
        <v>29.667176999999999</v>
      </c>
      <c r="AA86" s="27">
        <v>30.680029000000001</v>
      </c>
      <c r="AB86" s="27">
        <v>31.722218999999999</v>
      </c>
      <c r="AC86" s="27">
        <v>32.794296000000003</v>
      </c>
      <c r="AD86" s="27">
        <v>33.894615000000002</v>
      </c>
      <c r="AE86" s="27">
        <v>35.026539</v>
      </c>
      <c r="AF86" s="27">
        <v>36.190230999999997</v>
      </c>
      <c r="AG86" s="13">
        <v>3.7416999999999999E-2</v>
      </c>
    </row>
    <row r="87" spans="1:33" ht="15" customHeight="1" x14ac:dyDescent="0.2">
      <c r="A87" s="3" t="s">
        <v>191</v>
      </c>
      <c r="B87" s="10" t="s">
        <v>115</v>
      </c>
      <c r="C87" s="27">
        <v>2.7596759999999998</v>
      </c>
      <c r="D87" s="27">
        <v>2.8818779999999999</v>
      </c>
      <c r="E87" s="27">
        <v>3.0082270000000002</v>
      </c>
      <c r="F87" s="27">
        <v>3.1366339999999999</v>
      </c>
      <c r="G87" s="27">
        <v>3.2710029999999999</v>
      </c>
      <c r="H87" s="27">
        <v>3.4046099999999999</v>
      </c>
      <c r="I87" s="27">
        <v>3.553944</v>
      </c>
      <c r="J87" s="27">
        <v>3.6928269999999999</v>
      </c>
      <c r="K87" s="27">
        <v>3.833183</v>
      </c>
      <c r="L87" s="27">
        <v>3.9773770000000002</v>
      </c>
      <c r="M87" s="27">
        <v>4.0947519999999997</v>
      </c>
      <c r="N87" s="27">
        <v>4.2136290000000001</v>
      </c>
      <c r="O87" s="27">
        <v>4.3388640000000001</v>
      </c>
      <c r="P87" s="27">
        <v>4.4677350000000002</v>
      </c>
      <c r="Q87" s="27">
        <v>4.6007059999999997</v>
      </c>
      <c r="R87" s="27">
        <v>4.7345600000000001</v>
      </c>
      <c r="S87" s="27">
        <v>4.8707330000000004</v>
      </c>
      <c r="T87" s="27">
        <v>5.0057729999999996</v>
      </c>
      <c r="U87" s="27">
        <v>5.1462339999999998</v>
      </c>
      <c r="V87" s="27">
        <v>5.2886870000000004</v>
      </c>
      <c r="W87" s="27">
        <v>5.4293959999999997</v>
      </c>
      <c r="X87" s="27">
        <v>5.5718629999999996</v>
      </c>
      <c r="Y87" s="27">
        <v>5.7157669999999996</v>
      </c>
      <c r="Z87" s="27">
        <v>5.8617720000000002</v>
      </c>
      <c r="AA87" s="27">
        <v>6.0124510000000004</v>
      </c>
      <c r="AB87" s="27">
        <v>6.1720920000000001</v>
      </c>
      <c r="AC87" s="27">
        <v>6.3345039999999999</v>
      </c>
      <c r="AD87" s="27">
        <v>6.5000900000000001</v>
      </c>
      <c r="AE87" s="27">
        <v>6.668755</v>
      </c>
      <c r="AF87" s="27">
        <v>6.8403510000000001</v>
      </c>
      <c r="AG87" s="13">
        <v>3.1352999999999999E-2</v>
      </c>
    </row>
    <row r="88" spans="1:33" ht="15" customHeight="1" x14ac:dyDescent="0.2">
      <c r="A88" s="3" t="s">
        <v>192</v>
      </c>
      <c r="B88" s="10" t="s">
        <v>117</v>
      </c>
      <c r="C88" s="27">
        <v>40.116450999999998</v>
      </c>
      <c r="D88" s="27">
        <v>43.432957000000002</v>
      </c>
      <c r="E88" s="27">
        <v>47.147007000000002</v>
      </c>
      <c r="F88" s="27">
        <v>51.125838999999999</v>
      </c>
      <c r="G88" s="27">
        <v>55.253998000000003</v>
      </c>
      <c r="H88" s="27">
        <v>59.548504000000001</v>
      </c>
      <c r="I88" s="27">
        <v>63.96067</v>
      </c>
      <c r="J88" s="27">
        <v>68.584282000000002</v>
      </c>
      <c r="K88" s="27">
        <v>73.398208999999994</v>
      </c>
      <c r="L88" s="27">
        <v>78.397057000000004</v>
      </c>
      <c r="M88" s="27">
        <v>83.676811000000001</v>
      </c>
      <c r="N88" s="27">
        <v>89.066237999999998</v>
      </c>
      <c r="O88" s="27">
        <v>94.496132000000003</v>
      </c>
      <c r="P88" s="27">
        <v>99.999306000000004</v>
      </c>
      <c r="Q88" s="27">
        <v>105.788948</v>
      </c>
      <c r="R88" s="27">
        <v>111.755669</v>
      </c>
      <c r="S88" s="27">
        <v>117.966537</v>
      </c>
      <c r="T88" s="27">
        <v>124.31485000000001</v>
      </c>
      <c r="U88" s="27">
        <v>130.880234</v>
      </c>
      <c r="V88" s="27">
        <v>137.588257</v>
      </c>
      <c r="W88" s="27">
        <v>144.520691</v>
      </c>
      <c r="X88" s="27">
        <v>151.544937</v>
      </c>
      <c r="Y88" s="27">
        <v>158.85432399999999</v>
      </c>
      <c r="Z88" s="27">
        <v>166.49667400000001</v>
      </c>
      <c r="AA88" s="27">
        <v>174.187881</v>
      </c>
      <c r="AB88" s="27">
        <v>182.17434700000001</v>
      </c>
      <c r="AC88" s="27">
        <v>190.47036700000001</v>
      </c>
      <c r="AD88" s="27">
        <v>199.134705</v>
      </c>
      <c r="AE88" s="27">
        <v>208.064651</v>
      </c>
      <c r="AF88" s="27">
        <v>217.35820000000001</v>
      </c>
      <c r="AG88" s="13">
        <v>5.9198000000000001E-2</v>
      </c>
    </row>
    <row r="89" spans="1:33" ht="15" customHeight="1" x14ac:dyDescent="0.2">
      <c r="A89" s="3" t="s">
        <v>193</v>
      </c>
      <c r="B89" s="10" t="s">
        <v>119</v>
      </c>
      <c r="C89" s="27">
        <v>13.54684</v>
      </c>
      <c r="D89" s="27">
        <v>14.032581</v>
      </c>
      <c r="E89" s="27">
        <v>14.439050999999999</v>
      </c>
      <c r="F89" s="27">
        <v>14.722462</v>
      </c>
      <c r="G89" s="27">
        <v>15.033697</v>
      </c>
      <c r="H89" s="27">
        <v>15.310534000000001</v>
      </c>
      <c r="I89" s="27">
        <v>15.538499</v>
      </c>
      <c r="J89" s="27">
        <v>15.742532000000001</v>
      </c>
      <c r="K89" s="27">
        <v>15.940037</v>
      </c>
      <c r="L89" s="27">
        <v>16.133178999999998</v>
      </c>
      <c r="M89" s="27">
        <v>16.316143</v>
      </c>
      <c r="N89" s="27">
        <v>16.493866000000001</v>
      </c>
      <c r="O89" s="27">
        <v>16.668928000000001</v>
      </c>
      <c r="P89" s="27">
        <v>16.842217999999999</v>
      </c>
      <c r="Q89" s="27">
        <v>17.012319999999999</v>
      </c>
      <c r="R89" s="27">
        <v>17.179725999999999</v>
      </c>
      <c r="S89" s="27">
        <v>17.346419999999998</v>
      </c>
      <c r="T89" s="27">
        <v>17.511641999999998</v>
      </c>
      <c r="U89" s="27">
        <v>17.670843000000001</v>
      </c>
      <c r="V89" s="27">
        <v>17.824047</v>
      </c>
      <c r="W89" s="27">
        <v>17.974298000000001</v>
      </c>
      <c r="X89" s="27">
        <v>18.120583</v>
      </c>
      <c r="Y89" s="27">
        <v>18.262156999999998</v>
      </c>
      <c r="Z89" s="27">
        <v>18.399397</v>
      </c>
      <c r="AA89" s="27">
        <v>18.533788999999999</v>
      </c>
      <c r="AB89" s="27">
        <v>18.665346</v>
      </c>
      <c r="AC89" s="27">
        <v>18.794401000000001</v>
      </c>
      <c r="AD89" s="27">
        <v>18.92267</v>
      </c>
      <c r="AE89" s="27">
        <v>19.050598000000001</v>
      </c>
      <c r="AF89" s="27">
        <v>19.177012999999999</v>
      </c>
      <c r="AG89" s="13">
        <v>1.1217E-2</v>
      </c>
    </row>
    <row r="90" spans="1:33" ht="15" customHeight="1" x14ac:dyDescent="0.2">
      <c r="A90" s="3" t="s">
        <v>194</v>
      </c>
      <c r="B90" s="10" t="s">
        <v>121</v>
      </c>
      <c r="C90" s="27">
        <v>10.005053999999999</v>
      </c>
      <c r="D90" s="27">
        <v>10.544199000000001</v>
      </c>
      <c r="E90" s="27">
        <v>11.130843</v>
      </c>
      <c r="F90" s="27">
        <v>11.724574</v>
      </c>
      <c r="G90" s="27">
        <v>12.348483999999999</v>
      </c>
      <c r="H90" s="27">
        <v>12.975353</v>
      </c>
      <c r="I90" s="27">
        <v>13.609906000000001</v>
      </c>
      <c r="J90" s="27">
        <v>14.240213000000001</v>
      </c>
      <c r="K90" s="27">
        <v>14.87851</v>
      </c>
      <c r="L90" s="27">
        <v>15.526229000000001</v>
      </c>
      <c r="M90" s="27">
        <v>16.197209999999998</v>
      </c>
      <c r="N90" s="27">
        <v>16.87398</v>
      </c>
      <c r="O90" s="27">
        <v>17.584403999999999</v>
      </c>
      <c r="P90" s="27">
        <v>18.331116000000002</v>
      </c>
      <c r="Q90" s="27">
        <v>19.111609000000001</v>
      </c>
      <c r="R90" s="27">
        <v>19.905723999999999</v>
      </c>
      <c r="S90" s="27">
        <v>20.725774999999999</v>
      </c>
      <c r="T90" s="27">
        <v>21.576937000000001</v>
      </c>
      <c r="U90" s="27">
        <v>22.454815</v>
      </c>
      <c r="V90" s="27">
        <v>23.346333999999999</v>
      </c>
      <c r="W90" s="27">
        <v>24.242332000000001</v>
      </c>
      <c r="X90" s="27">
        <v>25.16046</v>
      </c>
      <c r="Y90" s="27">
        <v>26.105658999999999</v>
      </c>
      <c r="Z90" s="27">
        <v>27.083369999999999</v>
      </c>
      <c r="AA90" s="27">
        <v>28.093678000000001</v>
      </c>
      <c r="AB90" s="27">
        <v>29.137834999999999</v>
      </c>
      <c r="AC90" s="27">
        <v>30.216484000000001</v>
      </c>
      <c r="AD90" s="27">
        <v>31.326779999999999</v>
      </c>
      <c r="AE90" s="27">
        <v>32.471984999999997</v>
      </c>
      <c r="AF90" s="27">
        <v>33.656120000000001</v>
      </c>
      <c r="AG90" s="13">
        <v>4.2321999999999999E-2</v>
      </c>
    </row>
    <row r="91" spans="1:33" ht="15" customHeight="1" x14ac:dyDescent="0.2">
      <c r="A91" s="3" t="s">
        <v>195</v>
      </c>
      <c r="B91" s="10" t="s">
        <v>123</v>
      </c>
      <c r="C91" s="27">
        <v>17.512114</v>
      </c>
      <c r="D91" s="27">
        <v>18.821438000000001</v>
      </c>
      <c r="E91" s="27">
        <v>20.303148</v>
      </c>
      <c r="F91" s="27">
        <v>21.939478000000001</v>
      </c>
      <c r="G91" s="27">
        <v>23.745773</v>
      </c>
      <c r="H91" s="27">
        <v>25.720562000000001</v>
      </c>
      <c r="I91" s="27">
        <v>27.82452</v>
      </c>
      <c r="J91" s="27">
        <v>30.046057000000001</v>
      </c>
      <c r="K91" s="27">
        <v>32.387306000000002</v>
      </c>
      <c r="L91" s="27">
        <v>34.867462000000003</v>
      </c>
      <c r="M91" s="27">
        <v>37.370494999999998</v>
      </c>
      <c r="N91" s="27">
        <v>39.943359000000001</v>
      </c>
      <c r="O91" s="27">
        <v>42.537272999999999</v>
      </c>
      <c r="P91" s="27">
        <v>45.245102000000003</v>
      </c>
      <c r="Q91" s="27">
        <v>48.067653999999997</v>
      </c>
      <c r="R91" s="27">
        <v>50.989429000000001</v>
      </c>
      <c r="S91" s="27">
        <v>54.039230000000003</v>
      </c>
      <c r="T91" s="27">
        <v>57.199703</v>
      </c>
      <c r="U91" s="27">
        <v>60.496006000000001</v>
      </c>
      <c r="V91" s="27">
        <v>63.957607000000003</v>
      </c>
      <c r="W91" s="27">
        <v>67.549515</v>
      </c>
      <c r="X91" s="27">
        <v>71.280304000000001</v>
      </c>
      <c r="Y91" s="27">
        <v>75.166297999999998</v>
      </c>
      <c r="Z91" s="27">
        <v>79.217072000000002</v>
      </c>
      <c r="AA91" s="27">
        <v>83.430626000000004</v>
      </c>
      <c r="AB91" s="27">
        <v>87.808350000000004</v>
      </c>
      <c r="AC91" s="27">
        <v>92.354347000000004</v>
      </c>
      <c r="AD91" s="27">
        <v>97.069587999999996</v>
      </c>
      <c r="AE91" s="27">
        <v>101.99543</v>
      </c>
      <c r="AF91" s="27">
        <v>107.11821</v>
      </c>
      <c r="AG91" s="13">
        <v>6.4074000000000006E-2</v>
      </c>
    </row>
    <row r="92" spans="1:33" ht="15" customHeight="1" x14ac:dyDescent="0.2">
      <c r="A92" s="3" t="s">
        <v>196</v>
      </c>
      <c r="B92" s="10" t="s">
        <v>125</v>
      </c>
      <c r="C92" s="27">
        <v>2.3098860000000001</v>
      </c>
      <c r="D92" s="27">
        <v>2.3937439999999999</v>
      </c>
      <c r="E92" s="27">
        <v>2.4680800000000001</v>
      </c>
      <c r="F92" s="27">
        <v>2.5476610000000002</v>
      </c>
      <c r="G92" s="27">
        <v>2.6261939999999999</v>
      </c>
      <c r="H92" s="27">
        <v>2.7097419999999999</v>
      </c>
      <c r="I92" s="27">
        <v>2.7891699999999999</v>
      </c>
      <c r="J92" s="27">
        <v>2.8690790000000002</v>
      </c>
      <c r="K92" s="27">
        <v>2.946008</v>
      </c>
      <c r="L92" s="27">
        <v>3.0213779999999999</v>
      </c>
      <c r="M92" s="27">
        <v>3.0994380000000001</v>
      </c>
      <c r="N92" s="27">
        <v>3.1773859999999998</v>
      </c>
      <c r="O92" s="27">
        <v>3.2577159999999998</v>
      </c>
      <c r="P92" s="27">
        <v>3.341221</v>
      </c>
      <c r="Q92" s="27">
        <v>3.4277299999999999</v>
      </c>
      <c r="R92" s="27">
        <v>3.5163549999999999</v>
      </c>
      <c r="S92" s="27">
        <v>3.6070769999999999</v>
      </c>
      <c r="T92" s="27">
        <v>3.697568</v>
      </c>
      <c r="U92" s="27">
        <v>3.7898489999999998</v>
      </c>
      <c r="V92" s="27">
        <v>3.884442</v>
      </c>
      <c r="W92" s="27">
        <v>3.9806499999999998</v>
      </c>
      <c r="X92" s="27">
        <v>4.0786100000000003</v>
      </c>
      <c r="Y92" s="27">
        <v>4.1786640000000004</v>
      </c>
      <c r="Z92" s="27">
        <v>4.2810670000000002</v>
      </c>
      <c r="AA92" s="27">
        <v>4.3856529999999996</v>
      </c>
      <c r="AB92" s="27">
        <v>4.49254</v>
      </c>
      <c r="AC92" s="27">
        <v>4.6017580000000002</v>
      </c>
      <c r="AD92" s="27">
        <v>4.7132930000000002</v>
      </c>
      <c r="AE92" s="27">
        <v>4.8273489999999999</v>
      </c>
      <c r="AF92" s="27">
        <v>4.9439780000000004</v>
      </c>
      <c r="AG92" s="13">
        <v>2.6242000000000001E-2</v>
      </c>
    </row>
    <row r="93" spans="1:33" ht="15" customHeight="1" x14ac:dyDescent="0.2">
      <c r="A93" s="3" t="s">
        <v>197</v>
      </c>
      <c r="B93" s="10" t="s">
        <v>198</v>
      </c>
      <c r="C93" s="27">
        <v>185.645599</v>
      </c>
      <c r="D93" s="27">
        <v>193.12884500000001</v>
      </c>
      <c r="E93" s="27">
        <v>200.671997</v>
      </c>
      <c r="F93" s="27">
        <v>210.00015300000001</v>
      </c>
      <c r="G93" s="27">
        <v>220.13832099999999</v>
      </c>
      <c r="H93" s="27">
        <v>230.82148699999999</v>
      </c>
      <c r="I93" s="27">
        <v>241.57209800000001</v>
      </c>
      <c r="J93" s="27">
        <v>252.582581</v>
      </c>
      <c r="K93" s="27">
        <v>263.89837599999998</v>
      </c>
      <c r="L93" s="27">
        <v>275.51650999999998</v>
      </c>
      <c r="M93" s="27">
        <v>287.71365400000002</v>
      </c>
      <c r="N93" s="27">
        <v>300.37170400000002</v>
      </c>
      <c r="O93" s="27">
        <v>313.496216</v>
      </c>
      <c r="P93" s="27">
        <v>326.97061200000002</v>
      </c>
      <c r="Q93" s="27">
        <v>340.90139799999997</v>
      </c>
      <c r="R93" s="27">
        <v>355.152466</v>
      </c>
      <c r="S93" s="27">
        <v>369.75125100000002</v>
      </c>
      <c r="T93" s="27">
        <v>384.72653200000002</v>
      </c>
      <c r="U93" s="27">
        <v>400.15661599999999</v>
      </c>
      <c r="V93" s="27">
        <v>416.01626599999997</v>
      </c>
      <c r="W93" s="27">
        <v>432.28936800000002</v>
      </c>
      <c r="X93" s="27">
        <v>448.87176499999998</v>
      </c>
      <c r="Y93" s="27">
        <v>465.99807700000002</v>
      </c>
      <c r="Z93" s="27">
        <v>483.66284200000001</v>
      </c>
      <c r="AA93" s="27">
        <v>501.614532</v>
      </c>
      <c r="AB93" s="27">
        <v>520.07788100000005</v>
      </c>
      <c r="AC93" s="27">
        <v>539.08880599999998</v>
      </c>
      <c r="AD93" s="27">
        <v>558.71356200000002</v>
      </c>
      <c r="AE93" s="27">
        <v>578.802368</v>
      </c>
      <c r="AF93" s="27">
        <v>599.612976</v>
      </c>
      <c r="AG93" s="13">
        <v>4.1291000000000001E-2</v>
      </c>
    </row>
    <row r="94" spans="1:33" ht="15" customHeight="1" x14ac:dyDescent="0.2">
      <c r="B94" s="10"/>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14"/>
    </row>
    <row r="95" spans="1:33" ht="15" customHeight="1" x14ac:dyDescent="0.2">
      <c r="B95" s="11" t="s">
        <v>199</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5"/>
    </row>
    <row r="96" spans="1:33" ht="15" customHeight="1" x14ac:dyDescent="0.2">
      <c r="A96" s="3" t="s">
        <v>200</v>
      </c>
      <c r="B96" s="10" t="s">
        <v>201</v>
      </c>
      <c r="C96" s="27">
        <v>982.22760000000005</v>
      </c>
      <c r="D96" s="27">
        <v>990.08874500000002</v>
      </c>
      <c r="E96" s="27">
        <v>996.99523899999997</v>
      </c>
      <c r="F96" s="27">
        <v>1009.190613</v>
      </c>
      <c r="G96" s="27">
        <v>1020.053467</v>
      </c>
      <c r="H96" s="27">
        <v>1030.2376710000001</v>
      </c>
      <c r="I96" s="27">
        <v>1039.926514</v>
      </c>
      <c r="J96" s="27">
        <v>1048.4261469999999</v>
      </c>
      <c r="K96" s="27">
        <v>1056.5203859999999</v>
      </c>
      <c r="L96" s="27">
        <v>1064.3248289999999</v>
      </c>
      <c r="M96" s="27">
        <v>1071.783203</v>
      </c>
      <c r="N96" s="27">
        <v>1079.169189</v>
      </c>
      <c r="O96" s="27">
        <v>1086.5214840000001</v>
      </c>
      <c r="P96" s="27">
        <v>1093.9105219999999</v>
      </c>
      <c r="Q96" s="27">
        <v>1101.150513</v>
      </c>
      <c r="R96" s="27">
        <v>1108.201538</v>
      </c>
      <c r="S96" s="27">
        <v>1115.081543</v>
      </c>
      <c r="T96" s="27">
        <v>1121.8149410000001</v>
      </c>
      <c r="U96" s="27">
        <v>1128.417236</v>
      </c>
      <c r="V96" s="27">
        <v>1134.899414</v>
      </c>
      <c r="W96" s="27">
        <v>1141.1843260000001</v>
      </c>
      <c r="X96" s="27">
        <v>1147.303101</v>
      </c>
      <c r="Y96" s="27">
        <v>1153.2662350000001</v>
      </c>
      <c r="Z96" s="27">
        <v>1159.088135</v>
      </c>
      <c r="AA96" s="27">
        <v>1164.7761230000001</v>
      </c>
      <c r="AB96" s="27">
        <v>1171.7269289999999</v>
      </c>
      <c r="AC96" s="27">
        <v>1178.5867920000001</v>
      </c>
      <c r="AD96" s="27">
        <v>1185.3663329999999</v>
      </c>
      <c r="AE96" s="27">
        <v>1192.0776370000001</v>
      </c>
      <c r="AF96" s="27">
        <v>1198.734375</v>
      </c>
      <c r="AG96" s="13">
        <v>6.8529999999999997E-3</v>
      </c>
    </row>
    <row r="97" spans="1:33" ht="15" customHeight="1" x14ac:dyDescent="0.2">
      <c r="A97" s="3" t="s">
        <v>202</v>
      </c>
      <c r="B97" s="10" t="s">
        <v>203</v>
      </c>
      <c r="C97" s="27">
        <v>608.17266800000004</v>
      </c>
      <c r="D97" s="27">
        <v>613.89117399999998</v>
      </c>
      <c r="E97" s="27">
        <v>619.03411900000003</v>
      </c>
      <c r="F97" s="27">
        <v>627.44189500000005</v>
      </c>
      <c r="G97" s="27">
        <v>635.05664100000001</v>
      </c>
      <c r="H97" s="27">
        <v>642.27319299999999</v>
      </c>
      <c r="I97" s="27">
        <v>649.20007299999997</v>
      </c>
      <c r="J97" s="27">
        <v>655.38909899999999</v>
      </c>
      <c r="K97" s="27">
        <v>661.32934599999999</v>
      </c>
      <c r="L97" s="27">
        <v>667.09118699999999</v>
      </c>
      <c r="M97" s="27">
        <v>672.63555899999994</v>
      </c>
      <c r="N97" s="27">
        <v>678.13806199999999</v>
      </c>
      <c r="O97" s="27">
        <v>683.62377900000001</v>
      </c>
      <c r="P97" s="27">
        <v>689.13958700000001</v>
      </c>
      <c r="Q97" s="27">
        <v>694.56384300000002</v>
      </c>
      <c r="R97" s="27">
        <v>699.86932400000001</v>
      </c>
      <c r="S97" s="27">
        <v>705.06689500000005</v>
      </c>
      <c r="T97" s="27">
        <v>710.17230199999995</v>
      </c>
      <c r="U97" s="27">
        <v>715.19500700000003</v>
      </c>
      <c r="V97" s="27">
        <v>720.142517</v>
      </c>
      <c r="W97" s="27">
        <v>724.96398899999997</v>
      </c>
      <c r="X97" s="27">
        <v>729.67962599999998</v>
      </c>
      <c r="Y97" s="27">
        <v>734.29620399999999</v>
      </c>
      <c r="Z97" s="27">
        <v>738.82250999999997</v>
      </c>
      <c r="AA97" s="27">
        <v>743.26318400000002</v>
      </c>
      <c r="AB97" s="27">
        <v>748.32385299999999</v>
      </c>
      <c r="AC97" s="27">
        <v>753.324524</v>
      </c>
      <c r="AD97" s="27">
        <v>758.27203399999996</v>
      </c>
      <c r="AE97" s="27">
        <v>763.173767</v>
      </c>
      <c r="AF97" s="27">
        <v>768.038635</v>
      </c>
      <c r="AG97" s="13">
        <v>8.0330000000000002E-3</v>
      </c>
    </row>
    <row r="98" spans="1:33" ht="15" customHeight="1" x14ac:dyDescent="0.2">
      <c r="A98" s="3" t="s">
        <v>204</v>
      </c>
      <c r="B98" s="10" t="s">
        <v>205</v>
      </c>
      <c r="C98" s="27">
        <v>257.39779700000003</v>
      </c>
      <c r="D98" s="27">
        <v>258.65884399999999</v>
      </c>
      <c r="E98" s="27">
        <v>259.65280200000001</v>
      </c>
      <c r="F98" s="27">
        <v>262.05456500000003</v>
      </c>
      <c r="G98" s="27">
        <v>264.07009900000003</v>
      </c>
      <c r="H98" s="27">
        <v>265.884094</v>
      </c>
      <c r="I98" s="27">
        <v>267.55062900000001</v>
      </c>
      <c r="J98" s="27">
        <v>268.90997299999998</v>
      </c>
      <c r="K98" s="27">
        <v>270.164062</v>
      </c>
      <c r="L98" s="27">
        <v>271.34429899999998</v>
      </c>
      <c r="M98" s="27">
        <v>272.44094799999999</v>
      </c>
      <c r="N98" s="27">
        <v>273.51831099999998</v>
      </c>
      <c r="O98" s="27">
        <v>274.58511399999998</v>
      </c>
      <c r="P98" s="27">
        <v>275.655914</v>
      </c>
      <c r="Q98" s="27">
        <v>276.689911</v>
      </c>
      <c r="R98" s="27">
        <v>277.67956500000003</v>
      </c>
      <c r="S98" s="27">
        <v>278.62970000000001</v>
      </c>
      <c r="T98" s="27">
        <v>279.54599000000002</v>
      </c>
      <c r="U98" s="27">
        <v>280.43228099999999</v>
      </c>
      <c r="V98" s="27">
        <v>281.290863</v>
      </c>
      <c r="W98" s="27">
        <v>282.10494999999997</v>
      </c>
      <c r="X98" s="27">
        <v>282.881012</v>
      </c>
      <c r="Y98" s="27">
        <v>283.62197900000001</v>
      </c>
      <c r="Z98" s="27">
        <v>284.33105499999999</v>
      </c>
      <c r="AA98" s="27">
        <v>285.010559</v>
      </c>
      <c r="AB98" s="27">
        <v>285.97119099999998</v>
      </c>
      <c r="AC98" s="27">
        <v>286.91192599999999</v>
      </c>
      <c r="AD98" s="27">
        <v>287.83566300000001</v>
      </c>
      <c r="AE98" s="27">
        <v>288.74523900000003</v>
      </c>
      <c r="AF98" s="27">
        <v>289.64395100000002</v>
      </c>
      <c r="AG98" s="13">
        <v>4.0489999999999996E-3</v>
      </c>
    </row>
    <row r="99" spans="1:33" ht="15" customHeight="1" x14ac:dyDescent="0.2">
      <c r="A99" s="3" t="s">
        <v>206</v>
      </c>
      <c r="B99" s="10" t="s">
        <v>207</v>
      </c>
      <c r="C99" s="27">
        <v>116.657135</v>
      </c>
      <c r="D99" s="27">
        <v>117.538765</v>
      </c>
      <c r="E99" s="27">
        <v>118.30832700000001</v>
      </c>
      <c r="F99" s="27">
        <v>119.694237</v>
      </c>
      <c r="G99" s="27">
        <v>120.926704</v>
      </c>
      <c r="H99" s="27">
        <v>122.08039100000001</v>
      </c>
      <c r="I99" s="27">
        <v>123.175873</v>
      </c>
      <c r="J99" s="27">
        <v>124.126953</v>
      </c>
      <c r="K99" s="27">
        <v>125.026978</v>
      </c>
      <c r="L99" s="27">
        <v>125.889442</v>
      </c>
      <c r="M99" s="27">
        <v>126.706856</v>
      </c>
      <c r="N99" s="27">
        <v>127.51295500000001</v>
      </c>
      <c r="O99" s="27">
        <v>128.31265300000001</v>
      </c>
      <c r="P99" s="27">
        <v>129.11497499999999</v>
      </c>
      <c r="Q99" s="27">
        <v>129.89669799999999</v>
      </c>
      <c r="R99" s="27">
        <v>130.65261799999999</v>
      </c>
      <c r="S99" s="27">
        <v>131.384918</v>
      </c>
      <c r="T99" s="27">
        <v>132.09674100000001</v>
      </c>
      <c r="U99" s="27">
        <v>132.78990200000001</v>
      </c>
      <c r="V99" s="27">
        <v>133.466003</v>
      </c>
      <c r="W99" s="27">
        <v>134.11554000000001</v>
      </c>
      <c r="X99" s="27">
        <v>134.74247700000001</v>
      </c>
      <c r="Y99" s="27">
        <v>135.348221</v>
      </c>
      <c r="Z99" s="27">
        <v>135.93454</v>
      </c>
      <c r="AA99" s="27">
        <v>136.50237999999999</v>
      </c>
      <c r="AB99" s="27">
        <v>137.43182400000001</v>
      </c>
      <c r="AC99" s="27">
        <v>138.35020399999999</v>
      </c>
      <c r="AD99" s="27">
        <v>139.25869800000001</v>
      </c>
      <c r="AE99" s="27">
        <v>140.15872200000001</v>
      </c>
      <c r="AF99" s="27">
        <v>141.05188000000001</v>
      </c>
      <c r="AG99" s="13">
        <v>6.5339999999999999E-3</v>
      </c>
    </row>
    <row r="100" spans="1:33" ht="15" customHeight="1" x14ac:dyDescent="0.2">
      <c r="A100" s="3" t="s">
        <v>208</v>
      </c>
      <c r="B100" s="10" t="s">
        <v>209</v>
      </c>
      <c r="C100" s="27">
        <v>103.35363</v>
      </c>
      <c r="D100" s="27">
        <v>106.221992</v>
      </c>
      <c r="E100" s="27">
        <v>110.422066</v>
      </c>
      <c r="F100" s="27">
        <v>115.11061100000001</v>
      </c>
      <c r="G100" s="27">
        <v>119.97090900000001</v>
      </c>
      <c r="H100" s="27">
        <v>124.758324</v>
      </c>
      <c r="I100" s="27">
        <v>129.507767</v>
      </c>
      <c r="J100" s="27">
        <v>134.50412</v>
      </c>
      <c r="K100" s="27">
        <v>139.304428</v>
      </c>
      <c r="L100" s="27">
        <v>143.702698</v>
      </c>
      <c r="M100" s="27">
        <v>148.246872</v>
      </c>
      <c r="N100" s="27">
        <v>152.86679100000001</v>
      </c>
      <c r="O100" s="27">
        <v>157.60411099999999</v>
      </c>
      <c r="P100" s="27">
        <v>162.38542200000001</v>
      </c>
      <c r="Q100" s="27">
        <v>167.39540099999999</v>
      </c>
      <c r="R100" s="27">
        <v>172.508881</v>
      </c>
      <c r="S100" s="27">
        <v>177.721405</v>
      </c>
      <c r="T100" s="27">
        <v>183.05935700000001</v>
      </c>
      <c r="U100" s="27">
        <v>188.44232199999999</v>
      </c>
      <c r="V100" s="27">
        <v>193.84184300000001</v>
      </c>
      <c r="W100" s="27">
        <v>199.321045</v>
      </c>
      <c r="X100" s="27">
        <v>204.772018</v>
      </c>
      <c r="Y100" s="27">
        <v>210.09188800000001</v>
      </c>
      <c r="Z100" s="27">
        <v>215.33461</v>
      </c>
      <c r="AA100" s="27">
        <v>220.544556</v>
      </c>
      <c r="AB100" s="27">
        <v>225.830917</v>
      </c>
      <c r="AC100" s="27">
        <v>230.97524999999999</v>
      </c>
      <c r="AD100" s="27">
        <v>236.117355</v>
      </c>
      <c r="AE100" s="27">
        <v>241.098038</v>
      </c>
      <c r="AF100" s="27">
        <v>245.920929</v>
      </c>
      <c r="AG100" s="13">
        <v>3.0435E-2</v>
      </c>
    </row>
    <row r="101" spans="1:33" ht="15" customHeight="1" x14ac:dyDescent="0.2">
      <c r="A101" s="3" t="s">
        <v>210</v>
      </c>
      <c r="B101" s="10" t="s">
        <v>211</v>
      </c>
      <c r="C101" s="27">
        <v>123.98468800000001</v>
      </c>
      <c r="D101" s="27">
        <v>127.428307</v>
      </c>
      <c r="E101" s="27">
        <v>132.144012</v>
      </c>
      <c r="F101" s="27">
        <v>138.21227999999999</v>
      </c>
      <c r="G101" s="27">
        <v>143.845901</v>
      </c>
      <c r="H101" s="27">
        <v>149.85687300000001</v>
      </c>
      <c r="I101" s="27">
        <v>155.87698399999999</v>
      </c>
      <c r="J101" s="27">
        <v>162.199738</v>
      </c>
      <c r="K101" s="27">
        <v>168.89176900000001</v>
      </c>
      <c r="L101" s="27">
        <v>175.761337</v>
      </c>
      <c r="M101" s="27">
        <v>183.12721300000001</v>
      </c>
      <c r="N101" s="27">
        <v>190.65222199999999</v>
      </c>
      <c r="O101" s="27">
        <v>198.40455600000001</v>
      </c>
      <c r="P101" s="27">
        <v>206.57536300000001</v>
      </c>
      <c r="Q101" s="27">
        <v>215.20687899999999</v>
      </c>
      <c r="R101" s="27">
        <v>224.25473</v>
      </c>
      <c r="S101" s="27">
        <v>233.65936300000001</v>
      </c>
      <c r="T101" s="27">
        <v>243.30619799999999</v>
      </c>
      <c r="U101" s="27">
        <v>253.74104299999999</v>
      </c>
      <c r="V101" s="27">
        <v>264.63043199999998</v>
      </c>
      <c r="W101" s="27">
        <v>276.117279</v>
      </c>
      <c r="X101" s="27">
        <v>288.07257099999998</v>
      </c>
      <c r="Y101" s="27">
        <v>300.92242399999998</v>
      </c>
      <c r="Z101" s="27">
        <v>314.34747299999998</v>
      </c>
      <c r="AA101" s="27">
        <v>328.55175800000001</v>
      </c>
      <c r="AB101" s="27">
        <v>344.47622699999999</v>
      </c>
      <c r="AC101" s="27">
        <v>361.54998799999998</v>
      </c>
      <c r="AD101" s="27">
        <v>379.718414</v>
      </c>
      <c r="AE101" s="27">
        <v>399.07128899999998</v>
      </c>
      <c r="AF101" s="27">
        <v>419.81182899999999</v>
      </c>
      <c r="AG101" s="13">
        <v>4.3499999999999997E-2</v>
      </c>
    </row>
    <row r="102" spans="1:33" ht="15" customHeight="1" x14ac:dyDescent="0.2">
      <c r="A102" s="3" t="s">
        <v>212</v>
      </c>
      <c r="B102" s="10" t="s">
        <v>213</v>
      </c>
      <c r="C102" s="27">
        <v>181.46464499999999</v>
      </c>
      <c r="D102" s="27">
        <v>187.933548</v>
      </c>
      <c r="E102" s="27">
        <v>196.669342</v>
      </c>
      <c r="F102" s="27">
        <v>206.62027</v>
      </c>
      <c r="G102" s="27">
        <v>216.40953099999999</v>
      </c>
      <c r="H102" s="27">
        <v>227.48852500000001</v>
      </c>
      <c r="I102" s="27">
        <v>239.17340100000001</v>
      </c>
      <c r="J102" s="27">
        <v>252.00706500000001</v>
      </c>
      <c r="K102" s="27">
        <v>266.23208599999998</v>
      </c>
      <c r="L102" s="27">
        <v>281.75524899999999</v>
      </c>
      <c r="M102" s="27">
        <v>298.75543199999998</v>
      </c>
      <c r="N102" s="27">
        <v>317.34600799999998</v>
      </c>
      <c r="O102" s="27">
        <v>337.90564000000001</v>
      </c>
      <c r="P102" s="27">
        <v>360.53903200000002</v>
      </c>
      <c r="Q102" s="27">
        <v>385.70324699999998</v>
      </c>
      <c r="R102" s="27">
        <v>413.71374500000002</v>
      </c>
      <c r="S102" s="27">
        <v>444.62560999999999</v>
      </c>
      <c r="T102" s="27">
        <v>478.86944599999998</v>
      </c>
      <c r="U102" s="27">
        <v>516.66387899999995</v>
      </c>
      <c r="V102" s="27">
        <v>558.46356200000002</v>
      </c>
      <c r="W102" s="27">
        <v>604.35992399999998</v>
      </c>
      <c r="X102" s="27">
        <v>654.89209000000005</v>
      </c>
      <c r="Y102" s="27">
        <v>710.02941899999996</v>
      </c>
      <c r="Z102" s="27">
        <v>770.306152</v>
      </c>
      <c r="AA102" s="27">
        <v>835.44695999999999</v>
      </c>
      <c r="AB102" s="27">
        <v>908.04663100000005</v>
      </c>
      <c r="AC102" s="27">
        <v>985.45349099999999</v>
      </c>
      <c r="AD102" s="27">
        <v>1067.0189210000001</v>
      </c>
      <c r="AE102" s="27">
        <v>1151.8701169999999</v>
      </c>
      <c r="AF102" s="27">
        <v>1238.7645259999999</v>
      </c>
      <c r="AG102" s="13">
        <v>6.9668999999999995E-2</v>
      </c>
    </row>
    <row r="103" spans="1:33" ht="15" customHeight="1" x14ac:dyDescent="0.2">
      <c r="A103" s="3" t="s">
        <v>214</v>
      </c>
      <c r="B103" s="10" t="s">
        <v>215</v>
      </c>
      <c r="C103" s="27">
        <v>1063.6595460000001</v>
      </c>
      <c r="D103" s="27">
        <v>1098.0263669999999</v>
      </c>
      <c r="E103" s="27">
        <v>1146.9957280000001</v>
      </c>
      <c r="F103" s="27">
        <v>1204.6951899999999</v>
      </c>
      <c r="G103" s="27">
        <v>1267.315552</v>
      </c>
      <c r="H103" s="27">
        <v>1327.0744629999999</v>
      </c>
      <c r="I103" s="27">
        <v>1384.7958980000001</v>
      </c>
      <c r="J103" s="27">
        <v>1441.591919</v>
      </c>
      <c r="K103" s="27">
        <v>1498.5036620000001</v>
      </c>
      <c r="L103" s="27">
        <v>1555.9628909999999</v>
      </c>
      <c r="M103" s="27">
        <v>1612.178467</v>
      </c>
      <c r="N103" s="27">
        <v>1666.618408</v>
      </c>
      <c r="O103" s="27">
        <v>1719.5692140000001</v>
      </c>
      <c r="P103" s="27">
        <v>1770.362793</v>
      </c>
      <c r="Q103" s="27">
        <v>1819.07251</v>
      </c>
      <c r="R103" s="27">
        <v>1865.7364500000001</v>
      </c>
      <c r="S103" s="27">
        <v>1910.5322269999999</v>
      </c>
      <c r="T103" s="27">
        <v>1952.7574460000001</v>
      </c>
      <c r="U103" s="27">
        <v>1992.075073</v>
      </c>
      <c r="V103" s="27">
        <v>2029.0413820000001</v>
      </c>
      <c r="W103" s="27">
        <v>2063.7373050000001</v>
      </c>
      <c r="X103" s="27">
        <v>2095.6667480000001</v>
      </c>
      <c r="Y103" s="27">
        <v>2124.9716800000001</v>
      </c>
      <c r="Z103" s="27">
        <v>2151.48999</v>
      </c>
      <c r="AA103" s="27">
        <v>2175.5207519999999</v>
      </c>
      <c r="AB103" s="27">
        <v>2200.26001</v>
      </c>
      <c r="AC103" s="27">
        <v>2222.5722660000001</v>
      </c>
      <c r="AD103" s="27">
        <v>2242.882568</v>
      </c>
      <c r="AE103" s="27">
        <v>2261.1027829999998</v>
      </c>
      <c r="AF103" s="27">
        <v>2277.3298340000001</v>
      </c>
      <c r="AG103" s="13">
        <v>2.6395999999999999E-2</v>
      </c>
    </row>
    <row r="104" spans="1:33" ht="15" customHeight="1" x14ac:dyDescent="0.2">
      <c r="A104" s="3" t="s">
        <v>216</v>
      </c>
      <c r="B104" s="10" t="s">
        <v>217</v>
      </c>
      <c r="C104" s="27">
        <v>136.81187399999999</v>
      </c>
      <c r="D104" s="27">
        <v>140.63471999999999</v>
      </c>
      <c r="E104" s="27">
        <v>144.52889999999999</v>
      </c>
      <c r="F104" s="27">
        <v>148.46551500000001</v>
      </c>
      <c r="G104" s="27">
        <v>152.457718</v>
      </c>
      <c r="H104" s="27">
        <v>156.49533099999999</v>
      </c>
      <c r="I104" s="27">
        <v>160.53537</v>
      </c>
      <c r="J104" s="27">
        <v>164.59390300000001</v>
      </c>
      <c r="K104" s="27">
        <v>168.73962399999999</v>
      </c>
      <c r="L104" s="27">
        <v>172.94998200000001</v>
      </c>
      <c r="M104" s="27">
        <v>177.23262</v>
      </c>
      <c r="N104" s="27">
        <v>181.58454900000001</v>
      </c>
      <c r="O104" s="27">
        <v>186.01786799999999</v>
      </c>
      <c r="P104" s="27">
        <v>190.518112</v>
      </c>
      <c r="Q104" s="27">
        <v>195.08274800000001</v>
      </c>
      <c r="R104" s="27">
        <v>199.72444200000001</v>
      </c>
      <c r="S104" s="27">
        <v>204.44319200000001</v>
      </c>
      <c r="T104" s="27">
        <v>209.25672900000001</v>
      </c>
      <c r="U104" s="27">
        <v>214.19296299999999</v>
      </c>
      <c r="V104" s="27">
        <v>219.26147499999999</v>
      </c>
      <c r="W104" s="27">
        <v>224.47576900000001</v>
      </c>
      <c r="X104" s="27">
        <v>229.79510500000001</v>
      </c>
      <c r="Y104" s="27">
        <v>235.24028000000001</v>
      </c>
      <c r="Z104" s="27">
        <v>240.85079999999999</v>
      </c>
      <c r="AA104" s="27">
        <v>246.629242</v>
      </c>
      <c r="AB104" s="27">
        <v>253.43536399999999</v>
      </c>
      <c r="AC104" s="27">
        <v>260.44775399999997</v>
      </c>
      <c r="AD104" s="27">
        <v>267.67535400000003</v>
      </c>
      <c r="AE104" s="27">
        <v>275.12762500000002</v>
      </c>
      <c r="AF104" s="27">
        <v>282.807861</v>
      </c>
      <c r="AG104" s="13">
        <v>2.5264000000000002E-2</v>
      </c>
    </row>
    <row r="105" spans="1:33" ht="15" customHeight="1" x14ac:dyDescent="0.2">
      <c r="A105" s="3" t="s">
        <v>218</v>
      </c>
      <c r="B105" s="10" t="s">
        <v>219</v>
      </c>
      <c r="C105" s="27">
        <v>226.21264600000001</v>
      </c>
      <c r="D105" s="27">
        <v>236.18283099999999</v>
      </c>
      <c r="E105" s="27">
        <v>246.500992</v>
      </c>
      <c r="F105" s="27">
        <v>257.559753</v>
      </c>
      <c r="G105" s="27">
        <v>268.06170700000001</v>
      </c>
      <c r="H105" s="27">
        <v>278.89462300000002</v>
      </c>
      <c r="I105" s="27">
        <v>289.79702800000001</v>
      </c>
      <c r="J105" s="27">
        <v>300.95202599999999</v>
      </c>
      <c r="K105" s="27">
        <v>312.22018400000002</v>
      </c>
      <c r="L105" s="27">
        <v>323.72351099999997</v>
      </c>
      <c r="M105" s="27">
        <v>335.83117700000003</v>
      </c>
      <c r="N105" s="27">
        <v>348.28341699999999</v>
      </c>
      <c r="O105" s="27">
        <v>361.29669200000001</v>
      </c>
      <c r="P105" s="27">
        <v>375.07605000000001</v>
      </c>
      <c r="Q105" s="27">
        <v>389.54852299999999</v>
      </c>
      <c r="R105" s="27">
        <v>404.57254</v>
      </c>
      <c r="S105" s="27">
        <v>420.09686299999998</v>
      </c>
      <c r="T105" s="27">
        <v>436.36447099999998</v>
      </c>
      <c r="U105" s="27">
        <v>453.34921300000002</v>
      </c>
      <c r="V105" s="27">
        <v>471.09326199999998</v>
      </c>
      <c r="W105" s="27">
        <v>489.35861199999999</v>
      </c>
      <c r="X105" s="27">
        <v>508.26455700000002</v>
      </c>
      <c r="Y105" s="27">
        <v>528.12640399999998</v>
      </c>
      <c r="Z105" s="27">
        <v>548.95599400000003</v>
      </c>
      <c r="AA105" s="27">
        <v>570.76666299999999</v>
      </c>
      <c r="AB105" s="27">
        <v>594.70794699999999</v>
      </c>
      <c r="AC105" s="27">
        <v>619.86724900000002</v>
      </c>
      <c r="AD105" s="27">
        <v>646.26593000000003</v>
      </c>
      <c r="AE105" s="27">
        <v>674.06048599999997</v>
      </c>
      <c r="AF105" s="27">
        <v>703.33032200000002</v>
      </c>
      <c r="AG105" s="13">
        <v>3.9742E-2</v>
      </c>
    </row>
    <row r="106" spans="1:33" ht="15" customHeight="1" x14ac:dyDescent="0.2">
      <c r="A106" s="3" t="s">
        <v>220</v>
      </c>
      <c r="B106" s="10" t="s">
        <v>221</v>
      </c>
      <c r="C106" s="27">
        <v>91.562897000000007</v>
      </c>
      <c r="D106" s="27">
        <v>96.656104999999997</v>
      </c>
      <c r="E106" s="27">
        <v>102.283478</v>
      </c>
      <c r="F106" s="27">
        <v>108.394188</v>
      </c>
      <c r="G106" s="27">
        <v>115.241905</v>
      </c>
      <c r="H106" s="27">
        <v>122.519424</v>
      </c>
      <c r="I106" s="27">
        <v>131.27879300000001</v>
      </c>
      <c r="J106" s="27">
        <v>139.99259900000001</v>
      </c>
      <c r="K106" s="27">
        <v>149.41725199999999</v>
      </c>
      <c r="L106" s="27">
        <v>159.79289199999999</v>
      </c>
      <c r="M106" s="27">
        <v>168.72030599999999</v>
      </c>
      <c r="N106" s="27">
        <v>178.292191</v>
      </c>
      <c r="O106" s="27">
        <v>188.986221</v>
      </c>
      <c r="P106" s="27">
        <v>200.65521200000001</v>
      </c>
      <c r="Q106" s="27">
        <v>213.422775</v>
      </c>
      <c r="R106" s="27">
        <v>227.042709</v>
      </c>
      <c r="S106" s="27">
        <v>241.71038799999999</v>
      </c>
      <c r="T106" s="27">
        <v>257.071259</v>
      </c>
      <c r="U106" s="27">
        <v>273.90411399999999</v>
      </c>
      <c r="V106" s="27">
        <v>291.85168499999997</v>
      </c>
      <c r="W106" s="27">
        <v>310.43289199999998</v>
      </c>
      <c r="X106" s="27">
        <v>330.08322099999998</v>
      </c>
      <c r="Y106" s="27">
        <v>350.742615</v>
      </c>
      <c r="Z106" s="27">
        <v>372.47366299999999</v>
      </c>
      <c r="AA106" s="27">
        <v>395.63110399999999</v>
      </c>
      <c r="AB106" s="27">
        <v>421.85565200000002</v>
      </c>
      <c r="AC106" s="27">
        <v>449.26919600000002</v>
      </c>
      <c r="AD106" s="27">
        <v>477.830963</v>
      </c>
      <c r="AE106" s="27">
        <v>507.38857999999999</v>
      </c>
      <c r="AF106" s="27">
        <v>537.74139400000001</v>
      </c>
      <c r="AG106" s="13">
        <v>6.3211000000000003E-2</v>
      </c>
    </row>
    <row r="107" spans="1:33" ht="15" customHeight="1" x14ac:dyDescent="0.2">
      <c r="A107" s="3" t="s">
        <v>222</v>
      </c>
      <c r="B107" s="10" t="s">
        <v>223</v>
      </c>
      <c r="C107" s="27">
        <v>428.52319299999999</v>
      </c>
      <c r="D107" s="27">
        <v>451.06253099999998</v>
      </c>
      <c r="E107" s="27">
        <v>478.67770400000001</v>
      </c>
      <c r="F107" s="27">
        <v>511.28698700000001</v>
      </c>
      <c r="G107" s="27">
        <v>548.72601299999997</v>
      </c>
      <c r="H107" s="27">
        <v>591.96673599999997</v>
      </c>
      <c r="I107" s="27">
        <v>641.38140899999996</v>
      </c>
      <c r="J107" s="27">
        <v>699.15643299999999</v>
      </c>
      <c r="K107" s="27">
        <v>766.42150900000001</v>
      </c>
      <c r="L107" s="27">
        <v>844.62329099999999</v>
      </c>
      <c r="M107" s="27">
        <v>937.29016100000001</v>
      </c>
      <c r="N107" s="27">
        <v>1043.244629</v>
      </c>
      <c r="O107" s="27">
        <v>1162.28772</v>
      </c>
      <c r="P107" s="27">
        <v>1296.153442</v>
      </c>
      <c r="Q107" s="27">
        <v>1451.938721</v>
      </c>
      <c r="R107" s="27">
        <v>1628.5686040000001</v>
      </c>
      <c r="S107" s="27">
        <v>1829.4194339999999</v>
      </c>
      <c r="T107" s="27">
        <v>2051.4057619999999</v>
      </c>
      <c r="U107" s="27">
        <v>2296.570068</v>
      </c>
      <c r="V107" s="27">
        <v>2559.8630370000001</v>
      </c>
      <c r="W107" s="27">
        <v>2840.4697270000001</v>
      </c>
      <c r="X107" s="27">
        <v>3126.9746089999999</v>
      </c>
      <c r="Y107" s="27">
        <v>3419.5180660000001</v>
      </c>
      <c r="Z107" s="27">
        <v>3710.3239749999998</v>
      </c>
      <c r="AA107" s="27">
        <v>3978.8867190000001</v>
      </c>
      <c r="AB107" s="27">
        <v>4235.4721680000002</v>
      </c>
      <c r="AC107" s="27">
        <v>4463.6142579999996</v>
      </c>
      <c r="AD107" s="27">
        <v>4658.9951170000004</v>
      </c>
      <c r="AE107" s="27">
        <v>4816.9189450000003</v>
      </c>
      <c r="AF107" s="27">
        <v>4939.8891599999997</v>
      </c>
      <c r="AG107" s="13">
        <v>8.9242000000000002E-2</v>
      </c>
    </row>
    <row r="108" spans="1:33" ht="15" customHeight="1" x14ac:dyDescent="0.2">
      <c r="A108" s="3" t="s">
        <v>224</v>
      </c>
      <c r="B108" s="10" t="s">
        <v>225</v>
      </c>
      <c r="C108" s="27">
        <v>188.193344</v>
      </c>
      <c r="D108" s="27">
        <v>197.623276</v>
      </c>
      <c r="E108" s="27">
        <v>205.182312</v>
      </c>
      <c r="F108" s="27">
        <v>210.121185</v>
      </c>
      <c r="G108" s="27">
        <v>215.39897199999999</v>
      </c>
      <c r="H108" s="27">
        <v>219.86776699999999</v>
      </c>
      <c r="I108" s="27">
        <v>223.334778</v>
      </c>
      <c r="J108" s="27">
        <v>226.282578</v>
      </c>
      <c r="K108" s="27">
        <v>229.020432</v>
      </c>
      <c r="L108" s="27">
        <v>231.586151</v>
      </c>
      <c r="M108" s="27">
        <v>233.89155600000001</v>
      </c>
      <c r="N108" s="27">
        <v>236.01885999999999</v>
      </c>
      <c r="O108" s="27">
        <v>238.010864</v>
      </c>
      <c r="P108" s="27">
        <v>239.88279700000001</v>
      </c>
      <c r="Q108" s="27">
        <v>241.61732499999999</v>
      </c>
      <c r="R108" s="27">
        <v>243.224457</v>
      </c>
      <c r="S108" s="27">
        <v>244.73181199999999</v>
      </c>
      <c r="T108" s="27">
        <v>246.13072199999999</v>
      </c>
      <c r="U108" s="27">
        <v>247.369293</v>
      </c>
      <c r="V108" s="27">
        <v>248.454376</v>
      </c>
      <c r="W108" s="27">
        <v>249.42555200000001</v>
      </c>
      <c r="X108" s="27">
        <v>250.274979</v>
      </c>
      <c r="Y108" s="27">
        <v>250.99917600000001</v>
      </c>
      <c r="Z108" s="27">
        <v>251.60627700000001</v>
      </c>
      <c r="AA108" s="27">
        <v>252.11476099999999</v>
      </c>
      <c r="AB108" s="27">
        <v>253.10575900000001</v>
      </c>
      <c r="AC108" s="27">
        <v>254.00936899999999</v>
      </c>
      <c r="AD108" s="27">
        <v>254.84272799999999</v>
      </c>
      <c r="AE108" s="27">
        <v>255.610535</v>
      </c>
      <c r="AF108" s="27">
        <v>256.30419899999998</v>
      </c>
      <c r="AG108" s="13">
        <v>9.3290000000000005E-3</v>
      </c>
    </row>
    <row r="109" spans="1:33" ht="15" customHeight="1" x14ac:dyDescent="0.2">
      <c r="A109" s="3" t="s">
        <v>226</v>
      </c>
      <c r="B109" s="10" t="s">
        <v>227</v>
      </c>
      <c r="C109" s="27">
        <v>300.47766100000001</v>
      </c>
      <c r="D109" s="27">
        <v>310.45593300000002</v>
      </c>
      <c r="E109" s="27">
        <v>321.43048099999999</v>
      </c>
      <c r="F109" s="27">
        <v>332.70486499999998</v>
      </c>
      <c r="G109" s="27">
        <v>344.71386699999999</v>
      </c>
      <c r="H109" s="27">
        <v>356.96026599999999</v>
      </c>
      <c r="I109" s="27">
        <v>369.54284699999999</v>
      </c>
      <c r="J109" s="27">
        <v>382.22473100000002</v>
      </c>
      <c r="K109" s="27">
        <v>395.25161700000001</v>
      </c>
      <c r="L109" s="27">
        <v>408.65969799999999</v>
      </c>
      <c r="M109" s="27">
        <v>422.75756799999999</v>
      </c>
      <c r="N109" s="27">
        <v>437.185272</v>
      </c>
      <c r="O109" s="27">
        <v>452.57852200000002</v>
      </c>
      <c r="P109" s="27">
        <v>469.04367100000002</v>
      </c>
      <c r="Q109" s="27">
        <v>486.57156400000002</v>
      </c>
      <c r="R109" s="27">
        <v>504.720032</v>
      </c>
      <c r="S109" s="27">
        <v>523.80969200000004</v>
      </c>
      <c r="T109" s="27">
        <v>544.00830099999996</v>
      </c>
      <c r="U109" s="27">
        <v>565.24676499999998</v>
      </c>
      <c r="V109" s="27">
        <v>587.21655299999998</v>
      </c>
      <c r="W109" s="27">
        <v>609.68597399999999</v>
      </c>
      <c r="X109" s="27">
        <v>633.14642300000003</v>
      </c>
      <c r="Y109" s="27">
        <v>657.77288799999997</v>
      </c>
      <c r="Z109" s="27">
        <v>683.76788299999998</v>
      </c>
      <c r="AA109" s="27">
        <v>711.193848</v>
      </c>
      <c r="AB109" s="27">
        <v>741.85290499999996</v>
      </c>
      <c r="AC109" s="27">
        <v>774.28430200000003</v>
      </c>
      <c r="AD109" s="27">
        <v>808.492615</v>
      </c>
      <c r="AE109" s="27">
        <v>844.68353300000001</v>
      </c>
      <c r="AF109" s="27">
        <v>883.11144999999999</v>
      </c>
      <c r="AG109" s="13">
        <v>3.8041999999999999E-2</v>
      </c>
    </row>
    <row r="110" spans="1:33" ht="15" customHeight="1" x14ac:dyDescent="0.2">
      <c r="A110" s="3" t="s">
        <v>228</v>
      </c>
      <c r="B110" s="10" t="s">
        <v>229</v>
      </c>
      <c r="C110" s="27">
        <v>113.55491600000001</v>
      </c>
      <c r="D110" s="27">
        <v>118.97112300000001</v>
      </c>
      <c r="E110" s="27">
        <v>125.180695</v>
      </c>
      <c r="F110" s="27">
        <v>132.16798399999999</v>
      </c>
      <c r="G110" s="27">
        <v>140.06388899999999</v>
      </c>
      <c r="H110" s="27">
        <v>148.946609</v>
      </c>
      <c r="I110" s="27">
        <v>158.72863799999999</v>
      </c>
      <c r="J110" s="27">
        <v>169.43810999999999</v>
      </c>
      <c r="K110" s="27">
        <v>181.17137099999999</v>
      </c>
      <c r="L110" s="27">
        <v>194.13343800000001</v>
      </c>
      <c r="M110" s="27">
        <v>207.774292</v>
      </c>
      <c r="N110" s="27">
        <v>222.411438</v>
      </c>
      <c r="O110" s="27">
        <v>237.80857800000001</v>
      </c>
      <c r="P110" s="27">
        <v>254.62820400000001</v>
      </c>
      <c r="Q110" s="27">
        <v>273.01284800000002</v>
      </c>
      <c r="R110" s="27">
        <v>292.997589</v>
      </c>
      <c r="S110" s="27">
        <v>314.96130399999998</v>
      </c>
      <c r="T110" s="27">
        <v>338.9599</v>
      </c>
      <c r="U110" s="27">
        <v>365.41915899999998</v>
      </c>
      <c r="V110" s="27">
        <v>394.88214099999999</v>
      </c>
      <c r="W110" s="27">
        <v>427.33966099999998</v>
      </c>
      <c r="X110" s="27">
        <v>463.20294200000001</v>
      </c>
      <c r="Y110" s="27">
        <v>503.033569</v>
      </c>
      <c r="Z110" s="27">
        <v>547.400757</v>
      </c>
      <c r="AA110" s="27">
        <v>596.80480999999997</v>
      </c>
      <c r="AB110" s="27">
        <v>653.35687299999995</v>
      </c>
      <c r="AC110" s="27">
        <v>716.54956100000004</v>
      </c>
      <c r="AD110" s="27">
        <v>787.18060300000002</v>
      </c>
      <c r="AE110" s="27">
        <v>866.85955799999999</v>
      </c>
      <c r="AF110" s="27">
        <v>956.45220900000004</v>
      </c>
      <c r="AG110" s="13">
        <v>7.7282000000000003E-2</v>
      </c>
    </row>
    <row r="111" spans="1:33" ht="15" customHeight="1" x14ac:dyDescent="0.2">
      <c r="A111" s="3" t="s">
        <v>230</v>
      </c>
      <c r="B111" s="10" t="s">
        <v>231</v>
      </c>
      <c r="C111" s="27">
        <v>130.22001599999999</v>
      </c>
      <c r="D111" s="27">
        <v>134.68946800000001</v>
      </c>
      <c r="E111" s="27">
        <v>138.624664</v>
      </c>
      <c r="F111" s="27">
        <v>142.87982199999999</v>
      </c>
      <c r="G111" s="27">
        <v>147.081818</v>
      </c>
      <c r="H111" s="27">
        <v>151.587952</v>
      </c>
      <c r="I111" s="27">
        <v>155.849808</v>
      </c>
      <c r="J111" s="27">
        <v>160.13906900000001</v>
      </c>
      <c r="K111" s="27">
        <v>164.24437</v>
      </c>
      <c r="L111" s="27">
        <v>168.24916099999999</v>
      </c>
      <c r="M111" s="27">
        <v>172.408401</v>
      </c>
      <c r="N111" s="27">
        <v>176.55006399999999</v>
      </c>
      <c r="O111" s="27">
        <v>180.82264699999999</v>
      </c>
      <c r="P111" s="27">
        <v>185.270523</v>
      </c>
      <c r="Q111" s="27">
        <v>189.87893700000001</v>
      </c>
      <c r="R111" s="27">
        <v>194.589508</v>
      </c>
      <c r="S111" s="27">
        <v>199.39532500000001</v>
      </c>
      <c r="T111" s="27">
        <v>204.15295399999999</v>
      </c>
      <c r="U111" s="27">
        <v>208.976654</v>
      </c>
      <c r="V111" s="27">
        <v>213.88940400000001</v>
      </c>
      <c r="W111" s="27">
        <v>218.84286499999999</v>
      </c>
      <c r="X111" s="27">
        <v>223.836578</v>
      </c>
      <c r="Y111" s="27">
        <v>228.88085899999999</v>
      </c>
      <c r="Z111" s="27">
        <v>233.97943100000001</v>
      </c>
      <c r="AA111" s="27">
        <v>239.11187699999999</v>
      </c>
      <c r="AB111" s="27">
        <v>244.85205099999999</v>
      </c>
      <c r="AC111" s="27">
        <v>250.63651999999999</v>
      </c>
      <c r="AD111" s="27">
        <v>256.452606</v>
      </c>
      <c r="AE111" s="27">
        <v>262.29742399999998</v>
      </c>
      <c r="AF111" s="27">
        <v>268.159943</v>
      </c>
      <c r="AG111" s="13">
        <v>2.4898E-2</v>
      </c>
    </row>
    <row r="112" spans="1:33" ht="15" customHeight="1" x14ac:dyDescent="0.2">
      <c r="A112" s="3" t="s">
        <v>232</v>
      </c>
      <c r="B112" s="10" t="s">
        <v>233</v>
      </c>
      <c r="C112" s="27">
        <v>4070.2465820000002</v>
      </c>
      <c r="D112" s="27">
        <v>4195.9750979999999</v>
      </c>
      <c r="E112" s="27">
        <v>4345.6357420000004</v>
      </c>
      <c r="F112" s="27">
        <v>4517.4096680000002</v>
      </c>
      <c r="G112" s="27">
        <v>4699.341797</v>
      </c>
      <c r="H112" s="27">
        <v>4886.6547849999997</v>
      </c>
      <c r="I112" s="27">
        <v>5079.7294920000004</v>
      </c>
      <c r="J112" s="27">
        <v>5281.5083009999998</v>
      </c>
      <c r="K112" s="27">
        <v>5495.9384769999997</v>
      </c>
      <c r="L112" s="27">
        <v>5725.2246089999999</v>
      </c>
      <c r="M112" s="27">
        <v>5969.9970700000003</v>
      </c>
      <c r="N112" s="27">
        <v>6230.2231449999999</v>
      </c>
      <c r="O112" s="27">
        <v>6507.8139650000003</v>
      </c>
      <c r="P112" s="27">
        <v>6805.0009769999997</v>
      </c>
      <c r="Q112" s="27">
        <v>7129.6020509999998</v>
      </c>
      <c r="R112" s="27">
        <v>7479.8549800000001</v>
      </c>
      <c r="S112" s="27">
        <v>7860.1884769999997</v>
      </c>
      <c r="T112" s="27">
        <v>8267.1572269999997</v>
      </c>
      <c r="U112" s="27">
        <v>8704.3681639999995</v>
      </c>
      <c r="V112" s="27">
        <v>9167.3876949999994</v>
      </c>
      <c r="W112" s="27">
        <v>9654.75</v>
      </c>
      <c r="X112" s="27">
        <v>10156.286133</v>
      </c>
      <c r="Y112" s="27">
        <v>10673.594727</v>
      </c>
      <c r="Z112" s="27">
        <v>11199.924805000001</v>
      </c>
      <c r="AA112" s="27">
        <v>11715.979492</v>
      </c>
      <c r="AB112" s="27">
        <v>12248.978515999999</v>
      </c>
      <c r="AC112" s="27">
        <v>12767.816406</v>
      </c>
      <c r="AD112" s="27">
        <v>13268.838867</v>
      </c>
      <c r="AE112" s="27">
        <v>13748.166015999999</v>
      </c>
      <c r="AF112" s="27">
        <v>14208.358398</v>
      </c>
      <c r="AG112" s="13">
        <v>4.4524000000000001E-2</v>
      </c>
    </row>
    <row r="113" spans="1:33" ht="15" customHeight="1" x14ac:dyDescent="0.2">
      <c r="B113" s="10"/>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14"/>
    </row>
    <row r="114" spans="1:33" ht="15" customHeight="1" x14ac:dyDescent="0.2">
      <c r="B114" s="11" t="s">
        <v>234</v>
      </c>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5"/>
    </row>
    <row r="115" spans="1:33" ht="15" customHeight="1" x14ac:dyDescent="0.2">
      <c r="A115" s="3" t="s">
        <v>235</v>
      </c>
      <c r="B115" s="10" t="s">
        <v>201</v>
      </c>
      <c r="C115" s="27">
        <v>131.44311500000001</v>
      </c>
      <c r="D115" s="27">
        <v>135.69227599999999</v>
      </c>
      <c r="E115" s="27">
        <v>141.18124399999999</v>
      </c>
      <c r="F115" s="27">
        <v>145.51655600000001</v>
      </c>
      <c r="G115" s="27">
        <v>152.88574199999999</v>
      </c>
      <c r="H115" s="27">
        <v>161.719269</v>
      </c>
      <c r="I115" s="27">
        <v>170.33514400000001</v>
      </c>
      <c r="J115" s="27">
        <v>178.152466</v>
      </c>
      <c r="K115" s="27">
        <v>184.96116599999999</v>
      </c>
      <c r="L115" s="27">
        <v>191.40322900000001</v>
      </c>
      <c r="M115" s="27">
        <v>197.344269</v>
      </c>
      <c r="N115" s="27">
        <v>202.769791</v>
      </c>
      <c r="O115" s="27">
        <v>208.32617200000001</v>
      </c>
      <c r="P115" s="27">
        <v>214.201187</v>
      </c>
      <c r="Q115" s="27">
        <v>220.562408</v>
      </c>
      <c r="R115" s="27">
        <v>227.156677</v>
      </c>
      <c r="S115" s="27">
        <v>233.74302700000001</v>
      </c>
      <c r="T115" s="27">
        <v>239.99823000000001</v>
      </c>
      <c r="U115" s="27">
        <v>246.16452000000001</v>
      </c>
      <c r="V115" s="27">
        <v>252.488495</v>
      </c>
      <c r="W115" s="27">
        <v>258.913208</v>
      </c>
      <c r="X115" s="27">
        <v>265.08343500000001</v>
      </c>
      <c r="Y115" s="27">
        <v>271.01119999999997</v>
      </c>
      <c r="Z115" s="27">
        <v>277.073914</v>
      </c>
      <c r="AA115" s="27">
        <v>283.26001000000002</v>
      </c>
      <c r="AB115" s="27">
        <v>289.35812399999998</v>
      </c>
      <c r="AC115" s="27">
        <v>295.44091800000001</v>
      </c>
      <c r="AD115" s="27">
        <v>301.40905800000002</v>
      </c>
      <c r="AE115" s="27">
        <v>307.37118500000003</v>
      </c>
      <c r="AF115" s="27">
        <v>313.00152600000001</v>
      </c>
      <c r="AG115" s="13">
        <v>3.0301000000000002E-2</v>
      </c>
    </row>
    <row r="116" spans="1:33" ht="15" customHeight="1" x14ac:dyDescent="0.2">
      <c r="A116" s="3" t="s">
        <v>236</v>
      </c>
      <c r="B116" s="10" t="s">
        <v>203</v>
      </c>
      <c r="C116" s="27">
        <v>90.209784999999997</v>
      </c>
      <c r="D116" s="27">
        <v>92.605202000000006</v>
      </c>
      <c r="E116" s="27">
        <v>95.809364000000002</v>
      </c>
      <c r="F116" s="27">
        <v>98.192931999999999</v>
      </c>
      <c r="G116" s="27">
        <v>102.578796</v>
      </c>
      <c r="H116" s="27">
        <v>107.884972</v>
      </c>
      <c r="I116" s="27">
        <v>112.978989</v>
      </c>
      <c r="J116" s="27">
        <v>117.48027</v>
      </c>
      <c r="K116" s="27">
        <v>121.260277</v>
      </c>
      <c r="L116" s="27">
        <v>124.749077</v>
      </c>
      <c r="M116" s="27">
        <v>127.863792</v>
      </c>
      <c r="N116" s="27">
        <v>130.600876</v>
      </c>
      <c r="O116" s="27">
        <v>133.38009600000001</v>
      </c>
      <c r="P116" s="27">
        <v>136.31944300000001</v>
      </c>
      <c r="Q116" s="27">
        <v>139.521255</v>
      </c>
      <c r="R116" s="27">
        <v>142.82075499999999</v>
      </c>
      <c r="S116" s="27">
        <v>146.064697</v>
      </c>
      <c r="T116" s="27">
        <v>149.052414</v>
      </c>
      <c r="U116" s="27">
        <v>151.93725599999999</v>
      </c>
      <c r="V116" s="27">
        <v>154.87146000000001</v>
      </c>
      <c r="W116" s="27">
        <v>157.81854200000001</v>
      </c>
      <c r="X116" s="27">
        <v>160.56214900000001</v>
      </c>
      <c r="Y116" s="27">
        <v>163.11247299999999</v>
      </c>
      <c r="Z116" s="27">
        <v>165.698013</v>
      </c>
      <c r="AA116" s="27">
        <v>168.310303</v>
      </c>
      <c r="AB116" s="27">
        <v>170.82318100000001</v>
      </c>
      <c r="AC116" s="27">
        <v>173.280258</v>
      </c>
      <c r="AD116" s="27">
        <v>175.62382500000001</v>
      </c>
      <c r="AE116" s="27">
        <v>177.918137</v>
      </c>
      <c r="AF116" s="27">
        <v>179.975876</v>
      </c>
      <c r="AG116" s="13">
        <v>2.4015000000000002E-2</v>
      </c>
    </row>
    <row r="117" spans="1:33" ht="15" customHeight="1" x14ac:dyDescent="0.2">
      <c r="A117" s="3" t="s">
        <v>237</v>
      </c>
      <c r="B117" s="10" t="s">
        <v>205</v>
      </c>
      <c r="C117" s="27">
        <v>8.4913480000000003</v>
      </c>
      <c r="D117" s="27">
        <v>8.9314820000000008</v>
      </c>
      <c r="E117" s="27">
        <v>9.4651080000000007</v>
      </c>
      <c r="F117" s="27">
        <v>9.9333840000000002</v>
      </c>
      <c r="G117" s="27">
        <v>10.623047</v>
      </c>
      <c r="H117" s="27">
        <v>11.434234999999999</v>
      </c>
      <c r="I117" s="27">
        <v>12.251336</v>
      </c>
      <c r="J117" s="27">
        <v>13.031059000000001</v>
      </c>
      <c r="K117" s="27">
        <v>13.754859</v>
      </c>
      <c r="L117" s="27">
        <v>14.467568</v>
      </c>
      <c r="M117" s="27">
        <v>15.157522</v>
      </c>
      <c r="N117" s="27">
        <v>15.821755</v>
      </c>
      <c r="O117" s="27">
        <v>16.509604</v>
      </c>
      <c r="P117" s="27">
        <v>17.236657999999998</v>
      </c>
      <c r="Q117" s="27">
        <v>18.017772999999998</v>
      </c>
      <c r="R117" s="27">
        <v>18.833742000000001</v>
      </c>
      <c r="S117" s="27">
        <v>19.665141999999999</v>
      </c>
      <c r="T117" s="27">
        <v>20.484355999999998</v>
      </c>
      <c r="U117" s="27">
        <v>21.311143999999999</v>
      </c>
      <c r="V117" s="27">
        <v>22.166830000000001</v>
      </c>
      <c r="W117" s="27">
        <v>23.046923</v>
      </c>
      <c r="X117" s="27">
        <v>23.919733000000001</v>
      </c>
      <c r="Y117" s="27">
        <v>24.785439</v>
      </c>
      <c r="Z117" s="27">
        <v>25.678118000000001</v>
      </c>
      <c r="AA117" s="27">
        <v>26.597185</v>
      </c>
      <c r="AB117" s="27">
        <v>27.522984000000001</v>
      </c>
      <c r="AC117" s="27">
        <v>28.462194</v>
      </c>
      <c r="AD117" s="27">
        <v>29.405066999999999</v>
      </c>
      <c r="AE117" s="27">
        <v>30.361923000000001</v>
      </c>
      <c r="AF117" s="27">
        <v>31.300153999999999</v>
      </c>
      <c r="AG117" s="13">
        <v>4.5804999999999998E-2</v>
      </c>
    </row>
    <row r="118" spans="1:33" ht="15" customHeight="1" x14ac:dyDescent="0.2">
      <c r="A118" s="3" t="s">
        <v>238</v>
      </c>
      <c r="B118" s="10" t="s">
        <v>207</v>
      </c>
      <c r="C118" s="27">
        <v>32.741985</v>
      </c>
      <c r="D118" s="27">
        <v>34.155589999999997</v>
      </c>
      <c r="E118" s="27">
        <v>35.906761000000003</v>
      </c>
      <c r="F118" s="27">
        <v>37.390239999999999</v>
      </c>
      <c r="G118" s="27">
        <v>39.683903000000001</v>
      </c>
      <c r="H118" s="27">
        <v>42.400058999999999</v>
      </c>
      <c r="I118" s="27">
        <v>45.104827999999998</v>
      </c>
      <c r="J118" s="27">
        <v>47.641151000000001</v>
      </c>
      <c r="K118" s="27">
        <v>49.946026000000003</v>
      </c>
      <c r="L118" s="27">
        <v>52.186588</v>
      </c>
      <c r="M118" s="27">
        <v>54.322947999999997</v>
      </c>
      <c r="N118" s="27">
        <v>56.347149000000002</v>
      </c>
      <c r="O118" s="27">
        <v>58.43647</v>
      </c>
      <c r="P118" s="27">
        <v>60.645080999999998</v>
      </c>
      <c r="Q118" s="27">
        <v>63.023369000000002</v>
      </c>
      <c r="R118" s="27">
        <v>65.502173999999997</v>
      </c>
      <c r="S118" s="27">
        <v>68.013183999999995</v>
      </c>
      <c r="T118" s="27">
        <v>70.461449000000002</v>
      </c>
      <c r="U118" s="27">
        <v>72.916129999999995</v>
      </c>
      <c r="V118" s="27">
        <v>75.450203000000002</v>
      </c>
      <c r="W118" s="27">
        <v>78.047745000000006</v>
      </c>
      <c r="X118" s="27">
        <v>80.601532000000006</v>
      </c>
      <c r="Y118" s="27">
        <v>83.113288999999995</v>
      </c>
      <c r="Z118" s="27">
        <v>85.697792000000007</v>
      </c>
      <c r="AA118" s="27">
        <v>88.352515999999994</v>
      </c>
      <c r="AB118" s="27">
        <v>91.011962999999994</v>
      </c>
      <c r="AC118" s="27">
        <v>93.698463000000004</v>
      </c>
      <c r="AD118" s="27">
        <v>96.380142000000006</v>
      </c>
      <c r="AE118" s="27">
        <v>99.091132999999999</v>
      </c>
      <c r="AF118" s="27">
        <v>101.725494</v>
      </c>
      <c r="AG118" s="13">
        <v>3.9745999999999997E-2</v>
      </c>
    </row>
    <row r="119" spans="1:33" ht="15" customHeight="1" x14ac:dyDescent="0.2">
      <c r="A119" s="3" t="s">
        <v>239</v>
      </c>
      <c r="B119" s="10" t="s">
        <v>209</v>
      </c>
      <c r="C119" s="27">
        <v>25.359953000000001</v>
      </c>
      <c r="D119" s="27">
        <v>25.880873000000001</v>
      </c>
      <c r="E119" s="27">
        <v>26.563027999999999</v>
      </c>
      <c r="F119" s="27">
        <v>27.293465000000001</v>
      </c>
      <c r="G119" s="27">
        <v>28.032322000000001</v>
      </c>
      <c r="H119" s="27">
        <v>28.752876000000001</v>
      </c>
      <c r="I119" s="27">
        <v>29.461987000000001</v>
      </c>
      <c r="J119" s="27">
        <v>30.192817999999999</v>
      </c>
      <c r="K119" s="27">
        <v>30.899193</v>
      </c>
      <c r="L119" s="27">
        <v>31.569153</v>
      </c>
      <c r="M119" s="27">
        <v>32.267947999999997</v>
      </c>
      <c r="N119" s="27">
        <v>32.963470000000001</v>
      </c>
      <c r="O119" s="27">
        <v>33.657466999999997</v>
      </c>
      <c r="P119" s="27">
        <v>34.358963000000003</v>
      </c>
      <c r="Q119" s="27">
        <v>35.089561000000003</v>
      </c>
      <c r="R119" s="27">
        <v>35.837623999999998</v>
      </c>
      <c r="S119" s="27">
        <v>36.604827999999998</v>
      </c>
      <c r="T119" s="27">
        <v>37.396918999999997</v>
      </c>
      <c r="U119" s="27">
        <v>38.207568999999999</v>
      </c>
      <c r="V119" s="27">
        <v>39.036327</v>
      </c>
      <c r="W119" s="27">
        <v>39.894340999999997</v>
      </c>
      <c r="X119" s="27">
        <v>40.770966000000001</v>
      </c>
      <c r="Y119" s="27">
        <v>41.654708999999997</v>
      </c>
      <c r="Z119" s="27">
        <v>42.555584000000003</v>
      </c>
      <c r="AA119" s="27">
        <v>43.483963000000003</v>
      </c>
      <c r="AB119" s="27">
        <v>44.421883000000001</v>
      </c>
      <c r="AC119" s="27">
        <v>45.372131000000003</v>
      </c>
      <c r="AD119" s="27">
        <v>46.362892000000002</v>
      </c>
      <c r="AE119" s="27">
        <v>47.365288</v>
      </c>
      <c r="AF119" s="27">
        <v>48.377884000000002</v>
      </c>
      <c r="AG119" s="13">
        <v>2.2592000000000001E-2</v>
      </c>
    </row>
    <row r="120" spans="1:33" ht="15" customHeight="1" x14ac:dyDescent="0.2">
      <c r="A120" s="3" t="s">
        <v>240</v>
      </c>
      <c r="B120" s="10" t="s">
        <v>203</v>
      </c>
      <c r="C120" s="27">
        <v>14.758661</v>
      </c>
      <c r="D120" s="27">
        <v>15.061819</v>
      </c>
      <c r="E120" s="27">
        <v>15.458812</v>
      </c>
      <c r="F120" s="27">
        <v>15.883902000000001</v>
      </c>
      <c r="G120" s="27">
        <v>16.313891999999999</v>
      </c>
      <c r="H120" s="27">
        <v>16.733231</v>
      </c>
      <c r="I120" s="27">
        <v>17.145910000000001</v>
      </c>
      <c r="J120" s="27">
        <v>17.57123</v>
      </c>
      <c r="K120" s="27">
        <v>17.982316999999998</v>
      </c>
      <c r="L120" s="27">
        <v>18.372211</v>
      </c>
      <c r="M120" s="27">
        <v>18.778887000000001</v>
      </c>
      <c r="N120" s="27">
        <v>19.183661000000001</v>
      </c>
      <c r="O120" s="27">
        <v>19.587541999999999</v>
      </c>
      <c r="P120" s="27">
        <v>19.99579</v>
      </c>
      <c r="Q120" s="27">
        <v>20.420973</v>
      </c>
      <c r="R120" s="27">
        <v>20.856321000000001</v>
      </c>
      <c r="S120" s="27">
        <v>21.302809</v>
      </c>
      <c r="T120" s="27">
        <v>21.763783</v>
      </c>
      <c r="U120" s="27">
        <v>22.235551999999998</v>
      </c>
      <c r="V120" s="27">
        <v>22.717863000000001</v>
      </c>
      <c r="W120" s="27">
        <v>23.217196999999999</v>
      </c>
      <c r="X120" s="27">
        <v>23.727364999999999</v>
      </c>
      <c r="Y120" s="27">
        <v>24.241672999999999</v>
      </c>
      <c r="Z120" s="27">
        <v>24.765955000000002</v>
      </c>
      <c r="AA120" s="27">
        <v>25.306242000000001</v>
      </c>
      <c r="AB120" s="27">
        <v>25.852079</v>
      </c>
      <c r="AC120" s="27">
        <v>26.405092</v>
      </c>
      <c r="AD120" s="27">
        <v>26.981684000000001</v>
      </c>
      <c r="AE120" s="27">
        <v>27.565045999999999</v>
      </c>
      <c r="AF120" s="27">
        <v>28.154340999999999</v>
      </c>
      <c r="AG120" s="13">
        <v>2.2592000000000001E-2</v>
      </c>
    </row>
    <row r="121" spans="1:33" ht="15" customHeight="1" x14ac:dyDescent="0.2">
      <c r="A121" s="3" t="s">
        <v>241</v>
      </c>
      <c r="B121" s="10" t="s">
        <v>205</v>
      </c>
      <c r="C121" s="27">
        <v>3.7416320000000001</v>
      </c>
      <c r="D121" s="27">
        <v>3.818489</v>
      </c>
      <c r="E121" s="27">
        <v>3.9191349999999998</v>
      </c>
      <c r="F121" s="27">
        <v>4.0269050000000002</v>
      </c>
      <c r="G121" s="27">
        <v>4.1359159999999999</v>
      </c>
      <c r="H121" s="27">
        <v>4.2422279999999999</v>
      </c>
      <c r="I121" s="27">
        <v>4.3468499999999999</v>
      </c>
      <c r="J121" s="27">
        <v>4.4546780000000004</v>
      </c>
      <c r="K121" s="27">
        <v>4.558897</v>
      </c>
      <c r="L121" s="27">
        <v>4.6577440000000001</v>
      </c>
      <c r="M121" s="27">
        <v>4.7608449999999998</v>
      </c>
      <c r="N121" s="27">
        <v>4.8634630000000003</v>
      </c>
      <c r="O121" s="27">
        <v>4.9658559999999996</v>
      </c>
      <c r="P121" s="27">
        <v>5.0693549999999998</v>
      </c>
      <c r="Q121" s="27">
        <v>5.1771479999999999</v>
      </c>
      <c r="R121" s="27">
        <v>5.2875180000000004</v>
      </c>
      <c r="S121" s="27">
        <v>5.4007120000000004</v>
      </c>
      <c r="T121" s="27">
        <v>5.5175780000000003</v>
      </c>
      <c r="U121" s="27">
        <v>5.6371820000000001</v>
      </c>
      <c r="V121" s="27">
        <v>5.7594580000000004</v>
      </c>
      <c r="W121" s="27">
        <v>5.88605</v>
      </c>
      <c r="X121" s="27">
        <v>6.0153879999999997</v>
      </c>
      <c r="Y121" s="27">
        <v>6.1457759999999997</v>
      </c>
      <c r="Z121" s="27">
        <v>6.2786929999999996</v>
      </c>
      <c r="AA121" s="27">
        <v>6.415667</v>
      </c>
      <c r="AB121" s="27">
        <v>6.554049</v>
      </c>
      <c r="AC121" s="27">
        <v>6.6942490000000001</v>
      </c>
      <c r="AD121" s="27">
        <v>6.840427</v>
      </c>
      <c r="AE121" s="27">
        <v>6.988321</v>
      </c>
      <c r="AF121" s="27">
        <v>7.1377199999999998</v>
      </c>
      <c r="AG121" s="13">
        <v>2.2592000000000001E-2</v>
      </c>
    </row>
    <row r="122" spans="1:33" ht="15" customHeight="1" x14ac:dyDescent="0.2">
      <c r="A122" s="3" t="s">
        <v>242</v>
      </c>
      <c r="B122" s="10" t="s">
        <v>207</v>
      </c>
      <c r="C122" s="27">
        <v>6.8596599999999999</v>
      </c>
      <c r="D122" s="27">
        <v>7.0005639999999998</v>
      </c>
      <c r="E122" s="27">
        <v>7.1850820000000004</v>
      </c>
      <c r="F122" s="27">
        <v>7.3826590000000003</v>
      </c>
      <c r="G122" s="27">
        <v>7.5825129999999996</v>
      </c>
      <c r="H122" s="27">
        <v>7.7774179999999999</v>
      </c>
      <c r="I122" s="27">
        <v>7.9692259999999999</v>
      </c>
      <c r="J122" s="27">
        <v>8.1669099999999997</v>
      </c>
      <c r="K122" s="27">
        <v>8.3579790000000003</v>
      </c>
      <c r="L122" s="27">
        <v>8.5391969999999997</v>
      </c>
      <c r="M122" s="27">
        <v>8.7282159999999998</v>
      </c>
      <c r="N122" s="27">
        <v>8.9163490000000003</v>
      </c>
      <c r="O122" s="27">
        <v>9.1040690000000009</v>
      </c>
      <c r="P122" s="27">
        <v>9.2938179999999999</v>
      </c>
      <c r="Q122" s="27">
        <v>9.4914389999999997</v>
      </c>
      <c r="R122" s="27">
        <v>9.6937829999999998</v>
      </c>
      <c r="S122" s="27">
        <v>9.9013059999999999</v>
      </c>
      <c r="T122" s="27">
        <v>10.115561</v>
      </c>
      <c r="U122" s="27">
        <v>10.334835999999999</v>
      </c>
      <c r="V122" s="27">
        <v>10.559006999999999</v>
      </c>
      <c r="W122" s="27">
        <v>10.791093</v>
      </c>
      <c r="X122" s="27">
        <v>11.028212</v>
      </c>
      <c r="Y122" s="27">
        <v>11.267258</v>
      </c>
      <c r="Z122" s="27">
        <v>11.510937999999999</v>
      </c>
      <c r="AA122" s="27">
        <v>11.762055</v>
      </c>
      <c r="AB122" s="27">
        <v>12.015756</v>
      </c>
      <c r="AC122" s="27">
        <v>12.272789</v>
      </c>
      <c r="AD122" s="27">
        <v>12.540784</v>
      </c>
      <c r="AE122" s="27">
        <v>12.811921999999999</v>
      </c>
      <c r="AF122" s="27">
        <v>13.085820999999999</v>
      </c>
      <c r="AG122" s="13">
        <v>2.2592000000000001E-2</v>
      </c>
    </row>
    <row r="123" spans="1:33" ht="15" customHeight="1" x14ac:dyDescent="0.2">
      <c r="A123" s="3" t="s">
        <v>243</v>
      </c>
      <c r="B123" s="10" t="s">
        <v>211</v>
      </c>
      <c r="C123" s="27">
        <v>28.214323</v>
      </c>
      <c r="D123" s="27">
        <v>29.010252000000001</v>
      </c>
      <c r="E123" s="27">
        <v>30.057891999999999</v>
      </c>
      <c r="F123" s="27">
        <v>31.361651999999999</v>
      </c>
      <c r="G123" s="27">
        <v>32.565810999999997</v>
      </c>
      <c r="H123" s="27">
        <v>33.828628999999999</v>
      </c>
      <c r="I123" s="27">
        <v>35.079456</v>
      </c>
      <c r="J123" s="27">
        <v>36.372532</v>
      </c>
      <c r="K123" s="27">
        <v>37.718052</v>
      </c>
      <c r="L123" s="27">
        <v>39.080215000000003</v>
      </c>
      <c r="M123" s="27">
        <v>40.513267999999997</v>
      </c>
      <c r="N123" s="27">
        <v>41.956775999999998</v>
      </c>
      <c r="O123" s="27">
        <v>43.421669000000001</v>
      </c>
      <c r="P123" s="27">
        <v>44.938231999999999</v>
      </c>
      <c r="Q123" s="27">
        <v>46.510581999999999</v>
      </c>
      <c r="R123" s="27">
        <v>48.128703999999999</v>
      </c>
      <c r="S123" s="27">
        <v>49.780692999999999</v>
      </c>
      <c r="T123" s="27">
        <v>51.446998999999998</v>
      </c>
      <c r="U123" s="27">
        <v>53.207110999999998</v>
      </c>
      <c r="V123" s="27">
        <v>55.006329000000001</v>
      </c>
      <c r="W123" s="27">
        <v>56.861660000000001</v>
      </c>
      <c r="X123" s="27">
        <v>58.750602999999998</v>
      </c>
      <c r="Y123" s="27">
        <v>60.727432</v>
      </c>
      <c r="Z123" s="27">
        <v>62.742474000000001</v>
      </c>
      <c r="AA123" s="27">
        <v>64.817740999999998</v>
      </c>
      <c r="AB123" s="27">
        <v>66.962768999999994</v>
      </c>
      <c r="AC123" s="27">
        <v>69.189743000000007</v>
      </c>
      <c r="AD123" s="27">
        <v>71.482971000000006</v>
      </c>
      <c r="AE123" s="27">
        <v>73.845039</v>
      </c>
      <c r="AF123" s="27">
        <v>76.290801999999999</v>
      </c>
      <c r="AG123" s="13">
        <v>3.5135E-2</v>
      </c>
    </row>
    <row r="124" spans="1:33" ht="15" customHeight="1" x14ac:dyDescent="0.2">
      <c r="A124" s="3" t="s">
        <v>244</v>
      </c>
      <c r="B124" s="10" t="s">
        <v>203</v>
      </c>
      <c r="C124" s="27">
        <v>21.850190999999999</v>
      </c>
      <c r="D124" s="27">
        <v>22.466587000000001</v>
      </c>
      <c r="E124" s="27">
        <v>23.277916000000001</v>
      </c>
      <c r="F124" s="27">
        <v>24.287596000000001</v>
      </c>
      <c r="G124" s="27">
        <v>25.220139</v>
      </c>
      <c r="H124" s="27">
        <v>26.198111999999998</v>
      </c>
      <c r="I124" s="27">
        <v>27.166796000000001</v>
      </c>
      <c r="J124" s="27">
        <v>28.168202999999998</v>
      </c>
      <c r="K124" s="27">
        <v>29.21022</v>
      </c>
      <c r="L124" s="27">
        <v>30.265129000000002</v>
      </c>
      <c r="M124" s="27">
        <v>31.374935000000001</v>
      </c>
      <c r="N124" s="27">
        <v>32.492840000000001</v>
      </c>
      <c r="O124" s="27">
        <v>33.627307999999999</v>
      </c>
      <c r="P124" s="27">
        <v>34.801788000000002</v>
      </c>
      <c r="Q124" s="27">
        <v>36.019474000000002</v>
      </c>
      <c r="R124" s="27">
        <v>37.272606000000003</v>
      </c>
      <c r="S124" s="27">
        <v>38.551963999999998</v>
      </c>
      <c r="T124" s="27">
        <v>39.842410999999998</v>
      </c>
      <c r="U124" s="27">
        <v>41.205508999999999</v>
      </c>
      <c r="V124" s="27">
        <v>42.598888000000002</v>
      </c>
      <c r="W124" s="27">
        <v>44.035721000000002</v>
      </c>
      <c r="X124" s="27">
        <v>45.498589000000003</v>
      </c>
      <c r="Y124" s="27">
        <v>47.029513999999999</v>
      </c>
      <c r="Z124" s="27">
        <v>48.590038</v>
      </c>
      <c r="AA124" s="27">
        <v>50.197197000000003</v>
      </c>
      <c r="AB124" s="27">
        <v>51.858387</v>
      </c>
      <c r="AC124" s="27">
        <v>53.583030999999998</v>
      </c>
      <c r="AD124" s="27">
        <v>55.358997000000002</v>
      </c>
      <c r="AE124" s="27">
        <v>57.188262999999999</v>
      </c>
      <c r="AF124" s="27">
        <v>59.082352</v>
      </c>
      <c r="AG124" s="13">
        <v>3.5135E-2</v>
      </c>
    </row>
    <row r="125" spans="1:33" ht="15" customHeight="1" x14ac:dyDescent="0.2">
      <c r="A125" s="3" t="s">
        <v>245</v>
      </c>
      <c r="B125" s="10" t="s">
        <v>205</v>
      </c>
      <c r="C125" s="27">
        <v>1.060689</v>
      </c>
      <c r="D125" s="27">
        <v>1.090611</v>
      </c>
      <c r="E125" s="27">
        <v>1.129996</v>
      </c>
      <c r="F125" s="27">
        <v>1.1790099999999999</v>
      </c>
      <c r="G125" s="27">
        <v>1.2242789999999999</v>
      </c>
      <c r="H125" s="27">
        <v>1.2717529999999999</v>
      </c>
      <c r="I125" s="27">
        <v>1.3187759999999999</v>
      </c>
      <c r="J125" s="27">
        <v>1.367388</v>
      </c>
      <c r="K125" s="27">
        <v>1.417972</v>
      </c>
      <c r="L125" s="27">
        <v>1.4691810000000001</v>
      </c>
      <c r="M125" s="27">
        <v>1.523055</v>
      </c>
      <c r="N125" s="27">
        <v>1.5773219999999999</v>
      </c>
      <c r="O125" s="27">
        <v>1.6323939999999999</v>
      </c>
      <c r="P125" s="27">
        <v>1.6894070000000001</v>
      </c>
      <c r="Q125" s="27">
        <v>1.748518</v>
      </c>
      <c r="R125" s="27">
        <v>1.80935</v>
      </c>
      <c r="S125" s="27">
        <v>1.871454</v>
      </c>
      <c r="T125" s="27">
        <v>1.9340980000000001</v>
      </c>
      <c r="U125" s="27">
        <v>2.000267</v>
      </c>
      <c r="V125" s="27">
        <v>2.0679069999999999</v>
      </c>
      <c r="W125" s="27">
        <v>2.1376559999999998</v>
      </c>
      <c r="X125" s="27">
        <v>2.208669</v>
      </c>
      <c r="Y125" s="27">
        <v>2.2829860000000002</v>
      </c>
      <c r="Z125" s="27">
        <v>2.3587400000000001</v>
      </c>
      <c r="AA125" s="27">
        <v>2.4367570000000001</v>
      </c>
      <c r="AB125" s="27">
        <v>2.5173969999999999</v>
      </c>
      <c r="AC125" s="27">
        <v>2.601118</v>
      </c>
      <c r="AD125" s="27">
        <v>2.6873300000000002</v>
      </c>
      <c r="AE125" s="27">
        <v>2.7761290000000001</v>
      </c>
      <c r="AF125" s="27">
        <v>2.8680750000000002</v>
      </c>
      <c r="AG125" s="13">
        <v>3.5135E-2</v>
      </c>
    </row>
    <row r="126" spans="1:33" ht="15" customHeight="1" x14ac:dyDescent="0.2">
      <c r="A126" s="3" t="s">
        <v>246</v>
      </c>
      <c r="B126" s="10" t="s">
        <v>207</v>
      </c>
      <c r="C126" s="27">
        <v>5.3034439999999998</v>
      </c>
      <c r="D126" s="27">
        <v>5.453055</v>
      </c>
      <c r="E126" s="27">
        <v>5.6499800000000002</v>
      </c>
      <c r="F126" s="27">
        <v>5.8950469999999999</v>
      </c>
      <c r="G126" s="27">
        <v>6.1213920000000002</v>
      </c>
      <c r="H126" s="27">
        <v>6.358765</v>
      </c>
      <c r="I126" s="27">
        <v>6.5938819999999998</v>
      </c>
      <c r="J126" s="27">
        <v>6.8369419999999996</v>
      </c>
      <c r="K126" s="27">
        <v>7.0898589999999997</v>
      </c>
      <c r="L126" s="27">
        <v>7.345904</v>
      </c>
      <c r="M126" s="27">
        <v>7.6152759999999997</v>
      </c>
      <c r="N126" s="27">
        <v>7.8866110000000003</v>
      </c>
      <c r="O126" s="27">
        <v>8.1619679999999999</v>
      </c>
      <c r="P126" s="27">
        <v>8.4470360000000007</v>
      </c>
      <c r="Q126" s="27">
        <v>8.7425899999999999</v>
      </c>
      <c r="R126" s="27">
        <v>9.0467479999999991</v>
      </c>
      <c r="S126" s="27">
        <v>9.357272</v>
      </c>
      <c r="T126" s="27">
        <v>9.6704880000000006</v>
      </c>
      <c r="U126" s="27">
        <v>10.001336</v>
      </c>
      <c r="V126" s="27">
        <v>10.339535</v>
      </c>
      <c r="W126" s="27">
        <v>10.688281</v>
      </c>
      <c r="X126" s="27">
        <v>11.043346</v>
      </c>
      <c r="Y126" s="27">
        <v>11.41493</v>
      </c>
      <c r="Z126" s="27">
        <v>11.793697999999999</v>
      </c>
      <c r="AA126" s="27">
        <v>12.183785</v>
      </c>
      <c r="AB126" s="27">
        <v>12.586987000000001</v>
      </c>
      <c r="AC126" s="27">
        <v>13.005589000000001</v>
      </c>
      <c r="AD126" s="27">
        <v>13.436648999999999</v>
      </c>
      <c r="AE126" s="27">
        <v>13.880644999999999</v>
      </c>
      <c r="AF126" s="27">
        <v>14.340375999999999</v>
      </c>
      <c r="AG126" s="13">
        <v>3.5135E-2</v>
      </c>
    </row>
    <row r="127" spans="1:33" ht="15" customHeight="1" x14ac:dyDescent="0.2">
      <c r="A127" s="3" t="s">
        <v>247</v>
      </c>
      <c r="B127" s="10" t="s">
        <v>213</v>
      </c>
      <c r="C127" s="27">
        <v>69.851303000000001</v>
      </c>
      <c r="D127" s="27">
        <v>72.638442999999995</v>
      </c>
      <c r="E127" s="27">
        <v>76.209732000000002</v>
      </c>
      <c r="F127" s="27">
        <v>80.071517999999998</v>
      </c>
      <c r="G127" s="27">
        <v>83.713256999999999</v>
      </c>
      <c r="H127" s="27">
        <v>87.621787999999995</v>
      </c>
      <c r="I127" s="27">
        <v>91.548843000000005</v>
      </c>
      <c r="J127" s="27">
        <v>95.638274999999993</v>
      </c>
      <c r="K127" s="27">
        <v>99.923325000000006</v>
      </c>
      <c r="L127" s="27">
        <v>104.344093</v>
      </c>
      <c r="M127" s="27">
        <v>108.912903</v>
      </c>
      <c r="N127" s="27">
        <v>113.624664</v>
      </c>
      <c r="O127" s="27">
        <v>118.527534</v>
      </c>
      <c r="P127" s="27">
        <v>123.60311900000001</v>
      </c>
      <c r="Q127" s="27">
        <v>128.89918499999999</v>
      </c>
      <c r="R127" s="27">
        <v>134.420715</v>
      </c>
      <c r="S127" s="27">
        <v>140.13700900000001</v>
      </c>
      <c r="T127" s="27">
        <v>146.07666</v>
      </c>
      <c r="U127" s="27">
        <v>152.23211699999999</v>
      </c>
      <c r="V127" s="27">
        <v>158.63076799999999</v>
      </c>
      <c r="W127" s="27">
        <v>165.250778</v>
      </c>
      <c r="X127" s="27">
        <v>172.133759</v>
      </c>
      <c r="Y127" s="27">
        <v>179.25564600000001</v>
      </c>
      <c r="Z127" s="27">
        <v>186.66909799999999</v>
      </c>
      <c r="AA127" s="27">
        <v>194.34698499999999</v>
      </c>
      <c r="AB127" s="27">
        <v>202.33010899999999</v>
      </c>
      <c r="AC127" s="27">
        <v>210.59466599999999</v>
      </c>
      <c r="AD127" s="27">
        <v>219.14120500000001</v>
      </c>
      <c r="AE127" s="27">
        <v>227.97891200000001</v>
      </c>
      <c r="AF127" s="27">
        <v>237.10595699999999</v>
      </c>
      <c r="AG127" s="13">
        <v>4.3156E-2</v>
      </c>
    </row>
    <row r="128" spans="1:33" ht="15" customHeight="1" x14ac:dyDescent="0.2">
      <c r="A128" s="3" t="s">
        <v>248</v>
      </c>
      <c r="B128" s="10" t="s">
        <v>203</v>
      </c>
      <c r="C128" s="27">
        <v>45.357990000000001</v>
      </c>
      <c r="D128" s="27">
        <v>47.167819999999999</v>
      </c>
      <c r="E128" s="27">
        <v>49.486843</v>
      </c>
      <c r="F128" s="27">
        <v>51.994492000000001</v>
      </c>
      <c r="G128" s="27">
        <v>54.359260999999996</v>
      </c>
      <c r="H128" s="27">
        <v>56.897266000000002</v>
      </c>
      <c r="I128" s="27">
        <v>59.447304000000003</v>
      </c>
      <c r="J128" s="27">
        <v>62.102772000000002</v>
      </c>
      <c r="K128" s="27">
        <v>64.885277000000002</v>
      </c>
      <c r="L128" s="27">
        <v>67.755904999999998</v>
      </c>
      <c r="M128" s="27">
        <v>70.722672000000003</v>
      </c>
      <c r="N128" s="27">
        <v>73.782248999999993</v>
      </c>
      <c r="O128" s="27">
        <v>76.965935000000002</v>
      </c>
      <c r="P128" s="27">
        <v>80.261771999999993</v>
      </c>
      <c r="Q128" s="27">
        <v>83.700767999999997</v>
      </c>
      <c r="R128" s="27">
        <v>87.286179000000004</v>
      </c>
      <c r="S128" s="27">
        <v>90.998054999999994</v>
      </c>
      <c r="T128" s="27">
        <v>94.854973000000001</v>
      </c>
      <c r="U128" s="27">
        <v>98.852035999999998</v>
      </c>
      <c r="V128" s="27">
        <v>103.006989</v>
      </c>
      <c r="W128" s="27">
        <v>107.305702</v>
      </c>
      <c r="X128" s="27">
        <v>111.77516900000001</v>
      </c>
      <c r="Y128" s="27">
        <v>116.399773</v>
      </c>
      <c r="Z128" s="27">
        <v>121.21369900000001</v>
      </c>
      <c r="AA128" s="27">
        <v>126.199348</v>
      </c>
      <c r="AB128" s="27">
        <v>131.383194</v>
      </c>
      <c r="AC128" s="27">
        <v>136.749786</v>
      </c>
      <c r="AD128" s="27">
        <v>142.29948400000001</v>
      </c>
      <c r="AE128" s="27">
        <v>148.03825399999999</v>
      </c>
      <c r="AF128" s="27">
        <v>153.96490499999999</v>
      </c>
      <c r="AG128" s="13">
        <v>4.3156E-2</v>
      </c>
    </row>
    <row r="129" spans="1:33" ht="15" customHeight="1" x14ac:dyDescent="0.2">
      <c r="A129" s="3" t="s">
        <v>249</v>
      </c>
      <c r="B129" s="10" t="s">
        <v>205</v>
      </c>
      <c r="C129" s="27">
        <v>5.442958</v>
      </c>
      <c r="D129" s="27">
        <v>5.6601379999999999</v>
      </c>
      <c r="E129" s="27">
        <v>5.9384209999999999</v>
      </c>
      <c r="F129" s="27">
        <v>6.2393390000000002</v>
      </c>
      <c r="G129" s="27">
        <v>6.5231110000000001</v>
      </c>
      <c r="H129" s="27">
        <v>6.8276719999999997</v>
      </c>
      <c r="I129" s="27">
        <v>7.1336769999999996</v>
      </c>
      <c r="J129" s="27">
        <v>7.4523320000000002</v>
      </c>
      <c r="K129" s="27">
        <v>7.7862330000000002</v>
      </c>
      <c r="L129" s="27">
        <v>8.1307089999999995</v>
      </c>
      <c r="M129" s="27">
        <v>8.48672</v>
      </c>
      <c r="N129" s="27">
        <v>8.8538689999999995</v>
      </c>
      <c r="O129" s="27">
        <v>9.2359120000000008</v>
      </c>
      <c r="P129" s="27">
        <v>9.6314119999999992</v>
      </c>
      <c r="Q129" s="27">
        <v>10.044091999999999</v>
      </c>
      <c r="R129" s="27">
        <v>10.474341000000001</v>
      </c>
      <c r="S129" s="27">
        <v>10.919765999999999</v>
      </c>
      <c r="T129" s="27">
        <v>11.382595</v>
      </c>
      <c r="U129" s="27">
        <v>11.862242999999999</v>
      </c>
      <c r="V129" s="27">
        <v>12.36084</v>
      </c>
      <c r="W129" s="27">
        <v>12.876683</v>
      </c>
      <c r="X129" s="27">
        <v>13.413019999999999</v>
      </c>
      <c r="Y129" s="27">
        <v>13.967971</v>
      </c>
      <c r="Z129" s="27">
        <v>14.545643999999999</v>
      </c>
      <c r="AA129" s="27">
        <v>15.14392</v>
      </c>
      <c r="AB129" s="27">
        <v>15.765981999999999</v>
      </c>
      <c r="AC129" s="27">
        <v>16.409973000000001</v>
      </c>
      <c r="AD129" s="27">
        <v>17.075937</v>
      </c>
      <c r="AE129" s="27">
        <v>17.764589000000001</v>
      </c>
      <c r="AF129" s="27">
        <v>18.475788000000001</v>
      </c>
      <c r="AG129" s="13">
        <v>4.3156E-2</v>
      </c>
    </row>
    <row r="130" spans="1:33" ht="15" customHeight="1" x14ac:dyDescent="0.2">
      <c r="A130" s="3" t="s">
        <v>250</v>
      </c>
      <c r="B130" s="10" t="s">
        <v>207</v>
      </c>
      <c r="C130" s="27">
        <v>19.050353999999999</v>
      </c>
      <c r="D130" s="27">
        <v>19.810482</v>
      </c>
      <c r="E130" s="27">
        <v>20.784472999999998</v>
      </c>
      <c r="F130" s="27">
        <v>21.837686999999999</v>
      </c>
      <c r="G130" s="27">
        <v>22.830888999999999</v>
      </c>
      <c r="H130" s="27">
        <v>23.896851000000002</v>
      </c>
      <c r="I130" s="27">
        <v>24.967866999999998</v>
      </c>
      <c r="J130" s="27">
        <v>26.083164</v>
      </c>
      <c r="K130" s="27">
        <v>27.251814</v>
      </c>
      <c r="L130" s="27">
        <v>28.457481000000001</v>
      </c>
      <c r="M130" s="27">
        <v>29.703517999999999</v>
      </c>
      <c r="N130" s="27">
        <v>30.988545999999999</v>
      </c>
      <c r="O130" s="27">
        <v>32.325690999999999</v>
      </c>
      <c r="P130" s="27">
        <v>33.709941999999998</v>
      </c>
      <c r="Q130" s="27">
        <v>35.154324000000003</v>
      </c>
      <c r="R130" s="27">
        <v>36.660193999999997</v>
      </c>
      <c r="S130" s="27">
        <v>38.219180999999999</v>
      </c>
      <c r="T130" s="27">
        <v>39.839087999999997</v>
      </c>
      <c r="U130" s="27">
        <v>41.517845000000001</v>
      </c>
      <c r="V130" s="27">
        <v>43.262936000000003</v>
      </c>
      <c r="W130" s="27">
        <v>45.068393999999998</v>
      </c>
      <c r="X130" s="27">
        <v>46.945571999999999</v>
      </c>
      <c r="Y130" s="27">
        <v>48.887900999999999</v>
      </c>
      <c r="Z130" s="27">
        <v>50.909756000000002</v>
      </c>
      <c r="AA130" s="27">
        <v>53.003723000000001</v>
      </c>
      <c r="AB130" s="27">
        <v>55.180939000000002</v>
      </c>
      <c r="AC130" s="27">
        <v>57.434910000000002</v>
      </c>
      <c r="AD130" s="27">
        <v>59.765777999999997</v>
      </c>
      <c r="AE130" s="27">
        <v>62.176063999999997</v>
      </c>
      <c r="AF130" s="27">
        <v>64.665260000000004</v>
      </c>
      <c r="AG130" s="13">
        <v>4.3156E-2</v>
      </c>
    </row>
    <row r="131" spans="1:33" ht="15" customHeight="1" x14ac:dyDescent="0.2">
      <c r="A131" s="3" t="s">
        <v>251</v>
      </c>
      <c r="B131" s="10" t="s">
        <v>215</v>
      </c>
      <c r="C131" s="27">
        <v>306.14605699999998</v>
      </c>
      <c r="D131" s="27">
        <v>311.25335699999999</v>
      </c>
      <c r="E131" s="27">
        <v>318.06195100000002</v>
      </c>
      <c r="F131" s="27">
        <v>325.87515300000001</v>
      </c>
      <c r="G131" s="27">
        <v>334.26489299999997</v>
      </c>
      <c r="H131" s="27">
        <v>342.32577500000002</v>
      </c>
      <c r="I131" s="27">
        <v>350.17800899999997</v>
      </c>
      <c r="J131" s="27">
        <v>357.99145499999997</v>
      </c>
      <c r="K131" s="27">
        <v>365.93164100000001</v>
      </c>
      <c r="L131" s="27">
        <v>374.09298699999999</v>
      </c>
      <c r="M131" s="27">
        <v>382.28430200000003</v>
      </c>
      <c r="N131" s="27">
        <v>390.46902499999999</v>
      </c>
      <c r="O131" s="27">
        <v>398.720215</v>
      </c>
      <c r="P131" s="27">
        <v>406.97207600000002</v>
      </c>
      <c r="Q131" s="27">
        <v>415.26403800000003</v>
      </c>
      <c r="R131" s="27">
        <v>423.628784</v>
      </c>
      <c r="S131" s="27">
        <v>432.11309799999998</v>
      </c>
      <c r="T131" s="27">
        <v>440.69546500000001</v>
      </c>
      <c r="U131" s="27">
        <v>449.28680400000002</v>
      </c>
      <c r="V131" s="27">
        <v>458.017944</v>
      </c>
      <c r="W131" s="27">
        <v>466.937927</v>
      </c>
      <c r="X131" s="27">
        <v>475.94598400000001</v>
      </c>
      <c r="Y131" s="27">
        <v>485.08010899999999</v>
      </c>
      <c r="Z131" s="27">
        <v>494.28332499999999</v>
      </c>
      <c r="AA131" s="27">
        <v>503.62545799999998</v>
      </c>
      <c r="AB131" s="27">
        <v>513.08990500000004</v>
      </c>
      <c r="AC131" s="27">
        <v>522.64105199999995</v>
      </c>
      <c r="AD131" s="27">
        <v>532.41577099999995</v>
      </c>
      <c r="AE131" s="27">
        <v>542.34130900000002</v>
      </c>
      <c r="AF131" s="27">
        <v>552.39166299999999</v>
      </c>
      <c r="AG131" s="13">
        <v>2.0698999999999999E-2</v>
      </c>
    </row>
    <row r="132" spans="1:33" ht="15" customHeight="1" x14ac:dyDescent="0.2">
      <c r="A132" s="3" t="s">
        <v>252</v>
      </c>
      <c r="B132" s="10" t="s">
        <v>203</v>
      </c>
      <c r="C132" s="27">
        <v>212.607101</v>
      </c>
      <c r="D132" s="27">
        <v>216.153931</v>
      </c>
      <c r="E132" s="27">
        <v>220.882248</v>
      </c>
      <c r="F132" s="27">
        <v>226.30822800000001</v>
      </c>
      <c r="G132" s="27">
        <v>232.13458299999999</v>
      </c>
      <c r="H132" s="27">
        <v>237.732574</v>
      </c>
      <c r="I132" s="27">
        <v>243.18566899999999</v>
      </c>
      <c r="J132" s="27">
        <v>248.61180100000001</v>
      </c>
      <c r="K132" s="27">
        <v>254.12597700000001</v>
      </c>
      <c r="L132" s="27">
        <v>259.79373199999998</v>
      </c>
      <c r="M132" s="27">
        <v>265.48230000000001</v>
      </c>
      <c r="N132" s="27">
        <v>271.16629</v>
      </c>
      <c r="O132" s="27">
        <v>276.89642300000003</v>
      </c>
      <c r="P132" s="27">
        <v>282.62704500000001</v>
      </c>
      <c r="Q132" s="27">
        <v>288.38549799999998</v>
      </c>
      <c r="R132" s="27">
        <v>294.19451900000001</v>
      </c>
      <c r="S132" s="27">
        <v>300.08654799999999</v>
      </c>
      <c r="T132" s="27">
        <v>306.04669200000001</v>
      </c>
      <c r="U132" s="27">
        <v>312.01306199999999</v>
      </c>
      <c r="V132" s="27">
        <v>318.07650799999999</v>
      </c>
      <c r="W132" s="27">
        <v>324.271118</v>
      </c>
      <c r="X132" s="27">
        <v>330.52685500000001</v>
      </c>
      <c r="Y132" s="27">
        <v>336.87017800000001</v>
      </c>
      <c r="Z132" s="27">
        <v>343.26147500000002</v>
      </c>
      <c r="AA132" s="27">
        <v>349.74923699999999</v>
      </c>
      <c r="AB132" s="27">
        <v>356.32193000000001</v>
      </c>
      <c r="AC132" s="27">
        <v>362.95486499999998</v>
      </c>
      <c r="AD132" s="27">
        <v>369.74307299999998</v>
      </c>
      <c r="AE132" s="27">
        <v>376.63595600000002</v>
      </c>
      <c r="AF132" s="27">
        <v>383.61556999999999</v>
      </c>
      <c r="AG132" s="13">
        <v>2.0698999999999999E-2</v>
      </c>
    </row>
    <row r="133" spans="1:33" ht="15" customHeight="1" x14ac:dyDescent="0.2">
      <c r="A133" s="3" t="s">
        <v>253</v>
      </c>
      <c r="B133" s="10" t="s">
        <v>205</v>
      </c>
      <c r="C133" s="27">
        <v>32.881596000000002</v>
      </c>
      <c r="D133" s="27">
        <v>33.430145000000003</v>
      </c>
      <c r="E133" s="27">
        <v>34.161422999999999</v>
      </c>
      <c r="F133" s="27">
        <v>35.000599000000001</v>
      </c>
      <c r="G133" s="27">
        <v>35.901694999999997</v>
      </c>
      <c r="H133" s="27">
        <v>36.767474999999997</v>
      </c>
      <c r="I133" s="27">
        <v>37.610844</v>
      </c>
      <c r="J133" s="27">
        <v>38.450046999999998</v>
      </c>
      <c r="K133" s="27">
        <v>39.302860000000003</v>
      </c>
      <c r="L133" s="27">
        <v>40.179431999999998</v>
      </c>
      <c r="M133" s="27">
        <v>41.059223000000003</v>
      </c>
      <c r="N133" s="27">
        <v>41.938296999999999</v>
      </c>
      <c r="O133" s="27">
        <v>42.82452</v>
      </c>
      <c r="P133" s="27">
        <v>43.710808</v>
      </c>
      <c r="Q133" s="27">
        <v>44.601405999999997</v>
      </c>
      <c r="R133" s="27">
        <v>45.499825000000001</v>
      </c>
      <c r="S133" s="27">
        <v>46.411079000000001</v>
      </c>
      <c r="T133" s="27">
        <v>47.332867</v>
      </c>
      <c r="U133" s="27">
        <v>48.255619000000003</v>
      </c>
      <c r="V133" s="27">
        <v>49.193385999999997</v>
      </c>
      <c r="W133" s="27">
        <v>50.151435999999997</v>
      </c>
      <c r="X133" s="27">
        <v>51.118946000000001</v>
      </c>
      <c r="Y133" s="27">
        <v>52.099995</v>
      </c>
      <c r="Z133" s="27">
        <v>53.088467000000001</v>
      </c>
      <c r="AA133" s="27">
        <v>54.091858000000002</v>
      </c>
      <c r="AB133" s="27">
        <v>55.108387</v>
      </c>
      <c r="AC133" s="27">
        <v>56.134228</v>
      </c>
      <c r="AD133" s="27">
        <v>57.184081999999997</v>
      </c>
      <c r="AE133" s="27">
        <v>58.250129999999999</v>
      </c>
      <c r="AF133" s="27">
        <v>59.329590000000003</v>
      </c>
      <c r="AG133" s="13">
        <v>2.0698999999999999E-2</v>
      </c>
    </row>
    <row r="134" spans="1:33" ht="15" customHeight="1" x14ac:dyDescent="0.2">
      <c r="A134" s="3" t="s">
        <v>254</v>
      </c>
      <c r="B134" s="10" t="s">
        <v>207</v>
      </c>
      <c r="C134" s="27">
        <v>60.657352000000003</v>
      </c>
      <c r="D134" s="27">
        <v>61.669269999999997</v>
      </c>
      <c r="E134" s="27">
        <v>63.018272000000003</v>
      </c>
      <c r="F134" s="27">
        <v>64.566315000000003</v>
      </c>
      <c r="G134" s="27">
        <v>66.228592000000006</v>
      </c>
      <c r="H134" s="27">
        <v>67.825714000000005</v>
      </c>
      <c r="I134" s="27">
        <v>69.381493000000006</v>
      </c>
      <c r="J134" s="27">
        <v>70.929587999999995</v>
      </c>
      <c r="K134" s="27">
        <v>72.502791999999999</v>
      </c>
      <c r="L134" s="27">
        <v>74.119820000000004</v>
      </c>
      <c r="M134" s="27">
        <v>75.742783000000003</v>
      </c>
      <c r="N134" s="27">
        <v>77.364433000000005</v>
      </c>
      <c r="O134" s="27">
        <v>78.999268000000001</v>
      </c>
      <c r="P134" s="27">
        <v>80.634224000000003</v>
      </c>
      <c r="Q134" s="27">
        <v>82.277122000000006</v>
      </c>
      <c r="R134" s="27">
        <v>83.934455999999997</v>
      </c>
      <c r="S134" s="27">
        <v>85.615463000000005</v>
      </c>
      <c r="T134" s="27">
        <v>87.315910000000002</v>
      </c>
      <c r="U134" s="27">
        <v>89.018127000000007</v>
      </c>
      <c r="V134" s="27">
        <v>90.748047</v>
      </c>
      <c r="W134" s="27">
        <v>92.515381000000005</v>
      </c>
      <c r="X134" s="27">
        <v>94.300162999999998</v>
      </c>
      <c r="Y134" s="27">
        <v>96.109924000000007</v>
      </c>
      <c r="Z134" s="27">
        <v>97.93338</v>
      </c>
      <c r="AA134" s="27">
        <v>99.784355000000005</v>
      </c>
      <c r="AB134" s="27">
        <v>101.659561</v>
      </c>
      <c r="AC134" s="27">
        <v>103.551956</v>
      </c>
      <c r="AD134" s="27">
        <v>105.488647</v>
      </c>
      <c r="AE134" s="27">
        <v>107.455208</v>
      </c>
      <c r="AF134" s="27">
        <v>109.44651</v>
      </c>
      <c r="AG134" s="13">
        <v>2.0698999999999999E-2</v>
      </c>
    </row>
    <row r="135" spans="1:33" ht="15" customHeight="1" x14ac:dyDescent="0.2">
      <c r="A135" s="3" t="s">
        <v>255</v>
      </c>
      <c r="B135" s="10" t="s">
        <v>217</v>
      </c>
      <c r="C135" s="27">
        <v>28.299423000000001</v>
      </c>
      <c r="D135" s="27">
        <v>29.906883000000001</v>
      </c>
      <c r="E135" s="27">
        <v>31.585598000000001</v>
      </c>
      <c r="F135" s="27">
        <v>33.296199999999999</v>
      </c>
      <c r="G135" s="27">
        <v>35.047718000000003</v>
      </c>
      <c r="H135" s="27">
        <v>36.831721999999999</v>
      </c>
      <c r="I135" s="27">
        <v>38.623382999999997</v>
      </c>
      <c r="J135" s="27">
        <v>40.428649999999998</v>
      </c>
      <c r="K135" s="27">
        <v>42.296897999999999</v>
      </c>
      <c r="L135" s="27">
        <v>44.211922000000001</v>
      </c>
      <c r="M135" s="27">
        <v>46.179245000000002</v>
      </c>
      <c r="N135" s="27">
        <v>48.196007000000002</v>
      </c>
      <c r="O135" s="27">
        <v>50.269241000000001</v>
      </c>
      <c r="P135" s="27">
        <v>52.386921000000001</v>
      </c>
      <c r="Q135" s="27">
        <v>54.545909999999999</v>
      </c>
      <c r="R135" s="27">
        <v>56.752991000000002</v>
      </c>
      <c r="S135" s="27">
        <v>59.008118000000003</v>
      </c>
      <c r="T135" s="27">
        <v>61.321708999999998</v>
      </c>
      <c r="U135" s="27">
        <v>63.712017000000003</v>
      </c>
      <c r="V135" s="27">
        <v>66.183441000000002</v>
      </c>
      <c r="W135" s="27">
        <v>68.743285999999998</v>
      </c>
      <c r="X135" s="27">
        <v>71.363372999999996</v>
      </c>
      <c r="Y135" s="27">
        <v>74.055983999999995</v>
      </c>
      <c r="Z135" s="27">
        <v>76.843566999999993</v>
      </c>
      <c r="AA135" s="27">
        <v>79.725479000000007</v>
      </c>
      <c r="AB135" s="27">
        <v>82.706078000000005</v>
      </c>
      <c r="AC135" s="27">
        <v>85.772994999999995</v>
      </c>
      <c r="AD135" s="27">
        <v>88.928534999999997</v>
      </c>
      <c r="AE135" s="27">
        <v>92.174980000000005</v>
      </c>
      <c r="AF135" s="27">
        <v>95.510116999999994</v>
      </c>
      <c r="AG135" s="13">
        <v>4.2340999999999997E-2</v>
      </c>
    </row>
    <row r="136" spans="1:33" ht="15" customHeight="1" x14ac:dyDescent="0.2">
      <c r="A136" s="3" t="s">
        <v>256</v>
      </c>
      <c r="B136" s="10" t="s">
        <v>203</v>
      </c>
      <c r="C136" s="27">
        <v>15.152448</v>
      </c>
      <c r="D136" s="27">
        <v>16.013134000000001</v>
      </c>
      <c r="E136" s="27">
        <v>16.911974000000001</v>
      </c>
      <c r="F136" s="27">
        <v>17.827887</v>
      </c>
      <c r="G136" s="27">
        <v>18.765706999999999</v>
      </c>
      <c r="H136" s="27">
        <v>19.720922000000002</v>
      </c>
      <c r="I136" s="27">
        <v>20.680237000000002</v>
      </c>
      <c r="J136" s="27">
        <v>21.646834999999999</v>
      </c>
      <c r="K136" s="27">
        <v>22.647158000000001</v>
      </c>
      <c r="L136" s="27">
        <v>23.672525</v>
      </c>
      <c r="M136" s="27">
        <v>24.725895000000001</v>
      </c>
      <c r="N136" s="27">
        <v>25.805737000000001</v>
      </c>
      <c r="O136" s="27">
        <v>26.915813</v>
      </c>
      <c r="P136" s="27">
        <v>28.049689999999998</v>
      </c>
      <c r="Q136" s="27">
        <v>29.205684999999999</v>
      </c>
      <c r="R136" s="27">
        <v>30.387428</v>
      </c>
      <c r="S136" s="27">
        <v>31.594898000000001</v>
      </c>
      <c r="T136" s="27">
        <v>32.833672</v>
      </c>
      <c r="U136" s="27">
        <v>34.113522000000003</v>
      </c>
      <c r="V136" s="27">
        <v>35.436802</v>
      </c>
      <c r="W136" s="27">
        <v>36.807429999999997</v>
      </c>
      <c r="X136" s="27">
        <v>38.210312000000002</v>
      </c>
      <c r="Y136" s="27">
        <v>39.652023</v>
      </c>
      <c r="Z136" s="27">
        <v>41.144584999999999</v>
      </c>
      <c r="AA136" s="27">
        <v>42.687655999999997</v>
      </c>
      <c r="AB136" s="27">
        <v>44.283569</v>
      </c>
      <c r="AC136" s="27">
        <v>45.925697</v>
      </c>
      <c r="AD136" s="27">
        <v>47.615276000000001</v>
      </c>
      <c r="AE136" s="27">
        <v>49.353530999999997</v>
      </c>
      <c r="AF136" s="27">
        <v>51.139274999999998</v>
      </c>
      <c r="AG136" s="13">
        <v>4.2340999999999997E-2</v>
      </c>
    </row>
    <row r="137" spans="1:33" ht="15" customHeight="1" x14ac:dyDescent="0.2">
      <c r="A137" s="3" t="s">
        <v>257</v>
      </c>
      <c r="B137" s="10" t="s">
        <v>205</v>
      </c>
      <c r="C137" s="27">
        <v>4.2337720000000001</v>
      </c>
      <c r="D137" s="27">
        <v>4.4742579999999998</v>
      </c>
      <c r="E137" s="27">
        <v>4.7254050000000003</v>
      </c>
      <c r="F137" s="27">
        <v>4.9813210000000003</v>
      </c>
      <c r="G137" s="27">
        <v>5.24336</v>
      </c>
      <c r="H137" s="27">
        <v>5.5102580000000003</v>
      </c>
      <c r="I137" s="27">
        <v>5.778302</v>
      </c>
      <c r="J137" s="27">
        <v>6.048381</v>
      </c>
      <c r="K137" s="27">
        <v>6.3278819999999998</v>
      </c>
      <c r="L137" s="27">
        <v>6.614382</v>
      </c>
      <c r="M137" s="27">
        <v>6.9087059999999996</v>
      </c>
      <c r="N137" s="27">
        <v>7.2104270000000001</v>
      </c>
      <c r="O137" s="27">
        <v>7.5205960000000003</v>
      </c>
      <c r="P137" s="27">
        <v>7.8374139999999999</v>
      </c>
      <c r="Q137" s="27">
        <v>8.1604120000000009</v>
      </c>
      <c r="R137" s="27">
        <v>8.4906050000000004</v>
      </c>
      <c r="S137" s="27">
        <v>8.8279870000000003</v>
      </c>
      <c r="T137" s="27">
        <v>9.1741150000000005</v>
      </c>
      <c r="U137" s="27">
        <v>9.5317190000000007</v>
      </c>
      <c r="V137" s="27">
        <v>9.9014600000000002</v>
      </c>
      <c r="W137" s="27">
        <v>10.28443</v>
      </c>
      <c r="X137" s="27">
        <v>10.676411999999999</v>
      </c>
      <c r="Y137" s="27">
        <v>11.079243</v>
      </c>
      <c r="Z137" s="27">
        <v>11.496282000000001</v>
      </c>
      <c r="AA137" s="27">
        <v>11.927434</v>
      </c>
      <c r="AB137" s="27">
        <v>12.37335</v>
      </c>
      <c r="AC137" s="27">
        <v>12.832181</v>
      </c>
      <c r="AD137" s="27">
        <v>13.304270000000001</v>
      </c>
      <c r="AE137" s="27">
        <v>13.789958</v>
      </c>
      <c r="AF137" s="27">
        <v>14.288916</v>
      </c>
      <c r="AG137" s="13">
        <v>4.2340999999999997E-2</v>
      </c>
    </row>
    <row r="138" spans="1:33" ht="15" customHeight="1" x14ac:dyDescent="0.2">
      <c r="A138" s="3" t="s">
        <v>258</v>
      </c>
      <c r="B138" s="10" t="s">
        <v>207</v>
      </c>
      <c r="C138" s="27">
        <v>8.9132040000000003</v>
      </c>
      <c r="D138" s="27">
        <v>9.4194910000000007</v>
      </c>
      <c r="E138" s="27">
        <v>9.9482189999999999</v>
      </c>
      <c r="F138" s="27">
        <v>10.486991</v>
      </c>
      <c r="G138" s="27">
        <v>11.038651</v>
      </c>
      <c r="H138" s="27">
        <v>11.600541</v>
      </c>
      <c r="I138" s="27">
        <v>12.164845</v>
      </c>
      <c r="J138" s="27">
        <v>12.733433</v>
      </c>
      <c r="K138" s="27">
        <v>13.321857</v>
      </c>
      <c r="L138" s="27">
        <v>13.925013999999999</v>
      </c>
      <c r="M138" s="27">
        <v>14.544644</v>
      </c>
      <c r="N138" s="27">
        <v>15.179843999999999</v>
      </c>
      <c r="O138" s="27">
        <v>15.832831000000001</v>
      </c>
      <c r="P138" s="27">
        <v>16.499817</v>
      </c>
      <c r="Q138" s="27">
        <v>17.179812999999999</v>
      </c>
      <c r="R138" s="27">
        <v>17.874957999999999</v>
      </c>
      <c r="S138" s="27">
        <v>18.585234</v>
      </c>
      <c r="T138" s="27">
        <v>19.313925000000001</v>
      </c>
      <c r="U138" s="27">
        <v>20.066776000000001</v>
      </c>
      <c r="V138" s="27">
        <v>20.845177</v>
      </c>
      <c r="W138" s="27">
        <v>21.651427999999999</v>
      </c>
      <c r="X138" s="27">
        <v>22.476652000000001</v>
      </c>
      <c r="Y138" s="27">
        <v>23.324719999999999</v>
      </c>
      <c r="Z138" s="27">
        <v>24.202698000000002</v>
      </c>
      <c r="AA138" s="27">
        <v>25.110388</v>
      </c>
      <c r="AB138" s="27">
        <v>26.049156</v>
      </c>
      <c r="AC138" s="27">
        <v>27.015115999999999</v>
      </c>
      <c r="AD138" s="27">
        <v>28.008986</v>
      </c>
      <c r="AE138" s="27">
        <v>29.031490000000002</v>
      </c>
      <c r="AF138" s="27">
        <v>30.081924000000001</v>
      </c>
      <c r="AG138" s="13">
        <v>4.2340999999999997E-2</v>
      </c>
    </row>
    <row r="139" spans="1:33" ht="15" customHeight="1" x14ac:dyDescent="0.2">
      <c r="A139" s="3" t="s">
        <v>259</v>
      </c>
      <c r="B139" s="10" t="s">
        <v>219</v>
      </c>
      <c r="C139" s="27">
        <v>100.554123</v>
      </c>
      <c r="D139" s="27">
        <v>105.487686</v>
      </c>
      <c r="E139" s="27">
        <v>110.550629</v>
      </c>
      <c r="F139" s="27">
        <v>115.919693</v>
      </c>
      <c r="G139" s="27">
        <v>120.98026299999999</v>
      </c>
      <c r="H139" s="27">
        <v>126.15514400000001</v>
      </c>
      <c r="I139" s="27">
        <v>131.32453899999999</v>
      </c>
      <c r="J139" s="27">
        <v>136.57240300000001</v>
      </c>
      <c r="K139" s="27">
        <v>141.83665500000001</v>
      </c>
      <c r="L139" s="27">
        <v>147.17010500000001</v>
      </c>
      <c r="M139" s="27">
        <v>152.72753900000001</v>
      </c>
      <c r="N139" s="27">
        <v>158.39250200000001</v>
      </c>
      <c r="O139" s="27">
        <v>164.250381</v>
      </c>
      <c r="P139" s="27">
        <v>170.37622099999999</v>
      </c>
      <c r="Q139" s="27">
        <v>176.72924800000001</v>
      </c>
      <c r="R139" s="27">
        <v>183.24345400000001</v>
      </c>
      <c r="S139" s="27">
        <v>189.89201399999999</v>
      </c>
      <c r="T139" s="27">
        <v>196.761505</v>
      </c>
      <c r="U139" s="27">
        <v>203.83287000000001</v>
      </c>
      <c r="V139" s="27">
        <v>211.11273199999999</v>
      </c>
      <c r="W139" s="27">
        <v>218.50543200000001</v>
      </c>
      <c r="X139" s="27">
        <v>226.04690600000001</v>
      </c>
      <c r="Y139" s="27">
        <v>233.83776900000001</v>
      </c>
      <c r="Z139" s="27">
        <v>241.867279</v>
      </c>
      <c r="AA139" s="27">
        <v>250.12475599999999</v>
      </c>
      <c r="AB139" s="27">
        <v>258.621399</v>
      </c>
      <c r="AC139" s="27">
        <v>267.36175500000002</v>
      </c>
      <c r="AD139" s="27">
        <v>276.33227499999998</v>
      </c>
      <c r="AE139" s="27">
        <v>285.56048600000003</v>
      </c>
      <c r="AF139" s="27">
        <v>295.047729</v>
      </c>
      <c r="AG139" s="13">
        <v>3.7416999999999999E-2</v>
      </c>
    </row>
    <row r="140" spans="1:33" ht="15" customHeight="1" x14ac:dyDescent="0.2">
      <c r="A140" s="3" t="s">
        <v>260</v>
      </c>
      <c r="B140" s="10" t="s">
        <v>203</v>
      </c>
      <c r="C140" s="27">
        <v>46.581862999999998</v>
      </c>
      <c r="D140" s="27">
        <v>48.867348</v>
      </c>
      <c r="E140" s="27">
        <v>51.212764999999997</v>
      </c>
      <c r="F140" s="27">
        <v>53.699992999999999</v>
      </c>
      <c r="G140" s="27">
        <v>56.044308000000001</v>
      </c>
      <c r="H140" s="27">
        <v>58.441578</v>
      </c>
      <c r="I140" s="27">
        <v>60.836308000000002</v>
      </c>
      <c r="J140" s="27">
        <v>63.267395</v>
      </c>
      <c r="K140" s="27">
        <v>65.706062000000003</v>
      </c>
      <c r="L140" s="27">
        <v>68.176795999999996</v>
      </c>
      <c r="M140" s="27">
        <v>70.751289</v>
      </c>
      <c r="N140" s="27">
        <v>73.375586999999996</v>
      </c>
      <c r="O140" s="27">
        <v>76.089264</v>
      </c>
      <c r="P140" s="27">
        <v>78.927070999999998</v>
      </c>
      <c r="Q140" s="27">
        <v>81.870125000000002</v>
      </c>
      <c r="R140" s="27">
        <v>84.887833000000001</v>
      </c>
      <c r="S140" s="27">
        <v>87.967788999999996</v>
      </c>
      <c r="T140" s="27">
        <v>91.150092999999998</v>
      </c>
      <c r="U140" s="27">
        <v>94.425918999999993</v>
      </c>
      <c r="V140" s="27">
        <v>97.798325000000006</v>
      </c>
      <c r="W140" s="27">
        <v>101.223</v>
      </c>
      <c r="X140" s="27">
        <v>104.716606</v>
      </c>
      <c r="Y140" s="27">
        <v>108.325729</v>
      </c>
      <c r="Z140" s="27">
        <v>112.045418</v>
      </c>
      <c r="AA140" s="27">
        <v>115.870705</v>
      </c>
      <c r="AB140" s="27">
        <v>119.806793</v>
      </c>
      <c r="AC140" s="27">
        <v>123.855766</v>
      </c>
      <c r="AD140" s="27">
        <v>128.011383</v>
      </c>
      <c r="AE140" s="27">
        <v>132.28637699999999</v>
      </c>
      <c r="AF140" s="27">
        <v>136.68133499999999</v>
      </c>
      <c r="AG140" s="13">
        <v>3.7416999999999999E-2</v>
      </c>
    </row>
    <row r="141" spans="1:33" ht="15" customHeight="1" x14ac:dyDescent="0.2">
      <c r="A141" s="3" t="s">
        <v>261</v>
      </c>
      <c r="B141" s="10" t="s">
        <v>205</v>
      </c>
      <c r="C141" s="27">
        <v>37.175910999999999</v>
      </c>
      <c r="D141" s="27">
        <v>38.999904999999998</v>
      </c>
      <c r="E141" s="27">
        <v>40.871727</v>
      </c>
      <c r="F141" s="27">
        <v>42.856727999999997</v>
      </c>
      <c r="G141" s="27">
        <v>44.727673000000003</v>
      </c>
      <c r="H141" s="27">
        <v>46.640877000000003</v>
      </c>
      <c r="I141" s="27">
        <v>48.552055000000003</v>
      </c>
      <c r="J141" s="27">
        <v>50.492249000000001</v>
      </c>
      <c r="K141" s="27">
        <v>52.438496000000001</v>
      </c>
      <c r="L141" s="27">
        <v>54.410328</v>
      </c>
      <c r="M141" s="27">
        <v>56.464976999999998</v>
      </c>
      <c r="N141" s="27">
        <v>58.559364000000002</v>
      </c>
      <c r="O141" s="27">
        <v>60.725085999999997</v>
      </c>
      <c r="P141" s="27">
        <v>62.989871999999998</v>
      </c>
      <c r="Q141" s="27">
        <v>65.338654000000005</v>
      </c>
      <c r="R141" s="27">
        <v>67.747024999999994</v>
      </c>
      <c r="S141" s="27">
        <v>70.205062999999996</v>
      </c>
      <c r="T141" s="27">
        <v>72.744788999999997</v>
      </c>
      <c r="U141" s="27">
        <v>75.359145999999996</v>
      </c>
      <c r="V141" s="27">
        <v>78.050590999999997</v>
      </c>
      <c r="W141" s="27">
        <v>80.783744999999996</v>
      </c>
      <c r="X141" s="27">
        <v>83.571915000000004</v>
      </c>
      <c r="Y141" s="27">
        <v>86.452270999999996</v>
      </c>
      <c r="Z141" s="27">
        <v>89.420867999999999</v>
      </c>
      <c r="AA141" s="27">
        <v>92.473740000000006</v>
      </c>
      <c r="AB141" s="27">
        <v>95.615043999999997</v>
      </c>
      <c r="AC141" s="27">
        <v>98.846435999999997</v>
      </c>
      <c r="AD141" s="27">
        <v>102.162933</v>
      </c>
      <c r="AE141" s="27">
        <v>105.574699</v>
      </c>
      <c r="AF141" s="27">
        <v>109.08223700000001</v>
      </c>
      <c r="AG141" s="13">
        <v>3.7416999999999999E-2</v>
      </c>
    </row>
    <row r="142" spans="1:33" ht="15" customHeight="1" x14ac:dyDescent="0.2">
      <c r="A142" s="3" t="s">
        <v>262</v>
      </c>
      <c r="B142" s="10" t="s">
        <v>207</v>
      </c>
      <c r="C142" s="27">
        <v>16.796344999999999</v>
      </c>
      <c r="D142" s="27">
        <v>17.620439999999999</v>
      </c>
      <c r="E142" s="27">
        <v>18.466141</v>
      </c>
      <c r="F142" s="27">
        <v>19.36298</v>
      </c>
      <c r="G142" s="27">
        <v>20.208283999999999</v>
      </c>
      <c r="H142" s="27">
        <v>21.072685</v>
      </c>
      <c r="I142" s="27">
        <v>21.936171000000002</v>
      </c>
      <c r="J142" s="27">
        <v>22.812763</v>
      </c>
      <c r="K142" s="27">
        <v>23.692091000000001</v>
      </c>
      <c r="L142" s="27">
        <v>24.582979000000002</v>
      </c>
      <c r="M142" s="27">
        <v>25.511284</v>
      </c>
      <c r="N142" s="27">
        <v>26.457543999999999</v>
      </c>
      <c r="O142" s="27">
        <v>27.436031</v>
      </c>
      <c r="P142" s="27">
        <v>28.45928</v>
      </c>
      <c r="Q142" s="27">
        <v>29.520477</v>
      </c>
      <c r="R142" s="27">
        <v>30.608595000000001</v>
      </c>
      <c r="S142" s="27">
        <v>31.719156000000002</v>
      </c>
      <c r="T142" s="27">
        <v>32.866622999999997</v>
      </c>
      <c r="U142" s="27">
        <v>34.047806000000001</v>
      </c>
      <c r="V142" s="27">
        <v>35.263821</v>
      </c>
      <c r="W142" s="27">
        <v>36.49868</v>
      </c>
      <c r="X142" s="27">
        <v>37.758395999999998</v>
      </c>
      <c r="Y142" s="27">
        <v>39.059761000000002</v>
      </c>
      <c r="Z142" s="27">
        <v>40.400993</v>
      </c>
      <c r="AA142" s="27">
        <v>41.780304000000001</v>
      </c>
      <c r="AB142" s="27">
        <v>43.199565999999997</v>
      </c>
      <c r="AC142" s="27">
        <v>44.659534000000001</v>
      </c>
      <c r="AD142" s="27">
        <v>46.157950999999997</v>
      </c>
      <c r="AE142" s="27">
        <v>47.699413</v>
      </c>
      <c r="AF142" s="27">
        <v>49.284142000000003</v>
      </c>
      <c r="AG142" s="13">
        <v>3.7416999999999999E-2</v>
      </c>
    </row>
    <row r="143" spans="1:33" ht="15" customHeight="1" x14ac:dyDescent="0.2">
      <c r="A143" s="3" t="s">
        <v>263</v>
      </c>
      <c r="B143" s="10" t="s">
        <v>221</v>
      </c>
      <c r="C143" s="27">
        <v>20.260636999999999</v>
      </c>
      <c r="D143" s="27">
        <v>21.157812</v>
      </c>
      <c r="E143" s="27">
        <v>22.085421</v>
      </c>
      <c r="F143" s="27">
        <v>23.028141000000002</v>
      </c>
      <c r="G143" s="27">
        <v>24.014643</v>
      </c>
      <c r="H143" s="27">
        <v>24.995535</v>
      </c>
      <c r="I143" s="27">
        <v>26.091895999999998</v>
      </c>
      <c r="J143" s="27">
        <v>27.111532</v>
      </c>
      <c r="K143" s="27">
        <v>28.141987</v>
      </c>
      <c r="L143" s="27">
        <v>29.200609</v>
      </c>
      <c r="M143" s="27">
        <v>30.062339999999999</v>
      </c>
      <c r="N143" s="27">
        <v>30.935096999999999</v>
      </c>
      <c r="O143" s="27">
        <v>31.854534000000001</v>
      </c>
      <c r="P143" s="27">
        <v>32.800663</v>
      </c>
      <c r="Q143" s="27">
        <v>33.776890000000002</v>
      </c>
      <c r="R143" s="27">
        <v>34.759605000000001</v>
      </c>
      <c r="S143" s="27">
        <v>35.759346000000001</v>
      </c>
      <c r="T143" s="27">
        <v>36.750762999999999</v>
      </c>
      <c r="U143" s="27">
        <v>37.781975000000003</v>
      </c>
      <c r="V143" s="27">
        <v>38.827820000000003</v>
      </c>
      <c r="W143" s="27">
        <v>39.860863000000002</v>
      </c>
      <c r="X143" s="27">
        <v>40.906807000000001</v>
      </c>
      <c r="Y143" s="27">
        <v>41.963306000000003</v>
      </c>
      <c r="Z143" s="27">
        <v>43.035221</v>
      </c>
      <c r="AA143" s="27">
        <v>44.141457000000003</v>
      </c>
      <c r="AB143" s="27">
        <v>45.313491999999997</v>
      </c>
      <c r="AC143" s="27">
        <v>46.505867000000002</v>
      </c>
      <c r="AD143" s="27">
        <v>47.721545999999996</v>
      </c>
      <c r="AE143" s="27">
        <v>48.959826999999997</v>
      </c>
      <c r="AF143" s="27">
        <v>50.219627000000003</v>
      </c>
      <c r="AG143" s="13">
        <v>3.1352999999999999E-2</v>
      </c>
    </row>
    <row r="144" spans="1:33" ht="15" customHeight="1" x14ac:dyDescent="0.2">
      <c r="A144" s="3" t="s">
        <v>264</v>
      </c>
      <c r="B144" s="10" t="s">
        <v>203</v>
      </c>
      <c r="C144" s="27">
        <v>14.948397999999999</v>
      </c>
      <c r="D144" s="27">
        <v>15.610336999999999</v>
      </c>
      <c r="E144" s="27">
        <v>16.294730999999999</v>
      </c>
      <c r="F144" s="27">
        <v>16.990276000000001</v>
      </c>
      <c r="G144" s="27">
        <v>17.718121</v>
      </c>
      <c r="H144" s="27">
        <v>18.441828000000001</v>
      </c>
      <c r="I144" s="27">
        <v>19.250729</v>
      </c>
      <c r="J144" s="27">
        <v>20.003021</v>
      </c>
      <c r="K144" s="27">
        <v>20.763293999999998</v>
      </c>
      <c r="L144" s="27">
        <v>21.544352</v>
      </c>
      <c r="M144" s="27">
        <v>22.180140999999999</v>
      </c>
      <c r="N144" s="27">
        <v>22.824064</v>
      </c>
      <c r="O144" s="27">
        <v>23.50243</v>
      </c>
      <c r="P144" s="27">
        <v>24.200491</v>
      </c>
      <c r="Q144" s="27">
        <v>24.920753000000001</v>
      </c>
      <c r="R144" s="27">
        <v>25.645804999999999</v>
      </c>
      <c r="S144" s="27">
        <v>26.383419</v>
      </c>
      <c r="T144" s="27">
        <v>27.114891</v>
      </c>
      <c r="U144" s="27">
        <v>27.875724999999999</v>
      </c>
      <c r="V144" s="27">
        <v>28.647355999999998</v>
      </c>
      <c r="W144" s="27">
        <v>29.40954</v>
      </c>
      <c r="X144" s="27">
        <v>30.181242000000001</v>
      </c>
      <c r="Y144" s="27">
        <v>30.960733000000001</v>
      </c>
      <c r="Z144" s="27">
        <v>31.751594999999998</v>
      </c>
      <c r="AA144" s="27">
        <v>32.567782999999999</v>
      </c>
      <c r="AB144" s="27">
        <v>33.432513999999998</v>
      </c>
      <c r="AC144" s="27">
        <v>34.312255999999998</v>
      </c>
      <c r="AD144" s="27">
        <v>35.20919</v>
      </c>
      <c r="AE144" s="27">
        <v>36.122799000000001</v>
      </c>
      <c r="AF144" s="27">
        <v>37.052287999999997</v>
      </c>
      <c r="AG144" s="13">
        <v>3.1352999999999999E-2</v>
      </c>
    </row>
    <row r="145" spans="1:33" ht="15" customHeight="1" x14ac:dyDescent="0.2">
      <c r="A145" s="3" t="s">
        <v>265</v>
      </c>
      <c r="B145" s="10" t="s">
        <v>205</v>
      </c>
      <c r="C145" s="27">
        <v>1.976648</v>
      </c>
      <c r="D145" s="27">
        <v>2.0641769999999999</v>
      </c>
      <c r="E145" s="27">
        <v>2.1546750000000001</v>
      </c>
      <c r="F145" s="27">
        <v>2.246648</v>
      </c>
      <c r="G145" s="27">
        <v>2.342892</v>
      </c>
      <c r="H145" s="27">
        <v>2.4385889999999999</v>
      </c>
      <c r="I145" s="27">
        <v>2.5455510000000001</v>
      </c>
      <c r="J145" s="27">
        <v>2.6450269999999998</v>
      </c>
      <c r="K145" s="27">
        <v>2.7455590000000001</v>
      </c>
      <c r="L145" s="27">
        <v>2.84884</v>
      </c>
      <c r="M145" s="27">
        <v>2.9329109999999998</v>
      </c>
      <c r="N145" s="27">
        <v>3.0180579999999999</v>
      </c>
      <c r="O145" s="27">
        <v>3.1077590000000002</v>
      </c>
      <c r="P145" s="27">
        <v>3.2000649999999999</v>
      </c>
      <c r="Q145" s="27">
        <v>3.2953060000000001</v>
      </c>
      <c r="R145" s="27">
        <v>3.391181</v>
      </c>
      <c r="S145" s="27">
        <v>3.4887169999999998</v>
      </c>
      <c r="T145" s="27">
        <v>3.5854400000000002</v>
      </c>
      <c r="U145" s="27">
        <v>3.6860460000000002</v>
      </c>
      <c r="V145" s="27">
        <v>3.7880799999999999</v>
      </c>
      <c r="W145" s="27">
        <v>3.888865</v>
      </c>
      <c r="X145" s="27">
        <v>3.9909080000000001</v>
      </c>
      <c r="Y145" s="27">
        <v>4.0939810000000003</v>
      </c>
      <c r="Z145" s="27">
        <v>4.1985580000000002</v>
      </c>
      <c r="AA145" s="27">
        <v>4.3064830000000001</v>
      </c>
      <c r="AB145" s="27">
        <v>4.4208280000000002</v>
      </c>
      <c r="AC145" s="27">
        <v>4.5371579999999998</v>
      </c>
      <c r="AD145" s="27">
        <v>4.6557599999999999</v>
      </c>
      <c r="AE145" s="27">
        <v>4.7765680000000001</v>
      </c>
      <c r="AF145" s="27">
        <v>4.8994759999999999</v>
      </c>
      <c r="AG145" s="13">
        <v>3.1352999999999999E-2</v>
      </c>
    </row>
    <row r="146" spans="1:33" ht="15" customHeight="1" x14ac:dyDescent="0.2">
      <c r="A146" s="3" t="s">
        <v>266</v>
      </c>
      <c r="B146" s="10" t="s">
        <v>207</v>
      </c>
      <c r="C146" s="27">
        <v>3.3355929999999998</v>
      </c>
      <c r="D146" s="27">
        <v>3.483298</v>
      </c>
      <c r="E146" s="27">
        <v>3.6360139999999999</v>
      </c>
      <c r="F146" s="27">
        <v>3.7912189999999999</v>
      </c>
      <c r="G146" s="27">
        <v>3.95363</v>
      </c>
      <c r="H146" s="27">
        <v>4.115119</v>
      </c>
      <c r="I146" s="27">
        <v>4.295617</v>
      </c>
      <c r="J146" s="27">
        <v>4.4634840000000002</v>
      </c>
      <c r="K146" s="27">
        <v>4.6331319999999998</v>
      </c>
      <c r="L146" s="27">
        <v>4.8074170000000001</v>
      </c>
      <c r="M146" s="27">
        <v>4.9492880000000001</v>
      </c>
      <c r="N146" s="27">
        <v>5.0929729999999998</v>
      </c>
      <c r="O146" s="27">
        <v>5.2443439999999999</v>
      </c>
      <c r="P146" s="27">
        <v>5.4001089999999996</v>
      </c>
      <c r="Q146" s="27">
        <v>5.560829</v>
      </c>
      <c r="R146" s="27">
        <v>5.7226179999999998</v>
      </c>
      <c r="S146" s="27">
        <v>5.8872090000000004</v>
      </c>
      <c r="T146" s="27">
        <v>6.0504300000000004</v>
      </c>
      <c r="U146" s="27">
        <v>6.2202029999999997</v>
      </c>
      <c r="V146" s="27">
        <v>6.392385</v>
      </c>
      <c r="W146" s="27">
        <v>6.5624589999999996</v>
      </c>
      <c r="X146" s="27">
        <v>6.7346570000000003</v>
      </c>
      <c r="Y146" s="27">
        <v>6.9085939999999999</v>
      </c>
      <c r="Z146" s="27">
        <v>7.0850669999999996</v>
      </c>
      <c r="AA146" s="27">
        <v>7.2671900000000003</v>
      </c>
      <c r="AB146" s="27">
        <v>7.4601480000000002</v>
      </c>
      <c r="AC146" s="27">
        <v>7.6564540000000001</v>
      </c>
      <c r="AD146" s="27">
        <v>7.8565959999999997</v>
      </c>
      <c r="AE146" s="27">
        <v>8.0604589999999998</v>
      </c>
      <c r="AF146" s="27">
        <v>8.2678650000000005</v>
      </c>
      <c r="AG146" s="13">
        <v>3.1352999999999999E-2</v>
      </c>
    </row>
    <row r="147" spans="1:33" ht="15" customHeight="1" x14ac:dyDescent="0.2">
      <c r="A147" s="3" t="s">
        <v>267</v>
      </c>
      <c r="B147" s="10" t="s">
        <v>223</v>
      </c>
      <c r="C147" s="27">
        <v>224.41177400000001</v>
      </c>
      <c r="D147" s="27">
        <v>242.964325</v>
      </c>
      <c r="E147" s="27">
        <v>263.74075299999998</v>
      </c>
      <c r="F147" s="27">
        <v>285.99835200000001</v>
      </c>
      <c r="G147" s="27">
        <v>309.09124800000001</v>
      </c>
      <c r="H147" s="27">
        <v>333.11474600000003</v>
      </c>
      <c r="I147" s="27">
        <v>357.796448</v>
      </c>
      <c r="J147" s="27">
        <v>383.66101099999997</v>
      </c>
      <c r="K147" s="27">
        <v>410.59008799999998</v>
      </c>
      <c r="L147" s="27">
        <v>438.55365</v>
      </c>
      <c r="M147" s="27">
        <v>468.08865400000002</v>
      </c>
      <c r="N147" s="27">
        <v>498.237122</v>
      </c>
      <c r="O147" s="27">
        <v>528.61199999999997</v>
      </c>
      <c r="P147" s="27">
        <v>559.39672900000005</v>
      </c>
      <c r="Q147" s="27">
        <v>591.78405799999996</v>
      </c>
      <c r="R147" s="27">
        <v>625.16198699999995</v>
      </c>
      <c r="S147" s="27">
        <v>659.90563999999995</v>
      </c>
      <c r="T147" s="27">
        <v>695.418091</v>
      </c>
      <c r="U147" s="27">
        <v>732.14489700000001</v>
      </c>
      <c r="V147" s="27">
        <v>769.66955600000006</v>
      </c>
      <c r="W147" s="27">
        <v>808.44970699999999</v>
      </c>
      <c r="X147" s="27">
        <v>847.74340800000004</v>
      </c>
      <c r="Y147" s="27">
        <v>888.63220200000001</v>
      </c>
      <c r="Z147" s="27">
        <v>931.38342299999999</v>
      </c>
      <c r="AA147" s="27">
        <v>974.40808100000004</v>
      </c>
      <c r="AB147" s="27">
        <v>1019.084412</v>
      </c>
      <c r="AC147" s="27">
        <v>1065.4925539999999</v>
      </c>
      <c r="AD147" s="27">
        <v>1113.9609379999999</v>
      </c>
      <c r="AE147" s="27">
        <v>1163.9151609999999</v>
      </c>
      <c r="AF147" s="27">
        <v>1215.9033199999999</v>
      </c>
      <c r="AG147" s="13">
        <v>5.9198000000000001E-2</v>
      </c>
    </row>
    <row r="148" spans="1:33" ht="15" customHeight="1" x14ac:dyDescent="0.2">
      <c r="A148" s="3" t="s">
        <v>268</v>
      </c>
      <c r="B148" s="10" t="s">
        <v>203</v>
      </c>
      <c r="C148" s="27">
        <v>179.68635599999999</v>
      </c>
      <c r="D148" s="27">
        <v>194.54136700000001</v>
      </c>
      <c r="E148" s="27">
        <v>211.177032</v>
      </c>
      <c r="F148" s="27">
        <v>228.99870300000001</v>
      </c>
      <c r="G148" s="27">
        <v>247.48916600000001</v>
      </c>
      <c r="H148" s="27">
        <v>266.724762</v>
      </c>
      <c r="I148" s="27">
        <v>286.48736600000001</v>
      </c>
      <c r="J148" s="27">
        <v>307.19708300000002</v>
      </c>
      <c r="K148" s="27">
        <v>328.75921599999998</v>
      </c>
      <c r="L148" s="27">
        <v>351.14959700000003</v>
      </c>
      <c r="M148" s="27">
        <v>374.798248</v>
      </c>
      <c r="N148" s="27">
        <v>398.93810999999999</v>
      </c>
      <c r="O148" s="27">
        <v>423.25924700000002</v>
      </c>
      <c r="P148" s="27">
        <v>447.908569</v>
      </c>
      <c r="Q148" s="27">
        <v>473.84106400000002</v>
      </c>
      <c r="R148" s="27">
        <v>500.56674199999998</v>
      </c>
      <c r="S148" s="27">
        <v>528.385986</v>
      </c>
      <c r="T148" s="27">
        <v>556.82080099999996</v>
      </c>
      <c r="U148" s="27">
        <v>586.22790499999996</v>
      </c>
      <c r="V148" s="27">
        <v>616.273865</v>
      </c>
      <c r="W148" s="27">
        <v>647.32507299999997</v>
      </c>
      <c r="X148" s="27">
        <v>678.78753700000004</v>
      </c>
      <c r="Y148" s="27">
        <v>711.52716099999998</v>
      </c>
      <c r="Z148" s="27">
        <v>745.75805700000001</v>
      </c>
      <c r="AA148" s="27">
        <v>780.20788600000003</v>
      </c>
      <c r="AB148" s="27">
        <v>815.98016399999995</v>
      </c>
      <c r="AC148" s="27">
        <v>853.13909899999999</v>
      </c>
      <c r="AD148" s="27">
        <v>891.94775400000003</v>
      </c>
      <c r="AE148" s="27">
        <v>931.94604500000003</v>
      </c>
      <c r="AF148" s="27">
        <v>973.57293700000002</v>
      </c>
      <c r="AG148" s="13">
        <v>5.9198000000000001E-2</v>
      </c>
    </row>
    <row r="149" spans="1:33" ht="15" customHeight="1" x14ac:dyDescent="0.2">
      <c r="A149" s="3" t="s">
        <v>269</v>
      </c>
      <c r="B149" s="10" t="s">
        <v>205</v>
      </c>
      <c r="C149" s="27">
        <v>26.416771000000001</v>
      </c>
      <c r="D149" s="27">
        <v>28.600695000000002</v>
      </c>
      <c r="E149" s="27">
        <v>31.046406000000001</v>
      </c>
      <c r="F149" s="27">
        <v>33.666473000000003</v>
      </c>
      <c r="G149" s="27">
        <v>36.384872000000001</v>
      </c>
      <c r="H149" s="27">
        <v>39.212811000000002</v>
      </c>
      <c r="I149" s="27">
        <v>42.118232999999996</v>
      </c>
      <c r="J149" s="27">
        <v>45.162891000000002</v>
      </c>
      <c r="K149" s="27">
        <v>48.332867</v>
      </c>
      <c r="L149" s="27">
        <v>51.624614999999999</v>
      </c>
      <c r="M149" s="27">
        <v>55.101345000000002</v>
      </c>
      <c r="N149" s="27">
        <v>58.650291000000003</v>
      </c>
      <c r="O149" s="27">
        <v>62.225887</v>
      </c>
      <c r="P149" s="27">
        <v>65.849731000000006</v>
      </c>
      <c r="Q149" s="27">
        <v>69.662223999999995</v>
      </c>
      <c r="R149" s="27">
        <v>73.591324</v>
      </c>
      <c r="S149" s="27">
        <v>77.681197999999995</v>
      </c>
      <c r="T149" s="27">
        <v>81.861571999999995</v>
      </c>
      <c r="U149" s="27">
        <v>86.184890999999993</v>
      </c>
      <c r="V149" s="27">
        <v>90.602126999999996</v>
      </c>
      <c r="W149" s="27">
        <v>95.167152000000002</v>
      </c>
      <c r="X149" s="27">
        <v>99.792632999999995</v>
      </c>
      <c r="Y149" s="27">
        <v>104.605881</v>
      </c>
      <c r="Z149" s="27">
        <v>109.63838200000001</v>
      </c>
      <c r="AA149" s="27">
        <v>114.70304899999999</v>
      </c>
      <c r="AB149" s="27">
        <v>119.96215100000001</v>
      </c>
      <c r="AC149" s="27">
        <v>125.42511</v>
      </c>
      <c r="AD149" s="27">
        <v>131.13059999999999</v>
      </c>
      <c r="AE149" s="27">
        <v>137.010986</v>
      </c>
      <c r="AF149" s="27">
        <v>143.13081399999999</v>
      </c>
      <c r="AG149" s="13">
        <v>5.9198000000000001E-2</v>
      </c>
    </row>
    <row r="150" spans="1:33" ht="15" customHeight="1" x14ac:dyDescent="0.2">
      <c r="A150" s="3" t="s">
        <v>270</v>
      </c>
      <c r="B150" s="10" t="s">
        <v>207</v>
      </c>
      <c r="C150" s="27">
        <v>18.308653</v>
      </c>
      <c r="D150" s="27">
        <v>19.822264000000001</v>
      </c>
      <c r="E150" s="27">
        <v>21.517310999999999</v>
      </c>
      <c r="F150" s="27">
        <v>23.333200000000001</v>
      </c>
      <c r="G150" s="27">
        <v>25.217236</v>
      </c>
      <c r="H150" s="27">
        <v>27.177195000000001</v>
      </c>
      <c r="I150" s="27">
        <v>29.190854999999999</v>
      </c>
      <c r="J150" s="27">
        <v>31.301013999999999</v>
      </c>
      <c r="K150" s="27">
        <v>33.498027999999998</v>
      </c>
      <c r="L150" s="27">
        <v>35.779437999999999</v>
      </c>
      <c r="M150" s="27">
        <v>38.189053000000001</v>
      </c>
      <c r="N150" s="27">
        <v>40.648719999999997</v>
      </c>
      <c r="O150" s="27">
        <v>43.126857999999999</v>
      </c>
      <c r="P150" s="27">
        <v>45.638432000000002</v>
      </c>
      <c r="Q150" s="27">
        <v>48.280749999999998</v>
      </c>
      <c r="R150" s="27">
        <v>51.003891000000003</v>
      </c>
      <c r="S150" s="27">
        <v>53.838455000000003</v>
      </c>
      <c r="T150" s="27">
        <v>56.735743999999997</v>
      </c>
      <c r="U150" s="27">
        <v>59.732101</v>
      </c>
      <c r="V150" s="27">
        <v>62.793556000000002</v>
      </c>
      <c r="W150" s="27">
        <v>65.957436000000001</v>
      </c>
      <c r="X150" s="27">
        <v>69.163216000000006</v>
      </c>
      <c r="Y150" s="27">
        <v>72.499129999999994</v>
      </c>
      <c r="Z150" s="27">
        <v>75.986999999999995</v>
      </c>
      <c r="AA150" s="27">
        <v>79.497162000000003</v>
      </c>
      <c r="AB150" s="27">
        <v>83.142089999999996</v>
      </c>
      <c r="AC150" s="27">
        <v>86.928298999999996</v>
      </c>
      <c r="AD150" s="27">
        <v>90.882591000000005</v>
      </c>
      <c r="AE150" s="27">
        <v>94.958115000000006</v>
      </c>
      <c r="AF150" s="27">
        <v>99.199569999999994</v>
      </c>
      <c r="AG150" s="13">
        <v>5.9198000000000001E-2</v>
      </c>
    </row>
    <row r="151" spans="1:33" ht="15" customHeight="1" x14ac:dyDescent="0.2">
      <c r="A151" s="3" t="s">
        <v>271</v>
      </c>
      <c r="B151" s="10" t="s">
        <v>225</v>
      </c>
      <c r="C151" s="27">
        <v>43.541671999999998</v>
      </c>
      <c r="D151" s="27">
        <v>45.102921000000002</v>
      </c>
      <c r="E151" s="27">
        <v>46.409377999999997</v>
      </c>
      <c r="F151" s="27">
        <v>47.320309000000002</v>
      </c>
      <c r="G151" s="27">
        <v>48.320667</v>
      </c>
      <c r="H151" s="27">
        <v>49.210461000000002</v>
      </c>
      <c r="I151" s="27">
        <v>49.943184000000002</v>
      </c>
      <c r="J151" s="27">
        <v>50.598976</v>
      </c>
      <c r="K151" s="27">
        <v>51.233787999999997</v>
      </c>
      <c r="L151" s="27">
        <v>51.854571999999997</v>
      </c>
      <c r="M151" s="27">
        <v>52.44265</v>
      </c>
      <c r="N151" s="27">
        <v>53.013874000000001</v>
      </c>
      <c r="O151" s="27">
        <v>53.576560999999998</v>
      </c>
      <c r="P151" s="27">
        <v>54.133541000000001</v>
      </c>
      <c r="Q151" s="27">
        <v>54.680270999999998</v>
      </c>
      <c r="R151" s="27">
        <v>55.218345999999997</v>
      </c>
      <c r="S151" s="27">
        <v>55.754128000000001</v>
      </c>
      <c r="T151" s="27">
        <v>56.285178999999999</v>
      </c>
      <c r="U151" s="27">
        <v>56.796875</v>
      </c>
      <c r="V151" s="27">
        <v>57.289295000000003</v>
      </c>
      <c r="W151" s="27">
        <v>57.772224000000001</v>
      </c>
      <c r="X151" s="27">
        <v>58.242401000000001</v>
      </c>
      <c r="Y151" s="27">
        <v>58.697456000000003</v>
      </c>
      <c r="Z151" s="27">
        <v>59.138556999999999</v>
      </c>
      <c r="AA151" s="27">
        <v>59.570511000000003</v>
      </c>
      <c r="AB151" s="27">
        <v>59.993358999999998</v>
      </c>
      <c r="AC151" s="27">
        <v>60.408157000000003</v>
      </c>
      <c r="AD151" s="27">
        <v>60.820435000000003</v>
      </c>
      <c r="AE151" s="27">
        <v>61.231617</v>
      </c>
      <c r="AF151" s="27">
        <v>61.637936000000003</v>
      </c>
      <c r="AG151" s="13">
        <v>1.1217E-2</v>
      </c>
    </row>
    <row r="152" spans="1:33" ht="15" customHeight="1" x14ac:dyDescent="0.2">
      <c r="A152" s="3" t="s">
        <v>272</v>
      </c>
      <c r="B152" s="10" t="s">
        <v>203</v>
      </c>
      <c r="C152" s="27">
        <v>22.277134</v>
      </c>
      <c r="D152" s="27">
        <v>23.075914000000001</v>
      </c>
      <c r="E152" s="27">
        <v>23.744333000000001</v>
      </c>
      <c r="F152" s="27">
        <v>24.21039</v>
      </c>
      <c r="G152" s="27">
        <v>24.722201999999999</v>
      </c>
      <c r="H152" s="27">
        <v>25.177446</v>
      </c>
      <c r="I152" s="27">
        <v>25.552326000000001</v>
      </c>
      <c r="J152" s="27">
        <v>25.887848000000002</v>
      </c>
      <c r="K152" s="27">
        <v>26.212634999999999</v>
      </c>
      <c r="L152" s="27">
        <v>26.530246999999999</v>
      </c>
      <c r="M152" s="27">
        <v>26.831121</v>
      </c>
      <c r="N152" s="27">
        <v>27.123377000000001</v>
      </c>
      <c r="O152" s="27">
        <v>27.411263000000002</v>
      </c>
      <c r="P152" s="27">
        <v>27.69623</v>
      </c>
      <c r="Q152" s="27">
        <v>27.975951999999999</v>
      </c>
      <c r="R152" s="27">
        <v>28.251246999999999</v>
      </c>
      <c r="S152" s="27">
        <v>28.525368</v>
      </c>
      <c r="T152" s="27">
        <v>28.797070000000001</v>
      </c>
      <c r="U152" s="27">
        <v>29.058866999999999</v>
      </c>
      <c r="V152" s="27">
        <v>29.310801999999999</v>
      </c>
      <c r="W152" s="27">
        <v>29.557881999999999</v>
      </c>
      <c r="X152" s="27">
        <v>29.798438999999998</v>
      </c>
      <c r="Y152" s="27">
        <v>30.031255999999999</v>
      </c>
      <c r="Z152" s="27">
        <v>30.256937000000001</v>
      </c>
      <c r="AA152" s="27">
        <v>30.477938000000002</v>
      </c>
      <c r="AB152" s="27">
        <v>30.694275000000001</v>
      </c>
      <c r="AC152" s="27">
        <v>30.906500000000001</v>
      </c>
      <c r="AD152" s="27">
        <v>31.117433999999999</v>
      </c>
      <c r="AE152" s="27">
        <v>31.327802999999999</v>
      </c>
      <c r="AF152" s="27">
        <v>31.535688</v>
      </c>
      <c r="AG152" s="13">
        <v>1.1217E-2</v>
      </c>
    </row>
    <row r="153" spans="1:33" ht="15" customHeight="1" x14ac:dyDescent="0.2">
      <c r="A153" s="3" t="s">
        <v>273</v>
      </c>
      <c r="B153" s="10" t="s">
        <v>205</v>
      </c>
      <c r="C153" s="27">
        <v>17.619188000000001</v>
      </c>
      <c r="D153" s="27">
        <v>18.250948000000001</v>
      </c>
      <c r="E153" s="27">
        <v>18.779608</v>
      </c>
      <c r="F153" s="27">
        <v>19.148218</v>
      </c>
      <c r="G153" s="27">
        <v>19.553014999999998</v>
      </c>
      <c r="H153" s="27">
        <v>19.913070999999999</v>
      </c>
      <c r="I153" s="27">
        <v>20.209568000000001</v>
      </c>
      <c r="J153" s="27">
        <v>20.474934000000001</v>
      </c>
      <c r="K153" s="27">
        <v>20.731812000000001</v>
      </c>
      <c r="L153" s="27">
        <v>20.983013</v>
      </c>
      <c r="M153" s="27">
        <v>21.220977999999999</v>
      </c>
      <c r="N153" s="27">
        <v>21.452127000000001</v>
      </c>
      <c r="O153" s="27">
        <v>21.679817</v>
      </c>
      <c r="P153" s="27">
        <v>21.905199</v>
      </c>
      <c r="Q153" s="27">
        <v>22.126436000000002</v>
      </c>
      <c r="R153" s="27">
        <v>22.344168</v>
      </c>
      <c r="S153" s="27">
        <v>22.560972</v>
      </c>
      <c r="T153" s="27">
        <v>22.775863999999999</v>
      </c>
      <c r="U153" s="27">
        <v>22.982921999999999</v>
      </c>
      <c r="V153" s="27">
        <v>23.182179999999999</v>
      </c>
      <c r="W153" s="27">
        <v>23.377597999999999</v>
      </c>
      <c r="X153" s="27">
        <v>23.567855999999999</v>
      </c>
      <c r="Y153" s="27">
        <v>23.751992999999999</v>
      </c>
      <c r="Z153" s="27">
        <v>23.930485000000001</v>
      </c>
      <c r="AA153" s="27">
        <v>24.105277999999998</v>
      </c>
      <c r="AB153" s="27">
        <v>24.276381000000001</v>
      </c>
      <c r="AC153" s="27">
        <v>24.444230999999998</v>
      </c>
      <c r="AD153" s="27">
        <v>24.611060999999999</v>
      </c>
      <c r="AE153" s="27">
        <v>24.777445</v>
      </c>
      <c r="AF153" s="27">
        <v>24.941862</v>
      </c>
      <c r="AG153" s="13">
        <v>1.1217E-2</v>
      </c>
    </row>
    <row r="154" spans="1:33" ht="15" customHeight="1" x14ac:dyDescent="0.2">
      <c r="A154" s="3" t="s">
        <v>274</v>
      </c>
      <c r="B154" s="10" t="s">
        <v>207</v>
      </c>
      <c r="C154" s="27">
        <v>3.6453500000000001</v>
      </c>
      <c r="D154" s="27">
        <v>3.7760579999999999</v>
      </c>
      <c r="E154" s="27">
        <v>3.885437</v>
      </c>
      <c r="F154" s="27">
        <v>3.9617010000000001</v>
      </c>
      <c r="G154" s="27">
        <v>4.0454509999999999</v>
      </c>
      <c r="H154" s="27">
        <v>4.1199459999999997</v>
      </c>
      <c r="I154" s="27">
        <v>4.1812899999999997</v>
      </c>
      <c r="J154" s="27">
        <v>4.2361940000000002</v>
      </c>
      <c r="K154" s="27">
        <v>4.2893400000000002</v>
      </c>
      <c r="L154" s="27">
        <v>4.3413130000000004</v>
      </c>
      <c r="M154" s="27">
        <v>4.3905469999999998</v>
      </c>
      <c r="N154" s="27">
        <v>4.4383710000000001</v>
      </c>
      <c r="O154" s="27">
        <v>4.4854789999999998</v>
      </c>
      <c r="P154" s="27">
        <v>4.5321109999999996</v>
      </c>
      <c r="Q154" s="27">
        <v>4.5778840000000001</v>
      </c>
      <c r="R154" s="27">
        <v>4.6229310000000003</v>
      </c>
      <c r="S154" s="27">
        <v>4.6677879999999998</v>
      </c>
      <c r="T154" s="27">
        <v>4.7122479999999998</v>
      </c>
      <c r="U154" s="27">
        <v>4.7550869999999996</v>
      </c>
      <c r="V154" s="27">
        <v>4.7963129999999996</v>
      </c>
      <c r="W154" s="27">
        <v>4.8367449999999996</v>
      </c>
      <c r="X154" s="27">
        <v>4.8761080000000003</v>
      </c>
      <c r="Y154" s="27">
        <v>4.9142060000000001</v>
      </c>
      <c r="Z154" s="27">
        <v>4.9511349999999998</v>
      </c>
      <c r="AA154" s="27">
        <v>4.9872990000000001</v>
      </c>
      <c r="AB154" s="27">
        <v>5.0227000000000004</v>
      </c>
      <c r="AC154" s="27">
        <v>5.0574269999999997</v>
      </c>
      <c r="AD154" s="27">
        <v>5.0919439999999998</v>
      </c>
      <c r="AE154" s="27">
        <v>5.1263680000000003</v>
      </c>
      <c r="AF154" s="27">
        <v>5.1603859999999999</v>
      </c>
      <c r="AG154" s="13">
        <v>1.1217E-2</v>
      </c>
    </row>
    <row r="155" spans="1:33" ht="15" customHeight="1" x14ac:dyDescent="0.2">
      <c r="A155" s="3" t="s">
        <v>275</v>
      </c>
      <c r="B155" s="10" t="s">
        <v>227</v>
      </c>
      <c r="C155" s="27">
        <v>91.334052999999997</v>
      </c>
      <c r="D155" s="27">
        <v>96.255791000000002</v>
      </c>
      <c r="E155" s="27">
        <v>101.61113</v>
      </c>
      <c r="F155" s="27">
        <v>107.031181</v>
      </c>
      <c r="G155" s="27">
        <v>112.72673</v>
      </c>
      <c r="H155" s="27">
        <v>118.44927199999999</v>
      </c>
      <c r="I155" s="27">
        <v>124.241989</v>
      </c>
      <c r="J155" s="27">
        <v>129.99594099999999</v>
      </c>
      <c r="K155" s="27">
        <v>135.82281499999999</v>
      </c>
      <c r="L155" s="27">
        <v>141.73568700000001</v>
      </c>
      <c r="M155" s="27">
        <v>147.860962</v>
      </c>
      <c r="N155" s="27">
        <v>154.03904700000001</v>
      </c>
      <c r="O155" s="27">
        <v>160.52435299999999</v>
      </c>
      <c r="P155" s="27">
        <v>167.340912</v>
      </c>
      <c r="Q155" s="27">
        <v>174.46589700000001</v>
      </c>
      <c r="R155" s="27">
        <v>181.71519499999999</v>
      </c>
      <c r="S155" s="27">
        <v>189.20129399999999</v>
      </c>
      <c r="T155" s="27">
        <v>196.97137499999999</v>
      </c>
      <c r="U155" s="27">
        <v>204.985321</v>
      </c>
      <c r="V155" s="27">
        <v>213.12382500000001</v>
      </c>
      <c r="W155" s="27">
        <v>221.303192</v>
      </c>
      <c r="X155" s="27">
        <v>229.68460099999999</v>
      </c>
      <c r="Y155" s="27">
        <v>238.313141</v>
      </c>
      <c r="Z155" s="27">
        <v>247.238449</v>
      </c>
      <c r="AA155" s="27">
        <v>256.461365</v>
      </c>
      <c r="AB155" s="27">
        <v>265.993225</v>
      </c>
      <c r="AC155" s="27">
        <v>275.84002700000002</v>
      </c>
      <c r="AD155" s="27">
        <v>285.975708</v>
      </c>
      <c r="AE155" s="27">
        <v>296.42999300000002</v>
      </c>
      <c r="AF155" s="27">
        <v>307.23974600000003</v>
      </c>
      <c r="AG155" s="13">
        <v>4.2321999999999999E-2</v>
      </c>
    </row>
    <row r="156" spans="1:33" ht="15" customHeight="1" x14ac:dyDescent="0.2">
      <c r="A156" s="3" t="s">
        <v>276</v>
      </c>
      <c r="B156" s="10" t="s">
        <v>203</v>
      </c>
      <c r="C156" s="27">
        <v>60.658721999999997</v>
      </c>
      <c r="D156" s="27">
        <v>63.927455999999999</v>
      </c>
      <c r="E156" s="27">
        <v>67.484154000000004</v>
      </c>
      <c r="F156" s="27">
        <v>71.083838999999998</v>
      </c>
      <c r="G156" s="27">
        <v>74.866485999999995</v>
      </c>
      <c r="H156" s="27">
        <v>78.667068</v>
      </c>
      <c r="I156" s="27">
        <v>82.514251999999999</v>
      </c>
      <c r="J156" s="27">
        <v>86.335685999999995</v>
      </c>
      <c r="K156" s="27">
        <v>90.205551</v>
      </c>
      <c r="L156" s="27">
        <v>94.132537999999997</v>
      </c>
      <c r="M156" s="27">
        <v>98.200592</v>
      </c>
      <c r="N156" s="27">
        <v>102.30371100000001</v>
      </c>
      <c r="O156" s="27">
        <v>106.61087000000001</v>
      </c>
      <c r="P156" s="27">
        <v>111.138031</v>
      </c>
      <c r="Q156" s="27">
        <v>115.870026</v>
      </c>
      <c r="R156" s="27">
        <v>120.684586</v>
      </c>
      <c r="S156" s="27">
        <v>125.656418</v>
      </c>
      <c r="T156" s="27">
        <v>130.81684899999999</v>
      </c>
      <c r="U156" s="27">
        <v>136.13923600000001</v>
      </c>
      <c r="V156" s="27">
        <v>141.54435699999999</v>
      </c>
      <c r="W156" s="27">
        <v>146.976608</v>
      </c>
      <c r="X156" s="27">
        <v>152.54304500000001</v>
      </c>
      <c r="Y156" s="27">
        <v>158.27362099999999</v>
      </c>
      <c r="Z156" s="27">
        <v>164.20129399999999</v>
      </c>
      <c r="AA156" s="27">
        <v>170.32659899999999</v>
      </c>
      <c r="AB156" s="27">
        <v>176.657104</v>
      </c>
      <c r="AC156" s="27">
        <v>183.19676200000001</v>
      </c>
      <c r="AD156" s="27">
        <v>189.92829900000001</v>
      </c>
      <c r="AE156" s="27">
        <v>196.87142900000001</v>
      </c>
      <c r="AF156" s="27">
        <v>204.05064400000001</v>
      </c>
      <c r="AG156" s="13">
        <v>4.2321999999999999E-2</v>
      </c>
    </row>
    <row r="157" spans="1:33" ht="15" customHeight="1" x14ac:dyDescent="0.2">
      <c r="A157" s="3" t="s">
        <v>277</v>
      </c>
      <c r="B157" s="10" t="s">
        <v>205</v>
      </c>
      <c r="C157" s="27">
        <v>24.678646000000001</v>
      </c>
      <c r="D157" s="27">
        <v>26.008510999999999</v>
      </c>
      <c r="E157" s="27">
        <v>27.455534</v>
      </c>
      <c r="F157" s="27">
        <v>28.920044000000001</v>
      </c>
      <c r="G157" s="27">
        <v>30.458991999999999</v>
      </c>
      <c r="H157" s="27">
        <v>32.005237999999999</v>
      </c>
      <c r="I157" s="27">
        <v>33.570438000000003</v>
      </c>
      <c r="J157" s="27">
        <v>35.125168000000002</v>
      </c>
      <c r="K157" s="27">
        <v>36.699599999999997</v>
      </c>
      <c r="L157" s="27">
        <v>38.297272</v>
      </c>
      <c r="M157" s="27">
        <v>39.952334999999998</v>
      </c>
      <c r="N157" s="27">
        <v>41.621662000000001</v>
      </c>
      <c r="O157" s="27">
        <v>43.374008000000003</v>
      </c>
      <c r="P157" s="27">
        <v>45.215857999999997</v>
      </c>
      <c r="Q157" s="27">
        <v>47.141036999999997</v>
      </c>
      <c r="R157" s="27">
        <v>49.099815</v>
      </c>
      <c r="S157" s="27">
        <v>51.122574</v>
      </c>
      <c r="T157" s="27">
        <v>53.222068999999998</v>
      </c>
      <c r="U157" s="27">
        <v>55.387450999999999</v>
      </c>
      <c r="V157" s="27">
        <v>57.586491000000002</v>
      </c>
      <c r="W157" s="27">
        <v>59.796574</v>
      </c>
      <c r="X157" s="27">
        <v>62.061245</v>
      </c>
      <c r="Y157" s="27">
        <v>64.392692999999994</v>
      </c>
      <c r="Z157" s="27">
        <v>66.804328999999996</v>
      </c>
      <c r="AA157" s="27">
        <v>69.296379000000002</v>
      </c>
      <c r="AB157" s="27">
        <v>71.87191</v>
      </c>
      <c r="AC157" s="27">
        <v>74.532532000000003</v>
      </c>
      <c r="AD157" s="27">
        <v>77.271209999999996</v>
      </c>
      <c r="AE157" s="27">
        <v>80.095984999999999</v>
      </c>
      <c r="AF157" s="27">
        <v>83.016807999999997</v>
      </c>
      <c r="AG157" s="13">
        <v>4.2321999999999999E-2</v>
      </c>
    </row>
    <row r="158" spans="1:33" ht="15" customHeight="1" x14ac:dyDescent="0.2">
      <c r="A158" s="3" t="s">
        <v>278</v>
      </c>
      <c r="B158" s="10" t="s">
        <v>207</v>
      </c>
      <c r="C158" s="27">
        <v>5.9966799999999996</v>
      </c>
      <c r="D158" s="27">
        <v>6.3198249999999998</v>
      </c>
      <c r="E158" s="27">
        <v>6.6714380000000002</v>
      </c>
      <c r="F158" s="27">
        <v>7.0273000000000003</v>
      </c>
      <c r="G158" s="27">
        <v>7.4012500000000001</v>
      </c>
      <c r="H158" s="27">
        <v>7.7769729999999999</v>
      </c>
      <c r="I158" s="27">
        <v>8.1573019999999996</v>
      </c>
      <c r="J158" s="27">
        <v>8.5350870000000008</v>
      </c>
      <c r="K158" s="27">
        <v>8.9176590000000004</v>
      </c>
      <c r="L158" s="27">
        <v>9.3058789999999991</v>
      </c>
      <c r="M158" s="27">
        <v>9.7080420000000007</v>
      </c>
      <c r="N158" s="27">
        <v>10.113675000000001</v>
      </c>
      <c r="O158" s="27">
        <v>10.539477</v>
      </c>
      <c r="P158" s="27">
        <v>10.987030000000001</v>
      </c>
      <c r="Q158" s="27">
        <v>11.454831</v>
      </c>
      <c r="R158" s="27">
        <v>11.930796000000001</v>
      </c>
      <c r="S158" s="27">
        <v>12.422307</v>
      </c>
      <c r="T158" s="27">
        <v>12.932464</v>
      </c>
      <c r="U158" s="27">
        <v>13.458632</v>
      </c>
      <c r="V158" s="27">
        <v>13.992978000000001</v>
      </c>
      <c r="W158" s="27">
        <v>14.530006999999999</v>
      </c>
      <c r="X158" s="27">
        <v>15.080301</v>
      </c>
      <c r="Y158" s="27">
        <v>15.646820999999999</v>
      </c>
      <c r="Z158" s="27">
        <v>16.232828000000001</v>
      </c>
      <c r="AA158" s="27">
        <v>16.838370999999999</v>
      </c>
      <c r="AB158" s="27">
        <v>17.464200999999999</v>
      </c>
      <c r="AC158" s="27">
        <v>18.110706</v>
      </c>
      <c r="AD158" s="27">
        <v>18.776181999999999</v>
      </c>
      <c r="AE158" s="27">
        <v>19.462575999999999</v>
      </c>
      <c r="AF158" s="27">
        <v>20.172308000000001</v>
      </c>
      <c r="AG158" s="13">
        <v>4.2321999999999999E-2</v>
      </c>
    </row>
    <row r="159" spans="1:33" ht="15" customHeight="1" x14ac:dyDescent="0.2">
      <c r="A159" s="3" t="s">
        <v>279</v>
      </c>
      <c r="B159" s="10" t="s">
        <v>229</v>
      </c>
      <c r="C159" s="27">
        <v>50.169617000000002</v>
      </c>
      <c r="D159" s="27">
        <v>53.920639000000001</v>
      </c>
      <c r="E159" s="27">
        <v>58.165523999999998</v>
      </c>
      <c r="F159" s="27">
        <v>62.853366999999999</v>
      </c>
      <c r="G159" s="27">
        <v>68.028130000000004</v>
      </c>
      <c r="H159" s="27">
        <v>73.685615999999996</v>
      </c>
      <c r="I159" s="27">
        <v>79.713134999999994</v>
      </c>
      <c r="J159" s="27">
        <v>86.077522000000002</v>
      </c>
      <c r="K159" s="27">
        <v>92.784842999999995</v>
      </c>
      <c r="L159" s="27">
        <v>99.890129000000002</v>
      </c>
      <c r="M159" s="27">
        <v>107.060951</v>
      </c>
      <c r="N159" s="27">
        <v>114.431839</v>
      </c>
      <c r="O159" s="27">
        <v>121.86301400000001</v>
      </c>
      <c r="P159" s="27">
        <v>129.620544</v>
      </c>
      <c r="Q159" s="27">
        <v>137.706726</v>
      </c>
      <c r="R159" s="27">
        <v>146.07719399999999</v>
      </c>
      <c r="S159" s="27">
        <v>154.81442300000001</v>
      </c>
      <c r="T159" s="27">
        <v>163.86869799999999</v>
      </c>
      <c r="U159" s="27">
        <v>173.312119</v>
      </c>
      <c r="V159" s="27">
        <v>183.229095</v>
      </c>
      <c r="W159" s="27">
        <v>193.51934800000001</v>
      </c>
      <c r="X159" s="27">
        <v>204.207504</v>
      </c>
      <c r="Y159" s="27">
        <v>215.34030200000001</v>
      </c>
      <c r="Z159" s="27">
        <v>226.94517500000001</v>
      </c>
      <c r="AA159" s="27">
        <v>239.01638800000001</v>
      </c>
      <c r="AB159" s="27">
        <v>251.55792199999999</v>
      </c>
      <c r="AC159" s="27">
        <v>264.58154300000001</v>
      </c>
      <c r="AD159" s="27">
        <v>278.09002700000002</v>
      </c>
      <c r="AE159" s="27">
        <v>292.201843</v>
      </c>
      <c r="AF159" s="27">
        <v>306.877838</v>
      </c>
      <c r="AG159" s="13">
        <v>6.4074000000000006E-2</v>
      </c>
    </row>
    <row r="160" spans="1:33" ht="15" customHeight="1" x14ac:dyDescent="0.2">
      <c r="A160" s="3" t="s">
        <v>280</v>
      </c>
      <c r="B160" s="10" t="s">
        <v>203</v>
      </c>
      <c r="C160" s="27">
        <v>39.965626</v>
      </c>
      <c r="D160" s="27">
        <v>42.953727999999998</v>
      </c>
      <c r="E160" s="27">
        <v>46.335247000000003</v>
      </c>
      <c r="F160" s="27">
        <v>50.069629999999997</v>
      </c>
      <c r="G160" s="27">
        <v>54.191901999999999</v>
      </c>
      <c r="H160" s="27">
        <v>58.698711000000003</v>
      </c>
      <c r="I160" s="27">
        <v>63.500298000000001</v>
      </c>
      <c r="J160" s="27">
        <v>68.570228999999998</v>
      </c>
      <c r="K160" s="27">
        <v>73.913353000000001</v>
      </c>
      <c r="L160" s="27">
        <v>79.573493999999997</v>
      </c>
      <c r="M160" s="27">
        <v>85.285843</v>
      </c>
      <c r="N160" s="27">
        <v>91.157561999999999</v>
      </c>
      <c r="O160" s="27">
        <v>97.077315999999996</v>
      </c>
      <c r="P160" s="27">
        <v>103.257042</v>
      </c>
      <c r="Q160" s="27">
        <v>109.69858600000001</v>
      </c>
      <c r="R160" s="27">
        <v>116.36657700000001</v>
      </c>
      <c r="S160" s="27">
        <v>123.32674400000001</v>
      </c>
      <c r="T160" s="27">
        <v>130.53947400000001</v>
      </c>
      <c r="U160" s="27">
        <v>138.062195</v>
      </c>
      <c r="V160" s="27">
        <v>145.96215799999999</v>
      </c>
      <c r="W160" s="27">
        <v>154.15948499999999</v>
      </c>
      <c r="X160" s="27">
        <v>162.67378199999999</v>
      </c>
      <c r="Y160" s="27">
        <v>171.542282</v>
      </c>
      <c r="Z160" s="27">
        <v>180.786835</v>
      </c>
      <c r="AA160" s="27">
        <v>190.40287799999999</v>
      </c>
      <c r="AB160" s="27">
        <v>200.39359999999999</v>
      </c>
      <c r="AC160" s="27">
        <v>210.76834099999999</v>
      </c>
      <c r="AD160" s="27">
        <v>221.52934300000001</v>
      </c>
      <c r="AE160" s="27">
        <v>232.77095</v>
      </c>
      <c r="AF160" s="27">
        <v>244.46202099999999</v>
      </c>
      <c r="AG160" s="13">
        <v>6.4074000000000006E-2</v>
      </c>
    </row>
    <row r="161" spans="1:33" ht="15" customHeight="1" x14ac:dyDescent="0.2">
      <c r="A161" s="3" t="s">
        <v>281</v>
      </c>
      <c r="B161" s="10" t="s">
        <v>205</v>
      </c>
      <c r="C161" s="27">
        <v>8.333259</v>
      </c>
      <c r="D161" s="27">
        <v>8.9563089999999992</v>
      </c>
      <c r="E161" s="27">
        <v>9.6613910000000001</v>
      </c>
      <c r="F161" s="27">
        <v>10.440049999999999</v>
      </c>
      <c r="G161" s="27">
        <v>11.299587000000001</v>
      </c>
      <c r="H161" s="27">
        <v>12.239305</v>
      </c>
      <c r="I161" s="27">
        <v>13.240487999999999</v>
      </c>
      <c r="J161" s="27">
        <v>14.297623</v>
      </c>
      <c r="K161" s="27">
        <v>15.411721</v>
      </c>
      <c r="L161" s="27">
        <v>16.591919000000001</v>
      </c>
      <c r="M161" s="27">
        <v>17.783007000000001</v>
      </c>
      <c r="N161" s="27">
        <v>19.00732</v>
      </c>
      <c r="O161" s="27">
        <v>20.241652999999999</v>
      </c>
      <c r="P161" s="27">
        <v>21.530190999999999</v>
      </c>
      <c r="Q161" s="27">
        <v>22.873322000000002</v>
      </c>
      <c r="R161" s="27">
        <v>24.263670000000001</v>
      </c>
      <c r="S161" s="27">
        <v>25.714936999999999</v>
      </c>
      <c r="T161" s="27">
        <v>27.218868000000001</v>
      </c>
      <c r="U161" s="27">
        <v>28.787437000000001</v>
      </c>
      <c r="V161" s="27">
        <v>30.434660000000001</v>
      </c>
      <c r="W161" s="27">
        <v>32.143894000000003</v>
      </c>
      <c r="X161" s="27">
        <v>33.919212000000002</v>
      </c>
      <c r="Y161" s="27">
        <v>35.768391000000001</v>
      </c>
      <c r="Z161" s="27">
        <v>37.695976000000002</v>
      </c>
      <c r="AA161" s="27">
        <v>39.701027000000003</v>
      </c>
      <c r="AB161" s="27">
        <v>41.784199000000001</v>
      </c>
      <c r="AC161" s="27">
        <v>43.947440999999998</v>
      </c>
      <c r="AD161" s="27">
        <v>46.191223000000001</v>
      </c>
      <c r="AE161" s="27">
        <v>48.535221</v>
      </c>
      <c r="AF161" s="27">
        <v>50.972931000000003</v>
      </c>
      <c r="AG161" s="13">
        <v>6.4074000000000006E-2</v>
      </c>
    </row>
    <row r="162" spans="1:33" ht="15" customHeight="1" x14ac:dyDescent="0.2">
      <c r="A162" s="3" t="s">
        <v>282</v>
      </c>
      <c r="B162" s="10" t="s">
        <v>207</v>
      </c>
      <c r="C162" s="27">
        <v>1.8707309999999999</v>
      </c>
      <c r="D162" s="27">
        <v>2.0106000000000002</v>
      </c>
      <c r="E162" s="27">
        <v>2.1688839999999998</v>
      </c>
      <c r="F162" s="27">
        <v>2.3436849999999998</v>
      </c>
      <c r="G162" s="27">
        <v>2.5366420000000001</v>
      </c>
      <c r="H162" s="27">
        <v>2.7475990000000001</v>
      </c>
      <c r="I162" s="27">
        <v>2.9723549999999999</v>
      </c>
      <c r="J162" s="27">
        <v>3.20967</v>
      </c>
      <c r="K162" s="27">
        <v>3.4597739999999999</v>
      </c>
      <c r="L162" s="27">
        <v>3.7247170000000001</v>
      </c>
      <c r="M162" s="27">
        <v>3.9921030000000002</v>
      </c>
      <c r="N162" s="27">
        <v>4.2669499999999996</v>
      </c>
      <c r="O162" s="27">
        <v>4.5440440000000004</v>
      </c>
      <c r="P162" s="27">
        <v>4.8333079999999997</v>
      </c>
      <c r="Q162" s="27">
        <v>5.1348279999999997</v>
      </c>
      <c r="R162" s="27">
        <v>5.4469469999999998</v>
      </c>
      <c r="S162" s="27">
        <v>5.7727409999999999</v>
      </c>
      <c r="T162" s="27">
        <v>6.1103579999999997</v>
      </c>
      <c r="U162" s="27">
        <v>6.4624860000000002</v>
      </c>
      <c r="V162" s="27">
        <v>6.8322710000000004</v>
      </c>
      <c r="W162" s="27">
        <v>7.2159760000000004</v>
      </c>
      <c r="X162" s="27">
        <v>7.6145170000000002</v>
      </c>
      <c r="Y162" s="27">
        <v>8.0296380000000003</v>
      </c>
      <c r="Z162" s="27">
        <v>8.4623620000000006</v>
      </c>
      <c r="AA162" s="27">
        <v>8.9124759999999998</v>
      </c>
      <c r="AB162" s="27">
        <v>9.3801260000000006</v>
      </c>
      <c r="AC162" s="27">
        <v>9.8657520000000005</v>
      </c>
      <c r="AD162" s="27">
        <v>10.369458</v>
      </c>
      <c r="AE162" s="27">
        <v>10.895661</v>
      </c>
      <c r="AF162" s="27">
        <v>11.442902999999999</v>
      </c>
      <c r="AG162" s="13">
        <v>6.4074000000000006E-2</v>
      </c>
    </row>
    <row r="163" spans="1:33" ht="15" customHeight="1" x14ac:dyDescent="0.2">
      <c r="A163" s="3" t="s">
        <v>283</v>
      </c>
      <c r="B163" s="10" t="s">
        <v>231</v>
      </c>
      <c r="C163" s="27">
        <v>26.392907999999998</v>
      </c>
      <c r="D163" s="27">
        <v>27.35107</v>
      </c>
      <c r="E163" s="27">
        <v>28.200441000000001</v>
      </c>
      <c r="F163" s="27">
        <v>29.109739000000001</v>
      </c>
      <c r="G163" s="27">
        <v>30.007065000000001</v>
      </c>
      <c r="H163" s="27">
        <v>30.961693</v>
      </c>
      <c r="I163" s="27">
        <v>31.869232</v>
      </c>
      <c r="J163" s="27">
        <v>32.782291000000001</v>
      </c>
      <c r="K163" s="27">
        <v>33.661284999999999</v>
      </c>
      <c r="L163" s="27">
        <v>34.522461</v>
      </c>
      <c r="M163" s="27">
        <v>35.414386999999998</v>
      </c>
      <c r="N163" s="27">
        <v>36.305019000000001</v>
      </c>
      <c r="O163" s="27">
        <v>37.222881000000001</v>
      </c>
      <c r="P163" s="27">
        <v>38.177016999999999</v>
      </c>
      <c r="Q163" s="27">
        <v>39.165466000000002</v>
      </c>
      <c r="R163" s="27">
        <v>40.178108000000002</v>
      </c>
      <c r="S163" s="27">
        <v>41.214699000000003</v>
      </c>
      <c r="T163" s="27">
        <v>42.248657000000001</v>
      </c>
      <c r="U163" s="27">
        <v>43.303061999999997</v>
      </c>
      <c r="V163" s="27">
        <v>44.383887999999999</v>
      </c>
      <c r="W163" s="27">
        <v>45.483170000000001</v>
      </c>
      <c r="X163" s="27">
        <v>46.602466999999997</v>
      </c>
      <c r="Y163" s="27">
        <v>47.745682000000002</v>
      </c>
      <c r="Z163" s="27">
        <v>48.915748999999998</v>
      </c>
      <c r="AA163" s="27">
        <v>50.110756000000002</v>
      </c>
      <c r="AB163" s="27">
        <v>51.332062000000001</v>
      </c>
      <c r="AC163" s="27">
        <v>52.579974999999997</v>
      </c>
      <c r="AD163" s="27">
        <v>53.854388999999998</v>
      </c>
      <c r="AE163" s="27">
        <v>55.157603999999999</v>
      </c>
      <c r="AF163" s="27">
        <v>56.490219000000003</v>
      </c>
      <c r="AG163" s="13">
        <v>2.6242000000000001E-2</v>
      </c>
    </row>
    <row r="164" spans="1:33" ht="15" customHeight="1" x14ac:dyDescent="0.2">
      <c r="A164" s="3" t="s">
        <v>284</v>
      </c>
      <c r="B164" s="10" t="s">
        <v>203</v>
      </c>
      <c r="C164" s="27">
        <v>14.899222</v>
      </c>
      <c r="D164" s="27">
        <v>15.440121</v>
      </c>
      <c r="E164" s="27">
        <v>15.919604</v>
      </c>
      <c r="F164" s="27">
        <v>16.432917</v>
      </c>
      <c r="G164" s="27">
        <v>16.939471999999999</v>
      </c>
      <c r="H164" s="27">
        <v>17.478373999999999</v>
      </c>
      <c r="I164" s="27">
        <v>17.990696</v>
      </c>
      <c r="J164" s="27">
        <v>18.506132000000001</v>
      </c>
      <c r="K164" s="27">
        <v>19.002338000000002</v>
      </c>
      <c r="L164" s="27">
        <v>19.488485000000001</v>
      </c>
      <c r="M164" s="27">
        <v>19.991993000000001</v>
      </c>
      <c r="N164" s="27">
        <v>20.494768000000001</v>
      </c>
      <c r="O164" s="27">
        <v>21.012917000000002</v>
      </c>
      <c r="P164" s="27">
        <v>21.551542000000001</v>
      </c>
      <c r="Q164" s="27">
        <v>22.109539000000002</v>
      </c>
      <c r="R164" s="27">
        <v>22.681189</v>
      </c>
      <c r="S164" s="27">
        <v>23.266361</v>
      </c>
      <c r="T164" s="27">
        <v>23.850048000000001</v>
      </c>
      <c r="U164" s="27">
        <v>24.445276</v>
      </c>
      <c r="V164" s="27">
        <v>25.055420000000002</v>
      </c>
      <c r="W164" s="27">
        <v>25.675982999999999</v>
      </c>
      <c r="X164" s="27">
        <v>26.307843999999999</v>
      </c>
      <c r="Y164" s="27">
        <v>26.953206999999999</v>
      </c>
      <c r="Z164" s="27">
        <v>27.613728999999999</v>
      </c>
      <c r="AA164" s="27">
        <v>28.288328</v>
      </c>
      <c r="AB164" s="27">
        <v>28.977777</v>
      </c>
      <c r="AC164" s="27">
        <v>29.682243</v>
      </c>
      <c r="AD164" s="27">
        <v>30.401669999999999</v>
      </c>
      <c r="AE164" s="27">
        <v>31.137357999999999</v>
      </c>
      <c r="AF164" s="27">
        <v>31.889638999999999</v>
      </c>
      <c r="AG164" s="13">
        <v>2.6242000000000001E-2</v>
      </c>
    </row>
    <row r="165" spans="1:33" ht="15" customHeight="1" x14ac:dyDescent="0.2">
      <c r="A165" s="3" t="s">
        <v>285</v>
      </c>
      <c r="B165" s="10" t="s">
        <v>205</v>
      </c>
      <c r="C165" s="27">
        <v>5.959689</v>
      </c>
      <c r="D165" s="27">
        <v>6.1760479999999998</v>
      </c>
      <c r="E165" s="27">
        <v>6.3678419999999996</v>
      </c>
      <c r="F165" s="27">
        <v>6.5731669999999998</v>
      </c>
      <c r="G165" s="27">
        <v>6.7757889999999996</v>
      </c>
      <c r="H165" s="27">
        <v>6.9913499999999997</v>
      </c>
      <c r="I165" s="27">
        <v>7.1962789999999996</v>
      </c>
      <c r="J165" s="27">
        <v>7.4024530000000004</v>
      </c>
      <c r="K165" s="27">
        <v>7.6009359999999999</v>
      </c>
      <c r="L165" s="27">
        <v>7.7953950000000001</v>
      </c>
      <c r="M165" s="27">
        <v>7.9967980000000001</v>
      </c>
      <c r="N165" s="27">
        <v>8.197908</v>
      </c>
      <c r="O165" s="27">
        <v>8.4051679999999998</v>
      </c>
      <c r="P165" s="27">
        <v>8.6206169999999993</v>
      </c>
      <c r="Q165" s="27">
        <v>8.8438160000000003</v>
      </c>
      <c r="R165" s="27">
        <v>9.0724750000000007</v>
      </c>
      <c r="S165" s="27">
        <v>9.3065449999999998</v>
      </c>
      <c r="T165" s="27">
        <v>9.5400200000000002</v>
      </c>
      <c r="U165" s="27">
        <v>9.7781110000000009</v>
      </c>
      <c r="V165" s="27">
        <v>10.022168000000001</v>
      </c>
      <c r="W165" s="27">
        <v>10.270393</v>
      </c>
      <c r="X165" s="27">
        <v>10.523137999999999</v>
      </c>
      <c r="Y165" s="27">
        <v>10.781283</v>
      </c>
      <c r="Z165" s="27">
        <v>11.045491999999999</v>
      </c>
      <c r="AA165" s="27">
        <v>11.315331</v>
      </c>
      <c r="AB165" s="27">
        <v>11.59111</v>
      </c>
      <c r="AC165" s="27">
        <v>11.872897999999999</v>
      </c>
      <c r="AD165" s="27">
        <v>12.160669</v>
      </c>
      <c r="AE165" s="27">
        <v>12.454943</v>
      </c>
      <c r="AF165" s="27">
        <v>12.755857000000001</v>
      </c>
      <c r="AG165" s="13">
        <v>2.6242000000000001E-2</v>
      </c>
    </row>
    <row r="166" spans="1:33" ht="15" customHeight="1" x14ac:dyDescent="0.2">
      <c r="A166" s="3" t="s">
        <v>286</v>
      </c>
      <c r="B166" s="10" t="s">
        <v>207</v>
      </c>
      <c r="C166" s="27">
        <v>5.5339970000000003</v>
      </c>
      <c r="D166" s="27">
        <v>5.7349019999999999</v>
      </c>
      <c r="E166" s="27">
        <v>5.9129959999999997</v>
      </c>
      <c r="F166" s="27">
        <v>6.1036549999999998</v>
      </c>
      <c r="G166" s="27">
        <v>6.291804</v>
      </c>
      <c r="H166" s="27">
        <v>6.491968</v>
      </c>
      <c r="I166" s="27">
        <v>6.6822590000000002</v>
      </c>
      <c r="J166" s="27">
        <v>6.8737060000000003</v>
      </c>
      <c r="K166" s="27">
        <v>7.0580119999999997</v>
      </c>
      <c r="L166" s="27">
        <v>7.2385809999999999</v>
      </c>
      <c r="M166" s="27">
        <v>7.4255979999999999</v>
      </c>
      <c r="N166" s="27">
        <v>7.6123430000000001</v>
      </c>
      <c r="O166" s="27">
        <v>7.8047979999999999</v>
      </c>
      <c r="P166" s="27">
        <v>8.0048589999999997</v>
      </c>
      <c r="Q166" s="27">
        <v>8.2121139999999997</v>
      </c>
      <c r="R166" s="27">
        <v>8.4244420000000009</v>
      </c>
      <c r="S166" s="27">
        <v>8.6417920000000006</v>
      </c>
      <c r="T166" s="27">
        <v>8.8585899999999995</v>
      </c>
      <c r="U166" s="27">
        <v>9.0796749999999999</v>
      </c>
      <c r="V166" s="27">
        <v>9.3062989999999992</v>
      </c>
      <c r="W166" s="27">
        <v>9.5367949999999997</v>
      </c>
      <c r="X166" s="27">
        <v>9.7714850000000002</v>
      </c>
      <c r="Y166" s="27">
        <v>10.011191999999999</v>
      </c>
      <c r="Z166" s="27">
        <v>10.256529</v>
      </c>
      <c r="AA166" s="27">
        <v>10.507092999999999</v>
      </c>
      <c r="AB166" s="27">
        <v>10.763173999999999</v>
      </c>
      <c r="AC166" s="27">
        <v>11.024834</v>
      </c>
      <c r="AD166" s="27">
        <v>11.292049</v>
      </c>
      <c r="AE166" s="27">
        <v>11.565303999999999</v>
      </c>
      <c r="AF166" s="27">
        <v>11.844723999999999</v>
      </c>
      <c r="AG166" s="13">
        <v>2.6242000000000001E-2</v>
      </c>
    </row>
    <row r="167" spans="1:33" ht="15" customHeight="1" x14ac:dyDescent="0.2">
      <c r="A167" s="3" t="s">
        <v>287</v>
      </c>
      <c r="B167" s="10" t="s">
        <v>288</v>
      </c>
      <c r="C167" s="27">
        <v>1145.9788820000001</v>
      </c>
      <c r="D167" s="27">
        <v>1196.622192</v>
      </c>
      <c r="E167" s="27">
        <v>1254.4224850000001</v>
      </c>
      <c r="F167" s="27">
        <v>1314.675293</v>
      </c>
      <c r="G167" s="27">
        <v>1379.6782229999999</v>
      </c>
      <c r="H167" s="27">
        <v>1447.6525879999999</v>
      </c>
      <c r="I167" s="27">
        <v>1516.2073969999999</v>
      </c>
      <c r="J167" s="27">
        <v>1585.5756839999999</v>
      </c>
      <c r="K167" s="27">
        <v>1655.801514</v>
      </c>
      <c r="L167" s="27">
        <v>1727.6289059999999</v>
      </c>
      <c r="M167" s="27">
        <v>1801.1591800000001</v>
      </c>
      <c r="N167" s="27">
        <v>1875.3342290000001</v>
      </c>
      <c r="O167" s="27">
        <v>1950.825928</v>
      </c>
      <c r="P167" s="27">
        <v>2028.30603</v>
      </c>
      <c r="Q167" s="27">
        <v>2109.1801759999998</v>
      </c>
      <c r="R167" s="27">
        <v>2192.2795409999999</v>
      </c>
      <c r="S167" s="27">
        <v>2277.9284670000002</v>
      </c>
      <c r="T167" s="27">
        <v>2365.2404790000001</v>
      </c>
      <c r="U167" s="27">
        <v>2454.9672850000002</v>
      </c>
      <c r="V167" s="27">
        <v>2546.9995119999999</v>
      </c>
      <c r="W167" s="27">
        <v>2641.4953609999998</v>
      </c>
      <c r="X167" s="27">
        <v>2737.482422</v>
      </c>
      <c r="Y167" s="27">
        <v>2836.3142090000001</v>
      </c>
      <c r="Z167" s="27">
        <v>2938.6923830000001</v>
      </c>
      <c r="AA167" s="27">
        <v>3043.0932619999999</v>
      </c>
      <c r="AB167" s="27">
        <v>3150.764404</v>
      </c>
      <c r="AC167" s="27">
        <v>3261.7810060000002</v>
      </c>
      <c r="AD167" s="27">
        <v>3376.4956050000001</v>
      </c>
      <c r="AE167" s="27">
        <v>3494.5329590000001</v>
      </c>
      <c r="AF167" s="27">
        <v>3616.0942380000001</v>
      </c>
      <c r="AG167" s="13">
        <v>4.0286000000000002E-2</v>
      </c>
    </row>
    <row r="168" spans="1:33" ht="15" customHeight="1" x14ac:dyDescent="0.2">
      <c r="B168" s="10"/>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14"/>
    </row>
    <row r="169" spans="1:33" ht="15" customHeight="1" x14ac:dyDescent="0.2">
      <c r="B169" s="11" t="s">
        <v>289</v>
      </c>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5"/>
    </row>
    <row r="170" spans="1:33" ht="15" customHeight="1" x14ac:dyDescent="0.2">
      <c r="A170" s="3" t="s">
        <v>290</v>
      </c>
      <c r="B170" s="10" t="s">
        <v>291</v>
      </c>
      <c r="C170" s="27">
        <v>1</v>
      </c>
      <c r="D170" s="27">
        <v>1</v>
      </c>
      <c r="E170" s="27">
        <v>1</v>
      </c>
      <c r="F170" s="27">
        <v>0</v>
      </c>
      <c r="G170" s="27">
        <v>0</v>
      </c>
      <c r="H170" s="27">
        <v>0</v>
      </c>
      <c r="I170" s="27">
        <v>0</v>
      </c>
      <c r="J170" s="27">
        <v>0</v>
      </c>
      <c r="K170" s="27">
        <v>0</v>
      </c>
      <c r="L170" s="27">
        <v>0</v>
      </c>
      <c r="M170" s="27">
        <v>0</v>
      </c>
      <c r="N170" s="27">
        <v>0</v>
      </c>
      <c r="O170" s="27">
        <v>0</v>
      </c>
      <c r="P170" s="27">
        <v>0</v>
      </c>
      <c r="Q170" s="27">
        <v>0</v>
      </c>
      <c r="R170" s="27">
        <v>0</v>
      </c>
      <c r="S170" s="27">
        <v>0</v>
      </c>
      <c r="T170" s="27">
        <v>0</v>
      </c>
      <c r="U170" s="27">
        <v>0</v>
      </c>
      <c r="V170" s="27">
        <v>0</v>
      </c>
      <c r="W170" s="27">
        <v>0</v>
      </c>
      <c r="X170" s="27">
        <v>0</v>
      </c>
      <c r="Y170" s="27">
        <v>0</v>
      </c>
      <c r="Z170" s="27">
        <v>0</v>
      </c>
      <c r="AA170" s="27">
        <v>0</v>
      </c>
      <c r="AB170" s="27">
        <v>0</v>
      </c>
      <c r="AC170" s="27">
        <v>0</v>
      </c>
      <c r="AD170" s="27">
        <v>0</v>
      </c>
      <c r="AE170" s="27">
        <v>0</v>
      </c>
      <c r="AF170" s="27">
        <v>0</v>
      </c>
      <c r="AG170" s="13" t="s">
        <v>292</v>
      </c>
    </row>
    <row r="171" spans="1:33" ht="15" customHeight="1" x14ac:dyDescent="0.2">
      <c r="A171" s="3" t="s">
        <v>293</v>
      </c>
      <c r="B171" s="10" t="s">
        <v>294</v>
      </c>
      <c r="C171" s="27">
        <v>0</v>
      </c>
      <c r="D171" s="27">
        <v>0</v>
      </c>
      <c r="E171" s="27">
        <v>0</v>
      </c>
      <c r="F171" s="27">
        <v>0.65</v>
      </c>
      <c r="G171" s="27">
        <v>0.7</v>
      </c>
      <c r="H171" s="27">
        <v>0.75</v>
      </c>
      <c r="I171" s="27">
        <v>0.8</v>
      </c>
      <c r="J171" s="27">
        <v>0.9</v>
      </c>
      <c r="K171" s="27">
        <v>1</v>
      </c>
      <c r="L171" s="27">
        <v>0</v>
      </c>
      <c r="M171" s="27">
        <v>0</v>
      </c>
      <c r="N171" s="27">
        <v>0</v>
      </c>
      <c r="O171" s="27">
        <v>0</v>
      </c>
      <c r="P171" s="27">
        <v>0</v>
      </c>
      <c r="Q171" s="27">
        <v>0</v>
      </c>
      <c r="R171" s="27">
        <v>0</v>
      </c>
      <c r="S171" s="27">
        <v>0</v>
      </c>
      <c r="T171" s="27">
        <v>0</v>
      </c>
      <c r="U171" s="27">
        <v>0</v>
      </c>
      <c r="V171" s="27">
        <v>0</v>
      </c>
      <c r="W171" s="27">
        <v>0</v>
      </c>
      <c r="X171" s="27">
        <v>0</v>
      </c>
      <c r="Y171" s="27">
        <v>0</v>
      </c>
      <c r="Z171" s="27">
        <v>0</v>
      </c>
      <c r="AA171" s="27">
        <v>0</v>
      </c>
      <c r="AB171" s="27">
        <v>0</v>
      </c>
      <c r="AC171" s="27">
        <v>0</v>
      </c>
      <c r="AD171" s="27">
        <v>0</v>
      </c>
      <c r="AE171" s="27">
        <v>0</v>
      </c>
      <c r="AF171" s="27">
        <v>0</v>
      </c>
      <c r="AG171" s="13" t="s">
        <v>292</v>
      </c>
    </row>
    <row r="172" spans="1:33" ht="15" customHeight="1" x14ac:dyDescent="0.2">
      <c r="A172" s="3" t="s">
        <v>295</v>
      </c>
      <c r="B172" s="10" t="s">
        <v>296</v>
      </c>
      <c r="C172" s="27">
        <v>0</v>
      </c>
      <c r="D172" s="27">
        <v>0</v>
      </c>
      <c r="E172" s="27">
        <v>0</v>
      </c>
      <c r="F172" s="27">
        <v>0</v>
      </c>
      <c r="G172" s="27">
        <v>0</v>
      </c>
      <c r="H172" s="27">
        <v>0</v>
      </c>
      <c r="I172" s="27">
        <v>0</v>
      </c>
      <c r="J172" s="27">
        <v>0</v>
      </c>
      <c r="K172" s="27">
        <v>0</v>
      </c>
      <c r="L172" s="27">
        <v>0.7</v>
      </c>
      <c r="M172" s="27">
        <v>0.75</v>
      </c>
      <c r="N172" s="27">
        <v>0.8</v>
      </c>
      <c r="O172" s="27">
        <v>0.9</v>
      </c>
      <c r="P172" s="27">
        <v>1</v>
      </c>
      <c r="Q172" s="27">
        <v>0</v>
      </c>
      <c r="R172" s="27">
        <v>0</v>
      </c>
      <c r="S172" s="27">
        <v>0</v>
      </c>
      <c r="T172" s="27">
        <v>0</v>
      </c>
      <c r="U172" s="27">
        <v>0</v>
      </c>
      <c r="V172" s="27">
        <v>0</v>
      </c>
      <c r="W172" s="27">
        <v>0</v>
      </c>
      <c r="X172" s="27">
        <v>0</v>
      </c>
      <c r="Y172" s="27">
        <v>0</v>
      </c>
      <c r="Z172" s="27">
        <v>0</v>
      </c>
      <c r="AA172" s="27">
        <v>0</v>
      </c>
      <c r="AB172" s="27">
        <v>0</v>
      </c>
      <c r="AC172" s="27">
        <v>0</v>
      </c>
      <c r="AD172" s="27">
        <v>0</v>
      </c>
      <c r="AE172" s="27">
        <v>0</v>
      </c>
      <c r="AF172" s="27">
        <v>0</v>
      </c>
      <c r="AG172" s="13" t="s">
        <v>292</v>
      </c>
    </row>
    <row r="173" spans="1:33" ht="15" customHeight="1" x14ac:dyDescent="0.2">
      <c r="A173" s="3" t="s">
        <v>297</v>
      </c>
      <c r="B173" s="10" t="s">
        <v>298</v>
      </c>
      <c r="C173" s="27">
        <v>0</v>
      </c>
      <c r="D173" s="27">
        <v>0</v>
      </c>
      <c r="E173" s="27">
        <v>0</v>
      </c>
      <c r="F173" s="27">
        <v>0</v>
      </c>
      <c r="G173" s="27">
        <v>0</v>
      </c>
      <c r="H173" s="27">
        <v>0</v>
      </c>
      <c r="I173" s="27">
        <v>0</v>
      </c>
      <c r="J173" s="27">
        <v>0</v>
      </c>
      <c r="K173" s="27">
        <v>0</v>
      </c>
      <c r="L173" s="27">
        <v>0</v>
      </c>
      <c r="M173" s="27">
        <v>0</v>
      </c>
      <c r="N173" s="27">
        <v>0</v>
      </c>
      <c r="O173" s="27">
        <v>0</v>
      </c>
      <c r="P173" s="27">
        <v>0</v>
      </c>
      <c r="Q173" s="27">
        <v>0.75</v>
      </c>
      <c r="R173" s="27">
        <v>0.8</v>
      </c>
      <c r="S173" s="27">
        <v>0.85</v>
      </c>
      <c r="T173" s="27">
        <v>0.9</v>
      </c>
      <c r="U173" s="27">
        <v>1</v>
      </c>
      <c r="V173" s="27">
        <v>0</v>
      </c>
      <c r="W173" s="27">
        <v>0</v>
      </c>
      <c r="X173" s="27">
        <v>0</v>
      </c>
      <c r="Y173" s="27">
        <v>0</v>
      </c>
      <c r="Z173" s="27">
        <v>0</v>
      </c>
      <c r="AA173" s="27">
        <v>0</v>
      </c>
      <c r="AB173" s="27">
        <v>0</v>
      </c>
      <c r="AC173" s="27">
        <v>0</v>
      </c>
      <c r="AD173" s="27">
        <v>0</v>
      </c>
      <c r="AE173" s="27">
        <v>0</v>
      </c>
      <c r="AF173" s="27">
        <v>0</v>
      </c>
      <c r="AG173" s="13" t="s">
        <v>292</v>
      </c>
    </row>
    <row r="174" spans="1:33" ht="15" customHeight="1" x14ac:dyDescent="0.2">
      <c r="A174" s="3" t="s">
        <v>299</v>
      </c>
      <c r="B174" s="10" t="s">
        <v>300</v>
      </c>
      <c r="C174" s="27">
        <v>0</v>
      </c>
      <c r="D174" s="27">
        <v>0</v>
      </c>
      <c r="E174" s="27">
        <v>0</v>
      </c>
      <c r="F174" s="27">
        <v>0</v>
      </c>
      <c r="G174" s="27">
        <v>0</v>
      </c>
      <c r="H174" s="27">
        <v>0</v>
      </c>
      <c r="I174" s="27">
        <v>0</v>
      </c>
      <c r="J174" s="27">
        <v>0</v>
      </c>
      <c r="K174" s="27">
        <v>0</v>
      </c>
      <c r="L174" s="27">
        <v>0</v>
      </c>
      <c r="M174" s="27">
        <v>0</v>
      </c>
      <c r="N174" s="27">
        <v>0</v>
      </c>
      <c r="O174" s="27">
        <v>0</v>
      </c>
      <c r="P174" s="27">
        <v>0</v>
      </c>
      <c r="Q174" s="27">
        <v>0</v>
      </c>
      <c r="R174" s="27">
        <v>0</v>
      </c>
      <c r="S174" s="27">
        <v>0</v>
      </c>
      <c r="T174" s="27">
        <v>0</v>
      </c>
      <c r="U174" s="27">
        <v>0</v>
      </c>
      <c r="V174" s="27">
        <v>0.75</v>
      </c>
      <c r="W174" s="27">
        <v>0.8</v>
      </c>
      <c r="X174" s="27">
        <v>0.85</v>
      </c>
      <c r="Y174" s="27">
        <v>0.9</v>
      </c>
      <c r="Z174" s="27">
        <v>0.95</v>
      </c>
      <c r="AA174" s="27">
        <v>1</v>
      </c>
      <c r="AB174" s="27">
        <v>1</v>
      </c>
      <c r="AC174" s="27">
        <v>1</v>
      </c>
      <c r="AD174" s="27">
        <v>1</v>
      </c>
      <c r="AE174" s="27">
        <v>1</v>
      </c>
      <c r="AF174" s="27">
        <v>1</v>
      </c>
      <c r="AG174" s="13" t="s">
        <v>292</v>
      </c>
    </row>
    <row r="175" spans="1:33" ht="15" customHeight="1" x14ac:dyDescent="0.2">
      <c r="A175" s="3" t="s">
        <v>301</v>
      </c>
      <c r="B175" s="10" t="s">
        <v>302</v>
      </c>
      <c r="C175" s="27">
        <v>7.4999999999999993E-5</v>
      </c>
      <c r="D175" s="27">
        <v>7.4999999999999993E-5</v>
      </c>
      <c r="E175" s="27">
        <v>7.4999999999999993E-5</v>
      </c>
      <c r="F175" s="27">
        <v>7.4999999999999993E-5</v>
      </c>
      <c r="G175" s="27">
        <v>7.4999999999999993E-5</v>
      </c>
      <c r="H175" s="27">
        <v>7.4999999999999993E-5</v>
      </c>
      <c r="I175" s="27">
        <v>7.4999999999999993E-5</v>
      </c>
      <c r="J175" s="27">
        <v>1.5200000000000001E-4</v>
      </c>
      <c r="K175" s="27">
        <v>2.8499999999999999E-4</v>
      </c>
      <c r="L175" s="27">
        <v>4.9600000000000002E-4</v>
      </c>
      <c r="M175" s="27">
        <v>8.7200000000000005E-4</v>
      </c>
      <c r="N175" s="27">
        <v>1.547E-3</v>
      </c>
      <c r="O175" s="27">
        <v>2.5929999999999998E-3</v>
      </c>
      <c r="P175" s="27">
        <v>4.3140000000000001E-3</v>
      </c>
      <c r="Q175" s="27">
        <v>7.0179999999999999E-3</v>
      </c>
      <c r="R175" s="27">
        <v>1.091E-2</v>
      </c>
      <c r="S175" s="27">
        <v>1.7569999999999999E-2</v>
      </c>
      <c r="T175" s="27">
        <v>2.6362E-2</v>
      </c>
      <c r="U175" s="27">
        <v>4.0772000000000003E-2</v>
      </c>
      <c r="V175" s="27">
        <v>6.0965999999999999E-2</v>
      </c>
      <c r="W175" s="27">
        <v>9.2047000000000004E-2</v>
      </c>
      <c r="X175" s="27">
        <v>0.13830300000000001</v>
      </c>
      <c r="Y175" s="27">
        <v>0.19956499999999999</v>
      </c>
      <c r="Z175" s="27">
        <v>0.28454499999999999</v>
      </c>
      <c r="AA175" s="27">
        <v>0.37578800000000001</v>
      </c>
      <c r="AB175" s="27">
        <v>0.481047</v>
      </c>
      <c r="AC175" s="27">
        <v>0.58505499999999999</v>
      </c>
      <c r="AD175" s="27">
        <v>0.682813</v>
      </c>
      <c r="AE175" s="27">
        <v>0.77131000000000005</v>
      </c>
      <c r="AF175" s="27">
        <v>0.84120200000000001</v>
      </c>
      <c r="AG175" s="13">
        <v>0.39530399999999999</v>
      </c>
    </row>
    <row r="176" spans="1:33" ht="15" customHeight="1" x14ac:dyDescent="0.2">
      <c r="A176" s="3" t="s">
        <v>303</v>
      </c>
      <c r="B176" s="10" t="s">
        <v>304</v>
      </c>
      <c r="C176" s="27">
        <v>7.4999999999999993E-5</v>
      </c>
      <c r="D176" s="27">
        <v>7.4999999999999993E-5</v>
      </c>
      <c r="E176" s="27">
        <v>7.4999999999999993E-5</v>
      </c>
      <c r="F176" s="27">
        <v>7.4999999999999993E-5</v>
      </c>
      <c r="G176" s="27">
        <v>7.4999999999999993E-5</v>
      </c>
      <c r="H176" s="27">
        <v>7.4999999999999993E-5</v>
      </c>
      <c r="I176" s="27">
        <v>7.4999999999999993E-5</v>
      </c>
      <c r="J176" s="27">
        <v>7.4999999999999993E-5</v>
      </c>
      <c r="K176" s="27">
        <v>7.4999999999999993E-5</v>
      </c>
      <c r="L176" s="27">
        <v>7.4999999999999993E-5</v>
      </c>
      <c r="M176" s="27">
        <v>7.4999999999999993E-5</v>
      </c>
      <c r="N176" s="27">
        <v>7.4999999999999993E-5</v>
      </c>
      <c r="O176" s="27">
        <v>7.4999999999999993E-5</v>
      </c>
      <c r="P176" s="27">
        <v>7.4999999999999993E-5</v>
      </c>
      <c r="Q176" s="27">
        <v>7.4999999999999993E-5</v>
      </c>
      <c r="R176" s="27">
        <v>7.4999999999999993E-5</v>
      </c>
      <c r="S176" s="27">
        <v>7.4999999999999993E-5</v>
      </c>
      <c r="T176" s="27">
        <v>7.4999999999999993E-5</v>
      </c>
      <c r="U176" s="27">
        <v>7.4999999999999993E-5</v>
      </c>
      <c r="V176" s="27">
        <v>7.4999999999999993E-5</v>
      </c>
      <c r="W176" s="27">
        <v>7.4999999999999993E-5</v>
      </c>
      <c r="X176" s="27">
        <v>7.4999999999999993E-5</v>
      </c>
      <c r="Y176" s="27">
        <v>7.4999999999999993E-5</v>
      </c>
      <c r="Z176" s="27">
        <v>7.4999999999999993E-5</v>
      </c>
      <c r="AA176" s="27">
        <v>7.4999999999999993E-5</v>
      </c>
      <c r="AB176" s="27">
        <v>7.4999999999999993E-5</v>
      </c>
      <c r="AC176" s="27">
        <v>7.4999999999999993E-5</v>
      </c>
      <c r="AD176" s="27">
        <v>7.4999999999999993E-5</v>
      </c>
      <c r="AE176" s="27">
        <v>7.4999999999999993E-5</v>
      </c>
      <c r="AF176" s="27">
        <v>7.4999999999999993E-5</v>
      </c>
      <c r="AG176" s="13">
        <v>0</v>
      </c>
    </row>
    <row r="177" spans="1:33" ht="15" customHeight="1" x14ac:dyDescent="0.2">
      <c r="A177" s="3" t="s">
        <v>305</v>
      </c>
      <c r="B177" s="10" t="s">
        <v>306</v>
      </c>
      <c r="C177" s="27">
        <v>7.4999999999999993E-5</v>
      </c>
      <c r="D177" s="27">
        <v>7.4999999999999993E-5</v>
      </c>
      <c r="E177" s="27">
        <v>7.4999999999999993E-5</v>
      </c>
      <c r="F177" s="27">
        <v>7.4999999999999993E-5</v>
      </c>
      <c r="G177" s="27">
        <v>7.4999999999999993E-5</v>
      </c>
      <c r="H177" s="27">
        <v>7.4999999999999993E-5</v>
      </c>
      <c r="I177" s="27">
        <v>7.4999999999999993E-5</v>
      </c>
      <c r="J177" s="27">
        <v>7.4999999999999993E-5</v>
      </c>
      <c r="K177" s="27">
        <v>7.4999999999999993E-5</v>
      </c>
      <c r="L177" s="27">
        <v>7.4999999999999993E-5</v>
      </c>
      <c r="M177" s="27">
        <v>7.4999999999999993E-5</v>
      </c>
      <c r="N177" s="27">
        <v>7.4999999999999993E-5</v>
      </c>
      <c r="O177" s="27">
        <v>7.4999999999999993E-5</v>
      </c>
      <c r="P177" s="27">
        <v>7.4999999999999993E-5</v>
      </c>
      <c r="Q177" s="27">
        <v>7.4999999999999993E-5</v>
      </c>
      <c r="R177" s="27">
        <v>7.4999999999999993E-5</v>
      </c>
      <c r="S177" s="27">
        <v>7.4999999999999993E-5</v>
      </c>
      <c r="T177" s="27">
        <v>7.4999999999999993E-5</v>
      </c>
      <c r="U177" s="27">
        <v>7.4999999999999993E-5</v>
      </c>
      <c r="V177" s="27">
        <v>7.4999999999999993E-5</v>
      </c>
      <c r="W177" s="27">
        <v>7.4999999999999993E-5</v>
      </c>
      <c r="X177" s="27">
        <v>7.4999999999999993E-5</v>
      </c>
      <c r="Y177" s="27">
        <v>7.4999999999999993E-5</v>
      </c>
      <c r="Z177" s="27">
        <v>7.4999999999999993E-5</v>
      </c>
      <c r="AA177" s="27">
        <v>7.4999999999999993E-5</v>
      </c>
      <c r="AB177" s="27">
        <v>7.4999999999999993E-5</v>
      </c>
      <c r="AC177" s="27">
        <v>7.4999999999999993E-5</v>
      </c>
      <c r="AD177" s="27">
        <v>7.4999999999999993E-5</v>
      </c>
      <c r="AE177" s="27">
        <v>7.4999999999999993E-5</v>
      </c>
      <c r="AF177" s="27">
        <v>7.4999999999999993E-5</v>
      </c>
      <c r="AG177" s="13">
        <v>0</v>
      </c>
    </row>
    <row r="178" spans="1:33" ht="15" customHeight="1" x14ac:dyDescent="0.2">
      <c r="A178" s="3" t="s">
        <v>307</v>
      </c>
      <c r="B178" s="10" t="s">
        <v>308</v>
      </c>
      <c r="C178" s="27">
        <v>7.4999999999999993E-5</v>
      </c>
      <c r="D178" s="27">
        <v>7.4999999999999993E-5</v>
      </c>
      <c r="E178" s="27">
        <v>7.4999999999999993E-5</v>
      </c>
      <c r="F178" s="27">
        <v>7.4999999999999993E-5</v>
      </c>
      <c r="G178" s="27">
        <v>7.4999999999999993E-5</v>
      </c>
      <c r="H178" s="27">
        <v>7.4999999999999993E-5</v>
      </c>
      <c r="I178" s="27">
        <v>7.4999999999999993E-5</v>
      </c>
      <c r="J178" s="27">
        <v>7.4999999999999993E-5</v>
      </c>
      <c r="K178" s="27">
        <v>7.4999999999999993E-5</v>
      </c>
      <c r="L178" s="27">
        <v>7.4999999999999993E-5</v>
      </c>
      <c r="M178" s="27">
        <v>7.4999999999999993E-5</v>
      </c>
      <c r="N178" s="27">
        <v>7.4999999999999993E-5</v>
      </c>
      <c r="O178" s="27">
        <v>7.4999999999999993E-5</v>
      </c>
      <c r="P178" s="27">
        <v>7.4999999999999993E-5</v>
      </c>
      <c r="Q178" s="27">
        <v>7.4999999999999993E-5</v>
      </c>
      <c r="R178" s="27">
        <v>7.4999999999999993E-5</v>
      </c>
      <c r="S178" s="27">
        <v>7.4999999999999993E-5</v>
      </c>
      <c r="T178" s="27">
        <v>7.4999999999999993E-5</v>
      </c>
      <c r="U178" s="27">
        <v>7.4999999999999993E-5</v>
      </c>
      <c r="V178" s="27">
        <v>7.4999999999999993E-5</v>
      </c>
      <c r="W178" s="27">
        <v>7.4999999999999993E-5</v>
      </c>
      <c r="X178" s="27">
        <v>7.4999999999999993E-5</v>
      </c>
      <c r="Y178" s="27">
        <v>7.4999999999999993E-5</v>
      </c>
      <c r="Z178" s="27">
        <v>7.4999999999999993E-5</v>
      </c>
      <c r="AA178" s="27">
        <v>7.4999999999999993E-5</v>
      </c>
      <c r="AB178" s="27">
        <v>7.4999999999999993E-5</v>
      </c>
      <c r="AC178" s="27">
        <v>7.4999999999999993E-5</v>
      </c>
      <c r="AD178" s="27">
        <v>7.4999999999999993E-5</v>
      </c>
      <c r="AE178" s="27">
        <v>7.4999999999999993E-5</v>
      </c>
      <c r="AF178" s="27">
        <v>7.4999999999999993E-5</v>
      </c>
      <c r="AG178" s="13">
        <v>0</v>
      </c>
    </row>
    <row r="179" spans="1:33" ht="15" customHeight="1" x14ac:dyDescent="0.2">
      <c r="B179" s="10"/>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14"/>
    </row>
    <row r="180" spans="1:33" ht="15" customHeight="1" x14ac:dyDescent="0.2">
      <c r="B180" s="26" t="s">
        <v>309</v>
      </c>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14"/>
    </row>
    <row r="181" spans="1:33" ht="15" customHeight="1" x14ac:dyDescent="0.2">
      <c r="B181" s="11" t="s">
        <v>310</v>
      </c>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5"/>
    </row>
    <row r="182" spans="1:33" ht="15" customHeight="1" x14ac:dyDescent="0.2">
      <c r="A182" s="3" t="s">
        <v>311</v>
      </c>
      <c r="B182" s="10" t="s">
        <v>203</v>
      </c>
      <c r="C182" s="27">
        <v>68.227753000000007</v>
      </c>
      <c r="D182" s="27">
        <v>68.295554999999993</v>
      </c>
      <c r="E182" s="27">
        <v>68.363410999999999</v>
      </c>
      <c r="F182" s="27">
        <v>69.253189000000006</v>
      </c>
      <c r="G182" s="27">
        <v>69.484566000000001</v>
      </c>
      <c r="H182" s="27">
        <v>69.715926999999994</v>
      </c>
      <c r="I182" s="27">
        <v>69.947258000000005</v>
      </c>
      <c r="J182" s="27">
        <v>70.410431000000003</v>
      </c>
      <c r="K182" s="27">
        <v>70.873610999999997</v>
      </c>
      <c r="L182" s="27">
        <v>71.336769000000004</v>
      </c>
      <c r="M182" s="27">
        <v>71.700584000000006</v>
      </c>
      <c r="N182" s="27">
        <v>72.064384000000004</v>
      </c>
      <c r="O182" s="27">
        <v>72.792479999999998</v>
      </c>
      <c r="P182" s="27">
        <v>73.520568999999995</v>
      </c>
      <c r="Q182" s="27">
        <v>73.685631000000001</v>
      </c>
      <c r="R182" s="27">
        <v>74.181892000000005</v>
      </c>
      <c r="S182" s="27">
        <v>74.678145999999998</v>
      </c>
      <c r="T182" s="27">
        <v>75.174392999999995</v>
      </c>
      <c r="U182" s="27">
        <v>76.167373999999995</v>
      </c>
      <c r="V182" s="27">
        <v>76.166870000000003</v>
      </c>
      <c r="W182" s="27">
        <v>76.828697000000005</v>
      </c>
      <c r="X182" s="27">
        <v>77.490493999999998</v>
      </c>
      <c r="Y182" s="27">
        <v>78.152298000000002</v>
      </c>
      <c r="Z182" s="27">
        <v>78.814102000000005</v>
      </c>
      <c r="AA182" s="27">
        <v>79.475891000000004</v>
      </c>
      <c r="AB182" s="27">
        <v>79.475655000000003</v>
      </c>
      <c r="AC182" s="27">
        <v>79.475425999999999</v>
      </c>
      <c r="AD182" s="27">
        <v>79.475196999999994</v>
      </c>
      <c r="AE182" s="27">
        <v>79.474968000000004</v>
      </c>
      <c r="AF182" s="27">
        <v>79.474731000000006</v>
      </c>
      <c r="AG182" s="13">
        <v>5.4289999999999998E-3</v>
      </c>
    </row>
    <row r="183" spans="1:33" ht="15" customHeight="1" x14ac:dyDescent="0.2">
      <c r="A183" s="3" t="s">
        <v>312</v>
      </c>
      <c r="B183" s="10" t="s">
        <v>205</v>
      </c>
      <c r="C183" s="27">
        <v>66.949996999999996</v>
      </c>
      <c r="D183" s="27">
        <v>67.016953000000001</v>
      </c>
      <c r="E183" s="27">
        <v>67.083968999999996</v>
      </c>
      <c r="F183" s="27">
        <v>67.957504</v>
      </c>
      <c r="G183" s="27">
        <v>68.185005000000004</v>
      </c>
      <c r="H183" s="27">
        <v>68.412505999999993</v>
      </c>
      <c r="I183" s="27">
        <v>68.640006999999997</v>
      </c>
      <c r="J183" s="27">
        <v>69.094994</v>
      </c>
      <c r="K183" s="27">
        <v>69.550003000000004</v>
      </c>
      <c r="L183" s="27">
        <v>70.005004999999997</v>
      </c>
      <c r="M183" s="27">
        <v>70.362494999999996</v>
      </c>
      <c r="N183" s="27">
        <v>70.720000999999996</v>
      </c>
      <c r="O183" s="27">
        <v>71.435005000000004</v>
      </c>
      <c r="P183" s="27">
        <v>72.150002000000001</v>
      </c>
      <c r="Q183" s="27">
        <v>72.3125</v>
      </c>
      <c r="R183" s="27">
        <v>72.800003000000004</v>
      </c>
      <c r="S183" s="27">
        <v>73.287514000000002</v>
      </c>
      <c r="T183" s="27">
        <v>73.775002000000001</v>
      </c>
      <c r="U183" s="27">
        <v>74.75</v>
      </c>
      <c r="V183" s="27">
        <v>74.75</v>
      </c>
      <c r="W183" s="27">
        <v>75.400002000000001</v>
      </c>
      <c r="X183" s="27">
        <v>76.049994999999996</v>
      </c>
      <c r="Y183" s="27">
        <v>76.699996999999996</v>
      </c>
      <c r="Z183" s="27">
        <v>77.350005999999993</v>
      </c>
      <c r="AA183" s="27">
        <v>78</v>
      </c>
      <c r="AB183" s="27">
        <v>78</v>
      </c>
      <c r="AC183" s="27">
        <v>78</v>
      </c>
      <c r="AD183" s="27">
        <v>77.999992000000006</v>
      </c>
      <c r="AE183" s="27">
        <v>78</v>
      </c>
      <c r="AF183" s="27">
        <v>78</v>
      </c>
      <c r="AG183" s="13">
        <v>5.4349999999999997E-3</v>
      </c>
    </row>
    <row r="184" spans="1:33" ht="15" customHeight="1" x14ac:dyDescent="0.2">
      <c r="A184" s="3" t="s">
        <v>313</v>
      </c>
      <c r="B184" s="10" t="s">
        <v>207</v>
      </c>
      <c r="C184" s="27">
        <v>44.823138999999998</v>
      </c>
      <c r="D184" s="27">
        <v>44.867995999999998</v>
      </c>
      <c r="E184" s="27">
        <v>44.912894999999999</v>
      </c>
      <c r="F184" s="27">
        <v>45.497757</v>
      </c>
      <c r="G184" s="27">
        <v>45.650097000000002</v>
      </c>
      <c r="H184" s="27">
        <v>45.802436999999998</v>
      </c>
      <c r="I184" s="27">
        <v>45.954783999999997</v>
      </c>
      <c r="J184" s="27">
        <v>46.259441000000002</v>
      </c>
      <c r="K184" s="27">
        <v>46.564101999999998</v>
      </c>
      <c r="L184" s="27">
        <v>46.868758999999997</v>
      </c>
      <c r="M184" s="27">
        <v>47.108139000000001</v>
      </c>
      <c r="N184" s="27">
        <v>47.347526999999999</v>
      </c>
      <c r="O184" s="27">
        <v>47.826256000000001</v>
      </c>
      <c r="P184" s="27">
        <v>48.304988999999999</v>
      </c>
      <c r="Q184" s="27">
        <v>48.413815</v>
      </c>
      <c r="R184" s="27">
        <v>48.740237999999998</v>
      </c>
      <c r="S184" s="27">
        <v>49.066662000000001</v>
      </c>
      <c r="T184" s="27">
        <v>49.393078000000003</v>
      </c>
      <c r="U184" s="27">
        <v>50.045883000000003</v>
      </c>
      <c r="V184" s="27">
        <v>50.045918</v>
      </c>
      <c r="W184" s="27">
        <v>50.481135999999999</v>
      </c>
      <c r="X184" s="27">
        <v>50.916347999999999</v>
      </c>
      <c r="Y184" s="27">
        <v>51.351565999999998</v>
      </c>
      <c r="Z184" s="27">
        <v>51.786788999999999</v>
      </c>
      <c r="AA184" s="27">
        <v>52.222011999999999</v>
      </c>
      <c r="AB184" s="27">
        <v>52.222037999999998</v>
      </c>
      <c r="AC184" s="27">
        <v>52.222076000000001</v>
      </c>
      <c r="AD184" s="27">
        <v>52.222107000000001</v>
      </c>
      <c r="AE184" s="27">
        <v>52.222141000000001</v>
      </c>
      <c r="AF184" s="27">
        <v>52.222175999999997</v>
      </c>
      <c r="AG184" s="13">
        <v>5.4349999999999997E-3</v>
      </c>
    </row>
    <row r="185" spans="1:33" ht="15" customHeight="1" x14ac:dyDescent="0.2">
      <c r="A185" s="3" t="s">
        <v>314</v>
      </c>
      <c r="B185" s="10" t="s">
        <v>315</v>
      </c>
      <c r="C185" s="27">
        <v>63.942543000000001</v>
      </c>
      <c r="D185" s="27">
        <v>64.008826999999997</v>
      </c>
      <c r="E185" s="27">
        <v>64.075119000000001</v>
      </c>
      <c r="F185" s="27">
        <v>64.912070999999997</v>
      </c>
      <c r="G185" s="27">
        <v>65.131798000000003</v>
      </c>
      <c r="H185" s="27">
        <v>65.351455999999999</v>
      </c>
      <c r="I185" s="27">
        <v>65.571074999999993</v>
      </c>
      <c r="J185" s="27">
        <v>66.008117999999996</v>
      </c>
      <c r="K185" s="27">
        <v>66.445244000000002</v>
      </c>
      <c r="L185" s="27">
        <v>66.882462000000004</v>
      </c>
      <c r="M185" s="27">
        <v>67.226639000000006</v>
      </c>
      <c r="N185" s="27">
        <v>67.570899999999995</v>
      </c>
      <c r="O185" s="27">
        <v>68.256798000000003</v>
      </c>
      <c r="P185" s="27">
        <v>68.942772000000005</v>
      </c>
      <c r="Q185" s="27">
        <v>69.100891000000004</v>
      </c>
      <c r="R185" s="27">
        <v>69.569687000000002</v>
      </c>
      <c r="S185" s="27">
        <v>70.038582000000005</v>
      </c>
      <c r="T185" s="27">
        <v>70.507553000000001</v>
      </c>
      <c r="U185" s="27">
        <v>71.442565999999999</v>
      </c>
      <c r="V185" s="27">
        <v>71.445801000000003</v>
      </c>
      <c r="W185" s="27">
        <v>72.070403999999996</v>
      </c>
      <c r="X185" s="27">
        <v>72.695114000000004</v>
      </c>
      <c r="Y185" s="27">
        <v>73.319923000000003</v>
      </c>
      <c r="Z185" s="27">
        <v>73.944862000000001</v>
      </c>
      <c r="AA185" s="27">
        <v>74.569884999999999</v>
      </c>
      <c r="AB185" s="27">
        <v>74.567008999999999</v>
      </c>
      <c r="AC185" s="27">
        <v>74.564200999999997</v>
      </c>
      <c r="AD185" s="27">
        <v>74.561408999999998</v>
      </c>
      <c r="AE185" s="27">
        <v>74.558678</v>
      </c>
      <c r="AF185" s="27">
        <v>74.555976999999999</v>
      </c>
      <c r="AG185" s="13">
        <v>5.4619999999999998E-3</v>
      </c>
    </row>
    <row r="186" spans="1:33" ht="15" customHeight="1" x14ac:dyDescent="0.2">
      <c r="B186" s="11" t="s">
        <v>316</v>
      </c>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5"/>
    </row>
    <row r="187" spans="1:33" ht="15" customHeight="1" x14ac:dyDescent="0.2">
      <c r="A187" s="3" t="s">
        <v>317</v>
      </c>
      <c r="B187" s="10" t="s">
        <v>203</v>
      </c>
      <c r="C187" s="27">
        <v>64.824096999999995</v>
      </c>
      <c r="D187" s="27">
        <v>64.961235000000002</v>
      </c>
      <c r="E187" s="27">
        <v>65.100380000000001</v>
      </c>
      <c r="F187" s="27">
        <v>65.263985000000005</v>
      </c>
      <c r="G187" s="27">
        <v>65.432158999999999</v>
      </c>
      <c r="H187" s="27">
        <v>65.604979999999998</v>
      </c>
      <c r="I187" s="27">
        <v>65.807700999999994</v>
      </c>
      <c r="J187" s="27">
        <v>66.037009999999995</v>
      </c>
      <c r="K187" s="27">
        <v>66.276473999999993</v>
      </c>
      <c r="L187" s="27">
        <v>66.532287999999994</v>
      </c>
      <c r="M187" s="27">
        <v>66.770432</v>
      </c>
      <c r="N187" s="27">
        <v>67.004608000000005</v>
      </c>
      <c r="O187" s="27">
        <v>67.258408000000003</v>
      </c>
      <c r="P187" s="27">
        <v>67.541388999999995</v>
      </c>
      <c r="Q187" s="27">
        <v>67.828339</v>
      </c>
      <c r="R187" s="27">
        <v>68.131538000000006</v>
      </c>
      <c r="S187" s="27">
        <v>68.468902999999997</v>
      </c>
      <c r="T187" s="27">
        <v>68.830062999999996</v>
      </c>
      <c r="U187" s="27">
        <v>69.224541000000002</v>
      </c>
      <c r="V187" s="27">
        <v>69.635979000000006</v>
      </c>
      <c r="W187" s="27">
        <v>70.061829000000003</v>
      </c>
      <c r="X187" s="27">
        <v>70.498870999999994</v>
      </c>
      <c r="Y187" s="27">
        <v>70.956542999999996</v>
      </c>
      <c r="Z187" s="27">
        <v>71.433723000000001</v>
      </c>
      <c r="AA187" s="27">
        <v>71.921599999999998</v>
      </c>
      <c r="AB187" s="27">
        <v>72.409790000000001</v>
      </c>
      <c r="AC187" s="27">
        <v>72.895256000000003</v>
      </c>
      <c r="AD187" s="27">
        <v>73.383469000000005</v>
      </c>
      <c r="AE187" s="27">
        <v>73.866080999999994</v>
      </c>
      <c r="AF187" s="27">
        <v>74.346626000000001</v>
      </c>
      <c r="AG187" s="13">
        <v>4.8310000000000002E-3</v>
      </c>
    </row>
    <row r="188" spans="1:33" ht="15" customHeight="1" x14ac:dyDescent="0.2">
      <c r="A188" s="3" t="s">
        <v>318</v>
      </c>
      <c r="B188" s="10" t="s">
        <v>205</v>
      </c>
      <c r="C188" s="27">
        <v>63.480564000000001</v>
      </c>
      <c r="D188" s="27">
        <v>63.600532999999999</v>
      </c>
      <c r="E188" s="27">
        <v>63.693325000000002</v>
      </c>
      <c r="F188" s="27">
        <v>63.805809000000004</v>
      </c>
      <c r="G188" s="27">
        <v>63.947322999999997</v>
      </c>
      <c r="H188" s="27">
        <v>64.126677999999998</v>
      </c>
      <c r="I188" s="27">
        <v>64.316153999999997</v>
      </c>
      <c r="J188" s="27">
        <v>64.567322000000004</v>
      </c>
      <c r="K188" s="27">
        <v>64.846183999999994</v>
      </c>
      <c r="L188" s="27">
        <v>65.143448000000006</v>
      </c>
      <c r="M188" s="27">
        <v>65.373824999999997</v>
      </c>
      <c r="N188" s="27">
        <v>65.603493</v>
      </c>
      <c r="O188" s="27">
        <v>65.927643000000003</v>
      </c>
      <c r="P188" s="27">
        <v>66.365111999999996</v>
      </c>
      <c r="Q188" s="27">
        <v>66.808402999999998</v>
      </c>
      <c r="R188" s="27">
        <v>67.292159999999996</v>
      </c>
      <c r="S188" s="27">
        <v>67.800438</v>
      </c>
      <c r="T188" s="27">
        <v>68.317458999999999</v>
      </c>
      <c r="U188" s="27">
        <v>68.840980999999999</v>
      </c>
      <c r="V188" s="27">
        <v>69.363945000000001</v>
      </c>
      <c r="W188" s="27">
        <v>69.890144000000006</v>
      </c>
      <c r="X188" s="27">
        <v>70.420974999999999</v>
      </c>
      <c r="Y188" s="27">
        <v>70.946990999999997</v>
      </c>
      <c r="Z188" s="27">
        <v>71.489220000000003</v>
      </c>
      <c r="AA188" s="27">
        <v>72.049294000000003</v>
      </c>
      <c r="AB188" s="27">
        <v>72.586738999999994</v>
      </c>
      <c r="AC188" s="27">
        <v>73.103003999999999</v>
      </c>
      <c r="AD188" s="27">
        <v>73.600121000000001</v>
      </c>
      <c r="AE188" s="27">
        <v>74.088286999999994</v>
      </c>
      <c r="AF188" s="27">
        <v>74.541702000000001</v>
      </c>
      <c r="AG188" s="13">
        <v>5.6849999999999999E-3</v>
      </c>
    </row>
    <row r="189" spans="1:33" ht="15" customHeight="1" x14ac:dyDescent="0.2">
      <c r="A189" s="3" t="s">
        <v>319</v>
      </c>
      <c r="B189" s="10" t="s">
        <v>207</v>
      </c>
      <c r="C189" s="27">
        <v>45.349997999999999</v>
      </c>
      <c r="D189" s="27">
        <v>45.441516999999997</v>
      </c>
      <c r="E189" s="27">
        <v>45.546393999999999</v>
      </c>
      <c r="F189" s="27">
        <v>45.630775</v>
      </c>
      <c r="G189" s="27">
        <v>45.701461999999999</v>
      </c>
      <c r="H189" s="27">
        <v>45.783833000000001</v>
      </c>
      <c r="I189" s="27">
        <v>45.885162000000001</v>
      </c>
      <c r="J189" s="27">
        <v>45.980075999999997</v>
      </c>
      <c r="K189" s="27">
        <v>46.090454000000001</v>
      </c>
      <c r="L189" s="27">
        <v>46.221397000000003</v>
      </c>
      <c r="M189" s="27">
        <v>46.361472999999997</v>
      </c>
      <c r="N189" s="27">
        <v>46.511791000000002</v>
      </c>
      <c r="O189" s="27">
        <v>46.678753</v>
      </c>
      <c r="P189" s="27">
        <v>46.843150999999999</v>
      </c>
      <c r="Q189" s="27">
        <v>46.998004999999999</v>
      </c>
      <c r="R189" s="27">
        <v>47.173115000000003</v>
      </c>
      <c r="S189" s="27">
        <v>47.368068999999998</v>
      </c>
      <c r="T189" s="27">
        <v>47.560890000000001</v>
      </c>
      <c r="U189" s="27">
        <v>47.780754000000002</v>
      </c>
      <c r="V189" s="27">
        <v>48.027881999999998</v>
      </c>
      <c r="W189" s="27">
        <v>48.277515000000001</v>
      </c>
      <c r="X189" s="27">
        <v>48.547367000000001</v>
      </c>
      <c r="Y189" s="27">
        <v>48.837521000000002</v>
      </c>
      <c r="Z189" s="27">
        <v>49.13335</v>
      </c>
      <c r="AA189" s="27">
        <v>49.436619</v>
      </c>
      <c r="AB189" s="27">
        <v>49.745410999999997</v>
      </c>
      <c r="AC189" s="27">
        <v>50.070354000000002</v>
      </c>
      <c r="AD189" s="27">
        <v>50.392108999999998</v>
      </c>
      <c r="AE189" s="27">
        <v>50.722110999999998</v>
      </c>
      <c r="AF189" s="27">
        <v>51.060772</v>
      </c>
      <c r="AG189" s="13">
        <v>4.1729999999999996E-3</v>
      </c>
    </row>
    <row r="190" spans="1:33" ht="15" customHeight="1" x14ac:dyDescent="0.2">
      <c r="A190" s="3" t="s">
        <v>320</v>
      </c>
      <c r="B190" s="10" t="s">
        <v>315</v>
      </c>
      <c r="C190" s="27">
        <v>62.299999</v>
      </c>
      <c r="D190" s="27">
        <v>62.427864</v>
      </c>
      <c r="E190" s="27">
        <v>62.553477999999998</v>
      </c>
      <c r="F190" s="27">
        <v>62.692596000000002</v>
      </c>
      <c r="G190" s="27">
        <v>62.837829999999997</v>
      </c>
      <c r="H190" s="27">
        <v>62.997334000000002</v>
      </c>
      <c r="I190" s="27">
        <v>63.180118999999998</v>
      </c>
      <c r="J190" s="27">
        <v>63.390602000000001</v>
      </c>
      <c r="K190" s="27">
        <v>63.616863000000002</v>
      </c>
      <c r="L190" s="27">
        <v>63.861347000000002</v>
      </c>
      <c r="M190" s="27">
        <v>64.082702999999995</v>
      </c>
      <c r="N190" s="27">
        <v>64.304214000000002</v>
      </c>
      <c r="O190" s="27">
        <v>64.562484999999995</v>
      </c>
      <c r="P190" s="27">
        <v>64.862305000000006</v>
      </c>
      <c r="Q190" s="27">
        <v>65.163094000000001</v>
      </c>
      <c r="R190" s="27">
        <v>65.486716999999999</v>
      </c>
      <c r="S190" s="27">
        <v>65.839393999999999</v>
      </c>
      <c r="T190" s="27">
        <v>66.206528000000006</v>
      </c>
      <c r="U190" s="27">
        <v>66.600098000000003</v>
      </c>
      <c r="V190" s="27">
        <v>67.009490999999997</v>
      </c>
      <c r="W190" s="27">
        <v>67.428214999999994</v>
      </c>
      <c r="X190" s="27">
        <v>67.859093000000001</v>
      </c>
      <c r="Y190" s="27">
        <v>68.305442999999997</v>
      </c>
      <c r="Z190" s="27">
        <v>68.767707999999999</v>
      </c>
      <c r="AA190" s="27">
        <v>69.241698999999997</v>
      </c>
      <c r="AB190" s="27">
        <v>69.706062000000003</v>
      </c>
      <c r="AC190" s="27">
        <v>70.168182000000002</v>
      </c>
      <c r="AD190" s="27">
        <v>70.626937999999996</v>
      </c>
      <c r="AE190" s="27">
        <v>71.082642000000007</v>
      </c>
      <c r="AF190" s="27">
        <v>71.531852999999998</v>
      </c>
      <c r="AG190" s="13">
        <v>4.8739999999999999E-3</v>
      </c>
    </row>
    <row r="191" spans="1:33" ht="15" customHeight="1" x14ac:dyDescent="0.2">
      <c r="B191" s="10"/>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14"/>
    </row>
    <row r="192" spans="1:33" ht="15" customHeight="1" x14ac:dyDescent="0.2">
      <c r="B192" s="26" t="s">
        <v>321</v>
      </c>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14"/>
    </row>
    <row r="193" spans="1:33" ht="15" customHeight="1" x14ac:dyDescent="0.2">
      <c r="B193" s="11" t="s">
        <v>322</v>
      </c>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5"/>
    </row>
    <row r="194" spans="1:33" ht="15" customHeight="1" x14ac:dyDescent="0.2">
      <c r="A194" s="3" t="s">
        <v>323</v>
      </c>
      <c r="B194" s="10" t="s">
        <v>101</v>
      </c>
      <c r="C194" s="27">
        <v>2432.7612300000001</v>
      </c>
      <c r="D194" s="27">
        <v>2444.8303219999998</v>
      </c>
      <c r="E194" s="27">
        <v>2451.429932</v>
      </c>
      <c r="F194" s="27">
        <v>2474.3264159999999</v>
      </c>
      <c r="G194" s="27">
        <v>2495.7536620000001</v>
      </c>
      <c r="H194" s="27">
        <v>2516.1530760000001</v>
      </c>
      <c r="I194" s="27">
        <v>2533.9948730000001</v>
      </c>
      <c r="J194" s="27">
        <v>2547.9409179999998</v>
      </c>
      <c r="K194" s="27">
        <v>2560.1545409999999</v>
      </c>
      <c r="L194" s="27">
        <v>2570.6440429999998</v>
      </c>
      <c r="M194" s="27">
        <v>2582.195068</v>
      </c>
      <c r="N194" s="27">
        <v>2594.5751949999999</v>
      </c>
      <c r="O194" s="27">
        <v>2606.7192380000001</v>
      </c>
      <c r="P194" s="27">
        <v>2617.5573730000001</v>
      </c>
      <c r="Q194" s="27">
        <v>2627.7963869999999</v>
      </c>
      <c r="R194" s="27">
        <v>2636.5991210000002</v>
      </c>
      <c r="S194" s="27">
        <v>2643.4313959999999</v>
      </c>
      <c r="T194" s="27">
        <v>2649.5058589999999</v>
      </c>
      <c r="U194" s="27">
        <v>2654.3427729999999</v>
      </c>
      <c r="V194" s="27">
        <v>2658.451904</v>
      </c>
      <c r="W194" s="27">
        <v>2661.7358399999998</v>
      </c>
      <c r="X194" s="27">
        <v>2664.210693</v>
      </c>
      <c r="Y194" s="27">
        <v>2665.7922359999998</v>
      </c>
      <c r="Z194" s="27">
        <v>2666.2604980000001</v>
      </c>
      <c r="AA194" s="27">
        <v>2665.8911130000001</v>
      </c>
      <c r="AB194" s="27">
        <v>2668.0588379999999</v>
      </c>
      <c r="AC194" s="27">
        <v>2669.9548340000001</v>
      </c>
      <c r="AD194" s="27">
        <v>2671.6042480000001</v>
      </c>
      <c r="AE194" s="27">
        <v>2672.7006839999999</v>
      </c>
      <c r="AF194" s="27">
        <v>2674.056885</v>
      </c>
      <c r="AG194" s="13">
        <v>3.2060000000000001E-3</v>
      </c>
    </row>
    <row r="195" spans="1:33" ht="15" customHeight="1" x14ac:dyDescent="0.2">
      <c r="A195" s="3" t="s">
        <v>324</v>
      </c>
      <c r="B195" s="10" t="s">
        <v>103</v>
      </c>
      <c r="C195" s="27">
        <v>229.47493</v>
      </c>
      <c r="D195" s="27">
        <v>235.32077000000001</v>
      </c>
      <c r="E195" s="27">
        <v>244.060349</v>
      </c>
      <c r="F195" s="27">
        <v>253.77273600000001</v>
      </c>
      <c r="G195" s="27">
        <v>263.78732300000001</v>
      </c>
      <c r="H195" s="27">
        <v>273.53350799999998</v>
      </c>
      <c r="I195" s="27">
        <v>283.04260299999999</v>
      </c>
      <c r="J195" s="27">
        <v>292.89944500000001</v>
      </c>
      <c r="K195" s="27">
        <v>302.194794</v>
      </c>
      <c r="L195" s="27">
        <v>310.47775300000001</v>
      </c>
      <c r="M195" s="27">
        <v>319.12600700000002</v>
      </c>
      <c r="N195" s="27">
        <v>327.87228399999998</v>
      </c>
      <c r="O195" s="27">
        <v>336.61203</v>
      </c>
      <c r="P195" s="27">
        <v>345.15405299999998</v>
      </c>
      <c r="Q195" s="27">
        <v>354.09204099999999</v>
      </c>
      <c r="R195" s="27">
        <v>363.03829999999999</v>
      </c>
      <c r="S195" s="27">
        <v>371.93945300000001</v>
      </c>
      <c r="T195" s="27">
        <v>380.92355300000003</v>
      </c>
      <c r="U195" s="27">
        <v>389.74874899999998</v>
      </c>
      <c r="V195" s="27">
        <v>398.413208</v>
      </c>
      <c r="W195" s="27">
        <v>407.08154300000001</v>
      </c>
      <c r="X195" s="27">
        <v>415.516052</v>
      </c>
      <c r="Y195" s="27">
        <v>423.49035600000002</v>
      </c>
      <c r="Z195" s="27">
        <v>431.11322000000001</v>
      </c>
      <c r="AA195" s="27">
        <v>438.50140399999998</v>
      </c>
      <c r="AB195" s="27">
        <v>446.00070199999999</v>
      </c>
      <c r="AC195" s="27">
        <v>453.14425699999998</v>
      </c>
      <c r="AD195" s="27">
        <v>460.21978799999999</v>
      </c>
      <c r="AE195" s="27">
        <v>466.91967799999998</v>
      </c>
      <c r="AF195" s="27">
        <v>473.28137199999998</v>
      </c>
      <c r="AG195" s="13">
        <v>2.5269E-2</v>
      </c>
    </row>
    <row r="196" spans="1:33" ht="15" customHeight="1" x14ac:dyDescent="0.2">
      <c r="A196" s="3" t="s">
        <v>325</v>
      </c>
      <c r="B196" s="10" t="s">
        <v>105</v>
      </c>
      <c r="C196" s="27">
        <v>134.84530599999999</v>
      </c>
      <c r="D196" s="27">
        <v>141.933807</v>
      </c>
      <c r="E196" s="27">
        <v>151.81445299999999</v>
      </c>
      <c r="F196" s="27">
        <v>164.56918300000001</v>
      </c>
      <c r="G196" s="27">
        <v>176.276917</v>
      </c>
      <c r="H196" s="27">
        <v>188.67984000000001</v>
      </c>
      <c r="I196" s="27">
        <v>200.91043099999999</v>
      </c>
      <c r="J196" s="27">
        <v>213.57110599999999</v>
      </c>
      <c r="K196" s="27">
        <v>226.85382100000001</v>
      </c>
      <c r="L196" s="27">
        <v>240.313232</v>
      </c>
      <c r="M196" s="27">
        <v>254.87591599999999</v>
      </c>
      <c r="N196" s="27">
        <v>269.67407200000002</v>
      </c>
      <c r="O196" s="27">
        <v>284.60916099999997</v>
      </c>
      <c r="P196" s="27">
        <v>300.026794</v>
      </c>
      <c r="Q196" s="27">
        <v>316.26413000000002</v>
      </c>
      <c r="R196" s="27">
        <v>333.05685399999999</v>
      </c>
      <c r="S196" s="27">
        <v>350.20761099999999</v>
      </c>
      <c r="T196" s="27">
        <v>367.56210299999998</v>
      </c>
      <c r="U196" s="27">
        <v>386.13659699999999</v>
      </c>
      <c r="V196" s="27">
        <v>405.28918499999997</v>
      </c>
      <c r="W196" s="27">
        <v>425.34063700000002</v>
      </c>
      <c r="X196" s="27">
        <v>445.97943099999998</v>
      </c>
      <c r="Y196" s="27">
        <v>468.009277</v>
      </c>
      <c r="Z196" s="27">
        <v>490.74517800000001</v>
      </c>
      <c r="AA196" s="27">
        <v>514.60003700000004</v>
      </c>
      <c r="AB196" s="27">
        <v>541.57214399999998</v>
      </c>
      <c r="AC196" s="27">
        <v>570.44006300000001</v>
      </c>
      <c r="AD196" s="27">
        <v>601.07305899999994</v>
      </c>
      <c r="AE196" s="27">
        <v>633.60906999999997</v>
      </c>
      <c r="AF196" s="27">
        <v>668.44177200000001</v>
      </c>
      <c r="AG196" s="13">
        <v>5.6903000000000002E-2</v>
      </c>
    </row>
    <row r="197" spans="1:33" ht="15" customHeight="1" x14ac:dyDescent="0.2">
      <c r="A197" s="3" t="s">
        <v>326</v>
      </c>
      <c r="B197" s="10" t="s">
        <v>107</v>
      </c>
      <c r="C197" s="27">
        <v>522.49755900000002</v>
      </c>
      <c r="D197" s="27">
        <v>536.34277299999997</v>
      </c>
      <c r="E197" s="27">
        <v>555.235229</v>
      </c>
      <c r="F197" s="27">
        <v>576.641479</v>
      </c>
      <c r="G197" s="27">
        <v>597.50354000000004</v>
      </c>
      <c r="H197" s="27">
        <v>620.98474099999999</v>
      </c>
      <c r="I197" s="27">
        <v>645.45019500000001</v>
      </c>
      <c r="J197" s="27">
        <v>672.01721199999997</v>
      </c>
      <c r="K197" s="27">
        <v>701.26355000000001</v>
      </c>
      <c r="L197" s="27">
        <v>732.90344200000004</v>
      </c>
      <c r="M197" s="27">
        <v>767.68530299999998</v>
      </c>
      <c r="N197" s="27">
        <v>805.59948699999995</v>
      </c>
      <c r="O197" s="27">
        <v>847.00036599999999</v>
      </c>
      <c r="P197" s="27">
        <v>891.93188499999997</v>
      </c>
      <c r="Q197" s="27">
        <v>941.73388699999998</v>
      </c>
      <c r="R197" s="27">
        <v>996.69287099999997</v>
      </c>
      <c r="S197" s="27">
        <v>1056.6920170000001</v>
      </c>
      <c r="T197" s="27">
        <v>1122.6793210000001</v>
      </c>
      <c r="U197" s="27">
        <v>1194.759399</v>
      </c>
      <c r="V197" s="27">
        <v>1273.8460689999999</v>
      </c>
      <c r="W197" s="27">
        <v>1360.0538329999999</v>
      </c>
      <c r="X197" s="27">
        <v>1454.2418210000001</v>
      </c>
      <c r="Y197" s="27">
        <v>1556.07251</v>
      </c>
      <c r="Z197" s="27">
        <v>1666.3790280000001</v>
      </c>
      <c r="AA197" s="27">
        <v>1784.4738769999999</v>
      </c>
      <c r="AB197" s="27">
        <v>1915.724121</v>
      </c>
      <c r="AC197" s="27">
        <v>2054.6103520000001</v>
      </c>
      <c r="AD197" s="27">
        <v>2199.789307</v>
      </c>
      <c r="AE197" s="27">
        <v>2349.4951169999999</v>
      </c>
      <c r="AF197" s="27">
        <v>2501.4291990000002</v>
      </c>
      <c r="AG197" s="13">
        <v>5.6535000000000002E-2</v>
      </c>
    </row>
    <row r="198" spans="1:33" ht="15" customHeight="1" x14ac:dyDescent="0.2">
      <c r="A198" s="3" t="s">
        <v>327</v>
      </c>
      <c r="B198" s="10" t="s">
        <v>109</v>
      </c>
      <c r="C198" s="27">
        <v>2487.2902829999998</v>
      </c>
      <c r="D198" s="27">
        <v>2559.5512699999999</v>
      </c>
      <c r="E198" s="27">
        <v>2664.13501</v>
      </c>
      <c r="F198" s="27">
        <v>2787.0974120000001</v>
      </c>
      <c r="G198" s="27">
        <v>2920.1445309999999</v>
      </c>
      <c r="H198" s="27">
        <v>3045.5607909999999</v>
      </c>
      <c r="I198" s="27">
        <v>3164.6992190000001</v>
      </c>
      <c r="J198" s="27">
        <v>3279.7224120000001</v>
      </c>
      <c r="K198" s="27">
        <v>3393.461914</v>
      </c>
      <c r="L198" s="27">
        <v>3506.680664</v>
      </c>
      <c r="M198" s="27">
        <v>3617.7392580000001</v>
      </c>
      <c r="N198" s="27">
        <v>3724.2927249999998</v>
      </c>
      <c r="O198" s="27">
        <v>3824.8583979999999</v>
      </c>
      <c r="P198" s="27">
        <v>3917.6191410000001</v>
      </c>
      <c r="Q198" s="27">
        <v>4005.1723630000001</v>
      </c>
      <c r="R198" s="27">
        <v>4086.318115</v>
      </c>
      <c r="S198" s="27">
        <v>4161.0639650000003</v>
      </c>
      <c r="T198" s="27">
        <v>4228.9018550000001</v>
      </c>
      <c r="U198" s="27">
        <v>4288.3979490000002</v>
      </c>
      <c r="V198" s="27">
        <v>4341.5078119999998</v>
      </c>
      <c r="W198" s="27">
        <v>4388.9248049999997</v>
      </c>
      <c r="X198" s="27">
        <v>4429.5048829999996</v>
      </c>
      <c r="Y198" s="27">
        <v>4463.4423829999996</v>
      </c>
      <c r="Z198" s="27">
        <v>4490.4653319999998</v>
      </c>
      <c r="AA198" s="27">
        <v>4511.5864259999998</v>
      </c>
      <c r="AB198" s="27">
        <v>4534.484375</v>
      </c>
      <c r="AC198" s="27">
        <v>4552.6005859999996</v>
      </c>
      <c r="AD198" s="27">
        <v>4566.9887699999999</v>
      </c>
      <c r="AE198" s="27">
        <v>4577.4975590000004</v>
      </c>
      <c r="AF198" s="27">
        <v>4584.591797</v>
      </c>
      <c r="AG198" s="13">
        <v>2.1035000000000002E-2</v>
      </c>
    </row>
    <row r="199" spans="1:33" ht="15" customHeight="1" x14ac:dyDescent="0.2">
      <c r="A199" s="3" t="s">
        <v>328</v>
      </c>
      <c r="B199" s="10" t="s">
        <v>111</v>
      </c>
      <c r="C199" s="27">
        <v>456.11245700000001</v>
      </c>
      <c r="D199" s="27">
        <v>464.36917099999999</v>
      </c>
      <c r="E199" s="27">
        <v>472.78518700000001</v>
      </c>
      <c r="F199" s="27">
        <v>481.19940200000002</v>
      </c>
      <c r="G199" s="27">
        <v>489.67825299999998</v>
      </c>
      <c r="H199" s="27">
        <v>498.14859000000001</v>
      </c>
      <c r="I199" s="27">
        <v>506.45245399999999</v>
      </c>
      <c r="J199" s="27">
        <v>514.59295699999996</v>
      </c>
      <c r="K199" s="27">
        <v>522.79565400000001</v>
      </c>
      <c r="L199" s="27">
        <v>530.98553500000003</v>
      </c>
      <c r="M199" s="27">
        <v>539.425659</v>
      </c>
      <c r="N199" s="27">
        <v>547.970642</v>
      </c>
      <c r="O199" s="27">
        <v>556.41613800000005</v>
      </c>
      <c r="P199" s="27">
        <v>564.68347200000005</v>
      </c>
      <c r="Q199" s="27">
        <v>573.01709000000005</v>
      </c>
      <c r="R199" s="27">
        <v>581.29986599999995</v>
      </c>
      <c r="S199" s="27">
        <v>589.48217799999998</v>
      </c>
      <c r="T199" s="27">
        <v>597.693848</v>
      </c>
      <c r="U199" s="27">
        <v>605.90991199999996</v>
      </c>
      <c r="V199" s="27">
        <v>614.21520999999996</v>
      </c>
      <c r="W199" s="27">
        <v>622.67749000000003</v>
      </c>
      <c r="X199" s="27">
        <v>631.17919900000004</v>
      </c>
      <c r="Y199" s="27">
        <v>639.73681599999998</v>
      </c>
      <c r="Z199" s="27">
        <v>648.425476</v>
      </c>
      <c r="AA199" s="27">
        <v>657.27221699999996</v>
      </c>
      <c r="AB199" s="27">
        <v>668.09442100000001</v>
      </c>
      <c r="AC199" s="27">
        <v>679.21679700000004</v>
      </c>
      <c r="AD199" s="27">
        <v>690.66101100000003</v>
      </c>
      <c r="AE199" s="27">
        <v>702.43872099999999</v>
      </c>
      <c r="AF199" s="27">
        <v>714.57781999999997</v>
      </c>
      <c r="AG199" s="13">
        <v>1.5512E-2</v>
      </c>
    </row>
    <row r="200" spans="1:33" ht="15" customHeight="1" x14ac:dyDescent="0.2">
      <c r="A200" s="3" t="s">
        <v>329</v>
      </c>
      <c r="B200" s="10" t="s">
        <v>113</v>
      </c>
      <c r="C200" s="27">
        <v>610.75341800000001</v>
      </c>
      <c r="D200" s="27">
        <v>633.81762700000002</v>
      </c>
      <c r="E200" s="27">
        <v>657.62829599999998</v>
      </c>
      <c r="F200" s="27">
        <v>682.96777299999997</v>
      </c>
      <c r="G200" s="27">
        <v>706.77380400000004</v>
      </c>
      <c r="H200" s="27">
        <v>731.08898899999997</v>
      </c>
      <c r="I200" s="27">
        <v>755.17346199999997</v>
      </c>
      <c r="J200" s="27">
        <v>779.386841</v>
      </c>
      <c r="K200" s="27">
        <v>803.50598100000002</v>
      </c>
      <c r="L200" s="27">
        <v>827.77014199999996</v>
      </c>
      <c r="M200" s="27">
        <v>853.52136199999995</v>
      </c>
      <c r="N200" s="27">
        <v>879.87207000000001</v>
      </c>
      <c r="O200" s="27">
        <v>906.83642599999996</v>
      </c>
      <c r="P200" s="27">
        <v>934.76208499999996</v>
      </c>
      <c r="Q200" s="27">
        <v>963.96887200000003</v>
      </c>
      <c r="R200" s="27">
        <v>993.80285600000002</v>
      </c>
      <c r="S200" s="27">
        <v>1024.0150149999999</v>
      </c>
      <c r="T200" s="27">
        <v>1055.3157960000001</v>
      </c>
      <c r="U200" s="27">
        <v>1087.4210210000001</v>
      </c>
      <c r="V200" s="27">
        <v>1120.533203</v>
      </c>
      <c r="W200" s="27">
        <v>1154.1920170000001</v>
      </c>
      <c r="X200" s="27">
        <v>1188.581909</v>
      </c>
      <c r="Y200" s="27">
        <v>1224.2861330000001</v>
      </c>
      <c r="Z200" s="27">
        <v>1261.2657469999999</v>
      </c>
      <c r="AA200" s="27">
        <v>1299.5649410000001</v>
      </c>
      <c r="AB200" s="27">
        <v>1341.7585449999999</v>
      </c>
      <c r="AC200" s="27">
        <v>1385.894409</v>
      </c>
      <c r="AD200" s="27">
        <v>1431.994385</v>
      </c>
      <c r="AE200" s="27">
        <v>1480.331177</v>
      </c>
      <c r="AF200" s="27">
        <v>1531.0888669999999</v>
      </c>
      <c r="AG200" s="13">
        <v>3.2000000000000001E-2</v>
      </c>
    </row>
    <row r="201" spans="1:33" ht="15" customHeight="1" x14ac:dyDescent="0.2">
      <c r="A201" s="3" t="s">
        <v>330</v>
      </c>
      <c r="B201" s="10" t="s">
        <v>115</v>
      </c>
      <c r="C201" s="27">
        <v>661.34075900000005</v>
      </c>
      <c r="D201" s="27">
        <v>672.45239300000003</v>
      </c>
      <c r="E201" s="27">
        <v>684.69775400000003</v>
      </c>
      <c r="F201" s="27">
        <v>697.89074700000003</v>
      </c>
      <c r="G201" s="27">
        <v>712.60900900000001</v>
      </c>
      <c r="H201" s="27">
        <v>728.11444100000006</v>
      </c>
      <c r="I201" s="27">
        <v>746.66735800000004</v>
      </c>
      <c r="J201" s="27">
        <v>764.834473</v>
      </c>
      <c r="K201" s="27">
        <v>784.31372099999999</v>
      </c>
      <c r="L201" s="27">
        <v>805.58093299999996</v>
      </c>
      <c r="M201" s="27">
        <v>823.65747099999999</v>
      </c>
      <c r="N201" s="27">
        <v>842.96795699999996</v>
      </c>
      <c r="O201" s="27">
        <v>864.28479000000004</v>
      </c>
      <c r="P201" s="27">
        <v>887.19775400000003</v>
      </c>
      <c r="Q201" s="27">
        <v>912.18597399999999</v>
      </c>
      <c r="R201" s="27">
        <v>938.535889</v>
      </c>
      <c r="S201" s="27">
        <v>966.55798300000004</v>
      </c>
      <c r="T201" s="27">
        <v>995.57147199999997</v>
      </c>
      <c r="U201" s="27">
        <v>1027.0432129999999</v>
      </c>
      <c r="V201" s="27">
        <v>1060.255615</v>
      </c>
      <c r="W201" s="27">
        <v>1094.237427</v>
      </c>
      <c r="X201" s="27">
        <v>1129.8125</v>
      </c>
      <c r="Y201" s="27">
        <v>1166.7768550000001</v>
      </c>
      <c r="Z201" s="27">
        <v>1205.1992190000001</v>
      </c>
      <c r="AA201" s="27">
        <v>1245.773682</v>
      </c>
      <c r="AB201" s="27">
        <v>1291.886475</v>
      </c>
      <c r="AC201" s="27">
        <v>1339.7154539999999</v>
      </c>
      <c r="AD201" s="27">
        <v>1389.1701660000001</v>
      </c>
      <c r="AE201" s="27">
        <v>1439.931885</v>
      </c>
      <c r="AF201" s="27">
        <v>1491.652832</v>
      </c>
      <c r="AG201" s="13">
        <v>2.8863E-2</v>
      </c>
    </row>
    <row r="202" spans="1:33" ht="15" customHeight="1" x14ac:dyDescent="0.2">
      <c r="A202" s="3" t="s">
        <v>331</v>
      </c>
      <c r="B202" s="10" t="s">
        <v>117</v>
      </c>
      <c r="C202" s="27">
        <v>861.56994599999996</v>
      </c>
      <c r="D202" s="27">
        <v>922.39709500000004</v>
      </c>
      <c r="E202" s="27">
        <v>995.69006300000001</v>
      </c>
      <c r="F202" s="27">
        <v>1080.3013920000001</v>
      </c>
      <c r="G202" s="27">
        <v>1175.419067</v>
      </c>
      <c r="H202" s="27">
        <v>1282.9017329999999</v>
      </c>
      <c r="I202" s="27">
        <v>1402.9354249999999</v>
      </c>
      <c r="J202" s="27">
        <v>1540.2114260000001</v>
      </c>
      <c r="K202" s="27">
        <v>1697.049561</v>
      </c>
      <c r="L202" s="27">
        <v>1876.0802000000001</v>
      </c>
      <c r="M202" s="27">
        <v>2086.2299800000001</v>
      </c>
      <c r="N202" s="27">
        <v>2323.283203</v>
      </c>
      <c r="O202" s="27">
        <v>2584.6523440000001</v>
      </c>
      <c r="P202" s="27">
        <v>2873.1186520000001</v>
      </c>
      <c r="Q202" s="27">
        <v>3205.4780270000001</v>
      </c>
      <c r="R202" s="27">
        <v>3577.1679690000001</v>
      </c>
      <c r="S202" s="27">
        <v>3994.0190429999998</v>
      </c>
      <c r="T202" s="27">
        <v>4449.0712890000004</v>
      </c>
      <c r="U202" s="27">
        <v>4944.9267579999996</v>
      </c>
      <c r="V202" s="27">
        <v>5470.7124020000001</v>
      </c>
      <c r="W202" s="27">
        <v>6024.8149409999996</v>
      </c>
      <c r="X202" s="27">
        <v>6582.9565430000002</v>
      </c>
      <c r="Y202" s="27">
        <v>7145.4458009999998</v>
      </c>
      <c r="Z202" s="27">
        <v>7696.689453</v>
      </c>
      <c r="AA202" s="27">
        <v>8195.9589840000008</v>
      </c>
      <c r="AB202" s="27">
        <v>8667.6201170000004</v>
      </c>
      <c r="AC202" s="27">
        <v>9079.8066409999992</v>
      </c>
      <c r="AD202" s="27">
        <v>9425.8486329999996</v>
      </c>
      <c r="AE202" s="27">
        <v>9697.7246090000008</v>
      </c>
      <c r="AF202" s="27">
        <v>9902.4677730000003</v>
      </c>
      <c r="AG202" s="13">
        <v>8.8467000000000004E-2</v>
      </c>
    </row>
    <row r="203" spans="1:33" ht="15" customHeight="1" x14ac:dyDescent="0.2">
      <c r="A203" s="3" t="s">
        <v>332</v>
      </c>
      <c r="B203" s="10" t="s">
        <v>119</v>
      </c>
      <c r="C203" s="27">
        <v>614.11084000000005</v>
      </c>
      <c r="D203" s="27">
        <v>635.64831500000003</v>
      </c>
      <c r="E203" s="27">
        <v>652.73620600000004</v>
      </c>
      <c r="F203" s="27">
        <v>663.47106900000006</v>
      </c>
      <c r="G203" s="27">
        <v>674.95483400000001</v>
      </c>
      <c r="H203" s="27">
        <v>684.38244599999996</v>
      </c>
      <c r="I203" s="27">
        <v>691.21179199999995</v>
      </c>
      <c r="J203" s="27">
        <v>696.55358899999999</v>
      </c>
      <c r="K203" s="27">
        <v>701.24951199999998</v>
      </c>
      <c r="L203" s="27">
        <v>705.37023899999997</v>
      </c>
      <c r="M203" s="27">
        <v>709.07116699999995</v>
      </c>
      <c r="N203" s="27">
        <v>712.349243</v>
      </c>
      <c r="O203" s="27">
        <v>714.98742700000003</v>
      </c>
      <c r="P203" s="27">
        <v>716.98230000000001</v>
      </c>
      <c r="Q203" s="27">
        <v>718.65222200000005</v>
      </c>
      <c r="R203" s="27">
        <v>719.83349599999997</v>
      </c>
      <c r="S203" s="27">
        <v>720.54260299999999</v>
      </c>
      <c r="T203" s="27">
        <v>720.89172399999995</v>
      </c>
      <c r="U203" s="27">
        <v>720.65991199999996</v>
      </c>
      <c r="V203" s="27">
        <v>719.96215800000004</v>
      </c>
      <c r="W203" s="27">
        <v>718.95385699999997</v>
      </c>
      <c r="X203" s="27">
        <v>717.59802200000001</v>
      </c>
      <c r="Y203" s="27">
        <v>715.86413600000003</v>
      </c>
      <c r="Z203" s="27">
        <v>713.77477999999996</v>
      </c>
      <c r="AA203" s="27">
        <v>711.41442900000004</v>
      </c>
      <c r="AB203" s="27">
        <v>710.087402</v>
      </c>
      <c r="AC203" s="27">
        <v>708.61804199999995</v>
      </c>
      <c r="AD203" s="27">
        <v>707.05712900000003</v>
      </c>
      <c r="AE203" s="27">
        <v>705.41467299999999</v>
      </c>
      <c r="AF203" s="27">
        <v>703.69787599999995</v>
      </c>
      <c r="AG203" s="13">
        <v>3.6389999999999999E-3</v>
      </c>
    </row>
    <row r="204" spans="1:33" ht="15" customHeight="1" x14ac:dyDescent="0.2">
      <c r="A204" s="3" t="s">
        <v>333</v>
      </c>
      <c r="B204" s="10" t="s">
        <v>121</v>
      </c>
      <c r="C204" s="27">
        <v>1032.2855219999999</v>
      </c>
      <c r="D204" s="27">
        <v>1054.7729489999999</v>
      </c>
      <c r="E204" s="27">
        <v>1079.5500489999999</v>
      </c>
      <c r="F204" s="27">
        <v>1104.739014</v>
      </c>
      <c r="G204" s="27">
        <v>1131.4472659999999</v>
      </c>
      <c r="H204" s="27">
        <v>1158.3679199999999</v>
      </c>
      <c r="I204" s="27">
        <v>1185.591553</v>
      </c>
      <c r="J204" s="27">
        <v>1212.4692379999999</v>
      </c>
      <c r="K204" s="27">
        <v>1239.711548</v>
      </c>
      <c r="L204" s="27">
        <v>1267.3413089999999</v>
      </c>
      <c r="M204" s="27">
        <v>1296.6568600000001</v>
      </c>
      <c r="N204" s="27">
        <v>1326.4849850000001</v>
      </c>
      <c r="O204" s="27">
        <v>1357.688232</v>
      </c>
      <c r="P204" s="27">
        <v>1390.3515620000001</v>
      </c>
      <c r="Q204" s="27">
        <v>1425.040039</v>
      </c>
      <c r="R204" s="27">
        <v>1460.3542480000001</v>
      </c>
      <c r="S204" s="27">
        <v>1496.8461910000001</v>
      </c>
      <c r="T204" s="27">
        <v>1535.076904</v>
      </c>
      <c r="U204" s="27">
        <v>1574.611328</v>
      </c>
      <c r="V204" s="27">
        <v>1614.9086910000001</v>
      </c>
      <c r="W204" s="27">
        <v>1655.55249</v>
      </c>
      <c r="X204" s="27">
        <v>1697.510986</v>
      </c>
      <c r="Y204" s="27">
        <v>1741.033936</v>
      </c>
      <c r="Z204" s="27">
        <v>1786.4716800000001</v>
      </c>
      <c r="AA204" s="27">
        <v>1833.9670410000001</v>
      </c>
      <c r="AB204" s="27">
        <v>1887.421875</v>
      </c>
      <c r="AC204" s="27">
        <v>1943.762939</v>
      </c>
      <c r="AD204" s="27">
        <v>2002.9638669999999</v>
      </c>
      <c r="AE204" s="27">
        <v>2065.3723140000002</v>
      </c>
      <c r="AF204" s="27">
        <v>2131.516846</v>
      </c>
      <c r="AG204" s="13">
        <v>2.5444000000000001E-2</v>
      </c>
    </row>
    <row r="205" spans="1:33" ht="15" customHeight="1" x14ac:dyDescent="0.2">
      <c r="A205" s="3" t="s">
        <v>334</v>
      </c>
      <c r="B205" s="10" t="s">
        <v>123</v>
      </c>
      <c r="C205" s="27">
        <v>292.515198</v>
      </c>
      <c r="D205" s="27">
        <v>309.23113999999998</v>
      </c>
      <c r="E205" s="27">
        <v>328.34777800000001</v>
      </c>
      <c r="F205" s="27">
        <v>349.64718599999998</v>
      </c>
      <c r="G205" s="27">
        <v>373.49575800000002</v>
      </c>
      <c r="H205" s="27">
        <v>399.97445699999997</v>
      </c>
      <c r="I205" s="27">
        <v>428.62512199999998</v>
      </c>
      <c r="J205" s="27">
        <v>459.37374899999998</v>
      </c>
      <c r="K205" s="27">
        <v>492.47085600000003</v>
      </c>
      <c r="L205" s="27">
        <v>528.35986300000002</v>
      </c>
      <c r="M205" s="27">
        <v>565.71557600000006</v>
      </c>
      <c r="N205" s="27">
        <v>605.19750999999997</v>
      </c>
      <c r="O205" s="27">
        <v>645.70190400000001</v>
      </c>
      <c r="P205" s="27">
        <v>688.86010699999997</v>
      </c>
      <c r="Q205" s="27">
        <v>735.32739300000003</v>
      </c>
      <c r="R205" s="27">
        <v>784.79272500000002</v>
      </c>
      <c r="S205" s="27">
        <v>837.97351100000003</v>
      </c>
      <c r="T205" s="27">
        <v>894.98718299999996</v>
      </c>
      <c r="U205" s="27">
        <v>956.52124000000003</v>
      </c>
      <c r="V205" s="27">
        <v>1023.802612</v>
      </c>
      <c r="W205" s="27">
        <v>1096.6290280000001</v>
      </c>
      <c r="X205" s="27">
        <v>1175.6701660000001</v>
      </c>
      <c r="Y205" s="27">
        <v>1261.877563</v>
      </c>
      <c r="Z205" s="27">
        <v>1356.2001949999999</v>
      </c>
      <c r="AA205" s="27">
        <v>1459.4677730000001</v>
      </c>
      <c r="AB205" s="27">
        <v>1576.0302730000001</v>
      </c>
      <c r="AC205" s="27">
        <v>1704.529053</v>
      </c>
      <c r="AD205" s="27">
        <v>1846.2998050000001</v>
      </c>
      <c r="AE205" s="27">
        <v>2004.310913</v>
      </c>
      <c r="AF205" s="27">
        <v>2179.9609380000002</v>
      </c>
      <c r="AG205" s="13">
        <v>7.2238999999999998E-2</v>
      </c>
    </row>
    <row r="206" spans="1:33" ht="15" customHeight="1" x14ac:dyDescent="0.2">
      <c r="A206" s="3" t="s">
        <v>335</v>
      </c>
      <c r="B206" s="10" t="s">
        <v>125</v>
      </c>
      <c r="C206" s="27">
        <v>292.18893400000002</v>
      </c>
      <c r="D206" s="27">
        <v>301.61837800000001</v>
      </c>
      <c r="E206" s="27">
        <v>309.826324</v>
      </c>
      <c r="F206" s="27">
        <v>318.64443999999997</v>
      </c>
      <c r="G206" s="27">
        <v>327.27288800000002</v>
      </c>
      <c r="H206" s="27">
        <v>336.45877100000001</v>
      </c>
      <c r="I206" s="27">
        <v>344.93133499999999</v>
      </c>
      <c r="J206" s="27">
        <v>353.26095600000002</v>
      </c>
      <c r="K206" s="27">
        <v>361.04281600000002</v>
      </c>
      <c r="L206" s="27">
        <v>368.445221</v>
      </c>
      <c r="M206" s="27">
        <v>376.26355000000001</v>
      </c>
      <c r="N206" s="27">
        <v>383.98965500000003</v>
      </c>
      <c r="O206" s="27">
        <v>391.72351099999997</v>
      </c>
      <c r="P206" s="27">
        <v>399.517853</v>
      </c>
      <c r="Q206" s="27">
        <v>407.57955900000002</v>
      </c>
      <c r="R206" s="27">
        <v>415.64150999999998</v>
      </c>
      <c r="S206" s="27">
        <v>423.64126599999997</v>
      </c>
      <c r="T206" s="27">
        <v>431.36224399999998</v>
      </c>
      <c r="U206" s="27">
        <v>438.964966</v>
      </c>
      <c r="V206" s="27">
        <v>446.56173699999999</v>
      </c>
      <c r="W206" s="27">
        <v>454.09124800000001</v>
      </c>
      <c r="X206" s="27">
        <v>461.53234900000001</v>
      </c>
      <c r="Y206" s="27">
        <v>468.88150000000002</v>
      </c>
      <c r="Z206" s="27">
        <v>476.14089999999999</v>
      </c>
      <c r="AA206" s="27">
        <v>483.295929</v>
      </c>
      <c r="AB206" s="27">
        <v>491.60736100000003</v>
      </c>
      <c r="AC206" s="27">
        <v>499.91900600000002</v>
      </c>
      <c r="AD206" s="27">
        <v>508.21530200000001</v>
      </c>
      <c r="AE206" s="27">
        <v>516.49096699999996</v>
      </c>
      <c r="AF206" s="27">
        <v>524.75176999999996</v>
      </c>
      <c r="AG206" s="13">
        <v>1.9973999999999999E-2</v>
      </c>
    </row>
    <row r="207" spans="1:33" ht="15" customHeight="1" x14ac:dyDescent="0.2">
      <c r="A207" s="3" t="s">
        <v>336</v>
      </c>
      <c r="B207" s="10" t="s">
        <v>198</v>
      </c>
      <c r="C207" s="27">
        <v>10627.745117</v>
      </c>
      <c r="D207" s="27">
        <v>10912.287109000001</v>
      </c>
      <c r="E207" s="27">
        <v>11247.936523</v>
      </c>
      <c r="F207" s="27">
        <v>11635.268555000001</v>
      </c>
      <c r="G207" s="27">
        <v>12045.117188</v>
      </c>
      <c r="H207" s="27">
        <v>12464.349609000001</v>
      </c>
      <c r="I207" s="27">
        <v>12889.686523</v>
      </c>
      <c r="J207" s="27">
        <v>13326.833984000001</v>
      </c>
      <c r="K207" s="27">
        <v>13786.069336</v>
      </c>
      <c r="L207" s="27">
        <v>14270.951171999999</v>
      </c>
      <c r="M207" s="27">
        <v>14792.163086</v>
      </c>
      <c r="N207" s="27">
        <v>15344.128906</v>
      </c>
      <c r="O207" s="27">
        <v>15922.091796999999</v>
      </c>
      <c r="P207" s="27">
        <v>16527.763672000001</v>
      </c>
      <c r="Q207" s="27">
        <v>17186.308593999998</v>
      </c>
      <c r="R207" s="27">
        <v>17887.132812</v>
      </c>
      <c r="S207" s="27">
        <v>18636.410156000002</v>
      </c>
      <c r="T207" s="27">
        <v>19429.539062</v>
      </c>
      <c r="U207" s="27">
        <v>20269.443359000001</v>
      </c>
      <c r="V207" s="27">
        <v>21148.460938</v>
      </c>
      <c r="W207" s="27">
        <v>22064.285156000002</v>
      </c>
      <c r="X207" s="27">
        <v>22994.296875</v>
      </c>
      <c r="Y207" s="27">
        <v>23940.705077999999</v>
      </c>
      <c r="Z207" s="27">
        <v>24889.128906000002</v>
      </c>
      <c r="AA207" s="27">
        <v>25801.769531000002</v>
      </c>
      <c r="AB207" s="27">
        <v>26740.345702999999</v>
      </c>
      <c r="AC207" s="27">
        <v>27642.212890999999</v>
      </c>
      <c r="AD207" s="27">
        <v>28501.886718999998</v>
      </c>
      <c r="AE207" s="27">
        <v>29312.236327999999</v>
      </c>
      <c r="AF207" s="27">
        <v>30081.517577999999</v>
      </c>
      <c r="AG207" s="13">
        <v>3.6879000000000002E-2</v>
      </c>
    </row>
    <row r="208" spans="1:33" ht="15" customHeight="1" x14ac:dyDescent="0.2">
      <c r="A208" s="3" t="s">
        <v>337</v>
      </c>
      <c r="B208" s="10" t="s">
        <v>338</v>
      </c>
      <c r="C208" s="27">
        <v>27.069519</v>
      </c>
      <c r="D208" s="27">
        <v>26.981216</v>
      </c>
      <c r="E208" s="27">
        <v>26.908156999999999</v>
      </c>
      <c r="F208" s="27">
        <v>26.847712000000001</v>
      </c>
      <c r="G208" s="27">
        <v>26.797699000000001</v>
      </c>
      <c r="H208" s="27">
        <v>26.756321</v>
      </c>
      <c r="I208" s="27">
        <v>26.722086000000001</v>
      </c>
      <c r="J208" s="27">
        <v>26.693760000000001</v>
      </c>
      <c r="K208" s="27">
        <v>26.670324000000001</v>
      </c>
      <c r="L208" s="27">
        <v>26.650933999999999</v>
      </c>
      <c r="M208" s="27">
        <v>26.634892000000001</v>
      </c>
      <c r="N208" s="27">
        <v>26.621618000000002</v>
      </c>
      <c r="O208" s="27">
        <v>26.610636</v>
      </c>
      <c r="P208" s="27">
        <v>26.601548999999999</v>
      </c>
      <c r="Q208" s="27">
        <v>26.594031999999999</v>
      </c>
      <c r="R208" s="27">
        <v>26.587812</v>
      </c>
      <c r="S208" s="27">
        <v>26.582666</v>
      </c>
      <c r="T208" s="27">
        <v>26.578406999999999</v>
      </c>
      <c r="U208" s="27">
        <v>26.574884000000001</v>
      </c>
      <c r="V208" s="27">
        <v>26.57197</v>
      </c>
      <c r="W208" s="27">
        <v>26.569559000000002</v>
      </c>
      <c r="X208" s="27">
        <v>26.567564000000001</v>
      </c>
      <c r="Y208" s="27">
        <v>26.565912000000001</v>
      </c>
      <c r="Z208" s="27">
        <v>26.564547000000001</v>
      </c>
      <c r="AA208" s="27">
        <v>26.563417000000001</v>
      </c>
      <c r="AB208" s="27">
        <v>26.562480999999998</v>
      </c>
      <c r="AC208" s="27">
        <v>26.561707999999999</v>
      </c>
      <c r="AD208" s="27">
        <v>26.561067999999999</v>
      </c>
      <c r="AE208" s="27">
        <v>26.560538999999999</v>
      </c>
      <c r="AF208" s="27">
        <v>26.560101</v>
      </c>
      <c r="AG208" s="13">
        <v>-5.62E-4</v>
      </c>
    </row>
    <row r="209" spans="1:33" ht="15" customHeight="1" thickBot="1" x14ac:dyDescent="0.25">
      <c r="A209" s="3" t="s">
        <v>339</v>
      </c>
      <c r="B209" s="10" t="s">
        <v>340</v>
      </c>
      <c r="C209" s="27">
        <v>575.30218500000001</v>
      </c>
      <c r="D209" s="27">
        <v>557.32147199999997</v>
      </c>
      <c r="E209" s="27">
        <v>520.91558799999996</v>
      </c>
      <c r="F209" s="27">
        <v>526.612122</v>
      </c>
      <c r="G209" s="27">
        <v>516.50372300000004</v>
      </c>
      <c r="H209" s="27">
        <v>510.20858800000002</v>
      </c>
      <c r="I209" s="27">
        <v>507.15048200000001</v>
      </c>
      <c r="J209" s="27">
        <v>506.233521</v>
      </c>
      <c r="K209" s="27">
        <v>505.935608</v>
      </c>
      <c r="L209" s="27">
        <v>505.64236499999998</v>
      </c>
      <c r="M209" s="27">
        <v>505.35314899999997</v>
      </c>
      <c r="N209" s="27">
        <v>505.06726099999997</v>
      </c>
      <c r="O209" s="27">
        <v>504.78402699999998</v>
      </c>
      <c r="P209" s="27">
        <v>507.86468500000001</v>
      </c>
      <c r="Q209" s="27">
        <v>513.068848</v>
      </c>
      <c r="R209" s="27">
        <v>518.39764400000001</v>
      </c>
      <c r="S209" s="27">
        <v>523.83215299999995</v>
      </c>
      <c r="T209" s="27">
        <v>529.38915999999995</v>
      </c>
      <c r="U209" s="27">
        <v>535.05572500000005</v>
      </c>
      <c r="V209" s="27">
        <v>540.837402</v>
      </c>
      <c r="W209" s="27">
        <v>546.72033699999997</v>
      </c>
      <c r="X209" s="27">
        <v>552.74011199999995</v>
      </c>
      <c r="Y209" s="27">
        <v>558.87676999999996</v>
      </c>
      <c r="Z209" s="27">
        <v>565.14977999999996</v>
      </c>
      <c r="AA209" s="27">
        <v>571.55822799999999</v>
      </c>
      <c r="AB209" s="27">
        <v>578.08044400000006</v>
      </c>
      <c r="AC209" s="27">
        <v>584.76678500000003</v>
      </c>
      <c r="AD209" s="27">
        <v>591.57257100000004</v>
      </c>
      <c r="AE209" s="27">
        <v>598.49823000000004</v>
      </c>
      <c r="AF209" s="27">
        <v>605.54363999999998</v>
      </c>
      <c r="AG209" s="13">
        <v>2.9680000000000002E-3</v>
      </c>
    </row>
    <row r="210" spans="1:33" ht="15" customHeight="1" x14ac:dyDescent="0.2">
      <c r="B210" s="141" t="s">
        <v>341</v>
      </c>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c r="AA210" s="141"/>
      <c r="AB210" s="141"/>
      <c r="AC210" s="141"/>
      <c r="AD210" s="141"/>
      <c r="AE210" s="141"/>
      <c r="AF210" s="141"/>
      <c r="AG210" s="141"/>
    </row>
    <row r="211" spans="1:33" ht="15" customHeight="1" x14ac:dyDescent="0.2">
      <c r="B211" s="3" t="s">
        <v>342</v>
      </c>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2"/>
    </row>
    <row r="212" spans="1:33" ht="15" customHeight="1" x14ac:dyDescent="0.2">
      <c r="B212" s="3" t="s">
        <v>65</v>
      </c>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2"/>
    </row>
    <row r="213" spans="1:33" ht="15" customHeight="1" x14ac:dyDescent="0.2">
      <c r="B213" s="3" t="s">
        <v>343</v>
      </c>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2"/>
    </row>
    <row r="214" spans="1:33" ht="15" customHeight="1" x14ac:dyDescent="0.2">
      <c r="B214" s="3" t="s">
        <v>344</v>
      </c>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2"/>
    </row>
    <row r="215" spans="1:33" ht="15" customHeight="1" x14ac:dyDescent="0.2">
      <c r="B215" s="3" t="s">
        <v>345</v>
      </c>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2"/>
    </row>
    <row r="216" spans="1:33" ht="15" customHeight="1" x14ac:dyDescent="0.2">
      <c r="B216" s="3" t="s">
        <v>346</v>
      </c>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2"/>
    </row>
    <row r="217" spans="1:33" ht="15" customHeight="1" x14ac:dyDescent="0.2">
      <c r="B217" s="3" t="s">
        <v>347</v>
      </c>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2"/>
    </row>
  </sheetData>
  <mergeCells count="1">
    <mergeCell ref="B210:AG2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0"/>
  <sheetViews>
    <sheetView topLeftCell="B1" workbookViewId="0">
      <selection activeCell="B1" sqref="B1"/>
    </sheetView>
  </sheetViews>
  <sheetFormatPr defaultRowHeight="12" x14ac:dyDescent="0.2"/>
  <cols>
    <col min="1" max="1" width="20.85546875" style="3" hidden="1" customWidth="1"/>
    <col min="2" max="2" width="45.7109375" style="3" customWidth="1"/>
    <col min="3" max="33" width="9.28515625" style="3" customWidth="1"/>
    <col min="34" max="16384" width="9.140625" style="3"/>
  </cols>
  <sheetData>
    <row r="1" spans="1:33" ht="15" customHeight="1" x14ac:dyDescent="0.25">
      <c r="A1" s="3" t="s">
        <v>535</v>
      </c>
      <c r="B1" s="5" t="s">
        <v>536</v>
      </c>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2"/>
    </row>
    <row r="2" spans="1:33" ht="15" customHeight="1" x14ac:dyDescent="0.2">
      <c r="B2" s="3" t="s">
        <v>6</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2"/>
    </row>
    <row r="3" spans="1:33" ht="15" customHeight="1" x14ac:dyDescent="0.2">
      <c r="B3" s="3" t="s">
        <v>6</v>
      </c>
      <c r="C3" s="116" t="s">
        <v>6</v>
      </c>
      <c r="D3" s="116" t="s">
        <v>6</v>
      </c>
      <c r="E3" s="116" t="s">
        <v>6</v>
      </c>
      <c r="F3" s="116" t="s">
        <v>6</v>
      </c>
      <c r="G3" s="116" t="s">
        <v>6</v>
      </c>
      <c r="H3" s="116" t="s">
        <v>6</v>
      </c>
      <c r="I3" s="116" t="s">
        <v>6</v>
      </c>
      <c r="J3" s="116" t="s">
        <v>6</v>
      </c>
      <c r="K3" s="116" t="s">
        <v>6</v>
      </c>
      <c r="L3" s="116" t="s">
        <v>6</v>
      </c>
      <c r="M3" s="116" t="s">
        <v>6</v>
      </c>
      <c r="N3" s="116" t="s">
        <v>6</v>
      </c>
      <c r="O3" s="116" t="s">
        <v>6</v>
      </c>
      <c r="P3" s="116" t="s">
        <v>6</v>
      </c>
      <c r="Q3" s="116" t="s">
        <v>6</v>
      </c>
      <c r="R3" s="116" t="s">
        <v>6</v>
      </c>
      <c r="S3" s="116" t="s">
        <v>6</v>
      </c>
      <c r="T3" s="116" t="s">
        <v>6</v>
      </c>
      <c r="U3" s="116" t="s">
        <v>6</v>
      </c>
      <c r="V3" s="116" t="s">
        <v>6</v>
      </c>
      <c r="W3" s="116" t="s">
        <v>6</v>
      </c>
      <c r="X3" s="116" t="s">
        <v>6</v>
      </c>
      <c r="Y3" s="116" t="s">
        <v>6</v>
      </c>
      <c r="Z3" s="116" t="s">
        <v>6</v>
      </c>
      <c r="AA3" s="116" t="s">
        <v>6</v>
      </c>
      <c r="AB3" s="116" t="s">
        <v>6</v>
      </c>
      <c r="AC3" s="116" t="s">
        <v>6</v>
      </c>
      <c r="AD3" s="116" t="s">
        <v>6</v>
      </c>
      <c r="AE3" s="116" t="s">
        <v>6</v>
      </c>
      <c r="AF3" s="116" t="s">
        <v>6</v>
      </c>
      <c r="AG3" s="22"/>
    </row>
    <row r="4" spans="1:33" ht="15" customHeight="1" thickBot="1" x14ac:dyDescent="0.25">
      <c r="B4" s="23" t="s">
        <v>537</v>
      </c>
      <c r="C4" s="118">
        <v>2011</v>
      </c>
      <c r="D4" s="118">
        <v>2012</v>
      </c>
      <c r="E4" s="118">
        <v>2013</v>
      </c>
      <c r="F4" s="118">
        <v>2014</v>
      </c>
      <c r="G4" s="118">
        <v>2015</v>
      </c>
      <c r="H4" s="118">
        <v>2016</v>
      </c>
      <c r="I4" s="118">
        <v>2017</v>
      </c>
      <c r="J4" s="118">
        <v>2018</v>
      </c>
      <c r="K4" s="118">
        <v>2019</v>
      </c>
      <c r="L4" s="118">
        <v>2020</v>
      </c>
      <c r="M4" s="118">
        <v>2021</v>
      </c>
      <c r="N4" s="118">
        <v>2022</v>
      </c>
      <c r="O4" s="118">
        <v>2023</v>
      </c>
      <c r="P4" s="118">
        <v>2024</v>
      </c>
      <c r="Q4" s="118">
        <v>2025</v>
      </c>
      <c r="R4" s="118">
        <v>2026</v>
      </c>
      <c r="S4" s="118">
        <v>2027</v>
      </c>
      <c r="T4" s="118">
        <v>2028</v>
      </c>
      <c r="U4" s="118">
        <v>2029</v>
      </c>
      <c r="V4" s="118">
        <v>2030</v>
      </c>
      <c r="W4" s="118">
        <v>2031</v>
      </c>
      <c r="X4" s="118">
        <v>2032</v>
      </c>
      <c r="Y4" s="118">
        <v>2033</v>
      </c>
      <c r="Z4" s="118">
        <v>2034</v>
      </c>
      <c r="AA4" s="118">
        <v>2035</v>
      </c>
      <c r="AB4" s="118">
        <v>2036</v>
      </c>
      <c r="AC4" s="118">
        <v>2037</v>
      </c>
      <c r="AD4" s="118">
        <v>2038</v>
      </c>
      <c r="AE4" s="118">
        <v>2039</v>
      </c>
      <c r="AF4" s="118">
        <v>2040</v>
      </c>
      <c r="AG4" s="9" t="s">
        <v>8</v>
      </c>
    </row>
    <row r="5" spans="1:33" ht="15" customHeight="1" thickTop="1" x14ac:dyDescent="0.2">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2"/>
    </row>
    <row r="6" spans="1:33" ht="15" customHeight="1" x14ac:dyDescent="0.2">
      <c r="B6" s="11" t="s">
        <v>538</v>
      </c>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
    </row>
    <row r="7" spans="1:33" ht="15" customHeight="1" x14ac:dyDescent="0.2">
      <c r="A7" s="3" t="s">
        <v>539</v>
      </c>
      <c r="B7" s="10" t="s">
        <v>201</v>
      </c>
      <c r="C7" s="27">
        <v>7811.9194340000004</v>
      </c>
      <c r="D7" s="27">
        <v>7826.3164059999999</v>
      </c>
      <c r="E7" s="27">
        <v>7832.0434569999998</v>
      </c>
      <c r="F7" s="27">
        <v>7829.4443359999996</v>
      </c>
      <c r="G7" s="27">
        <v>7841.390625</v>
      </c>
      <c r="H7" s="27">
        <v>7851.5966799999997</v>
      </c>
      <c r="I7" s="27">
        <v>7889.169922</v>
      </c>
      <c r="J7" s="27">
        <v>7942.6669920000004</v>
      </c>
      <c r="K7" s="27">
        <v>7997.8061520000001</v>
      </c>
      <c r="L7" s="27">
        <v>8049.2182620000003</v>
      </c>
      <c r="M7" s="27">
        <v>8101.2441410000001</v>
      </c>
      <c r="N7" s="27">
        <v>8138.7148440000001</v>
      </c>
      <c r="O7" s="27">
        <v>8178.2119140000004</v>
      </c>
      <c r="P7" s="27">
        <v>8214.0507809999999</v>
      </c>
      <c r="Q7" s="27">
        <v>8244.5742190000001</v>
      </c>
      <c r="R7" s="27">
        <v>8261.8496090000008</v>
      </c>
      <c r="S7" s="27">
        <v>8275.0820309999999</v>
      </c>
      <c r="T7" s="27">
        <v>8273.1025389999995</v>
      </c>
      <c r="U7" s="27">
        <v>8266.6152340000008</v>
      </c>
      <c r="V7" s="27">
        <v>8254.3828119999998</v>
      </c>
      <c r="W7" s="27">
        <v>8256</v>
      </c>
      <c r="X7" s="27">
        <v>8258.40625</v>
      </c>
      <c r="Y7" s="27">
        <v>8266.7255860000005</v>
      </c>
      <c r="Z7" s="27">
        <v>8279.0039059999999</v>
      </c>
      <c r="AA7" s="27">
        <v>8301.0664059999999</v>
      </c>
      <c r="AB7" s="27">
        <v>8335.3203119999998</v>
      </c>
      <c r="AC7" s="27">
        <v>8370.7480469999991</v>
      </c>
      <c r="AD7" s="27">
        <v>8407.1640619999998</v>
      </c>
      <c r="AE7" s="27">
        <v>8441.078125</v>
      </c>
      <c r="AF7" s="27">
        <v>8477.2314449999994</v>
      </c>
      <c r="AG7" s="13">
        <v>2.8570000000000002E-3</v>
      </c>
    </row>
    <row r="8" spans="1:33" ht="15" customHeight="1" x14ac:dyDescent="0.2">
      <c r="A8" s="3" t="s">
        <v>540</v>
      </c>
      <c r="B8" s="10" t="s">
        <v>203</v>
      </c>
      <c r="C8" s="27">
        <v>4253.4067379999997</v>
      </c>
      <c r="D8" s="27">
        <v>4290.4248049999997</v>
      </c>
      <c r="E8" s="27">
        <v>4330.0483400000003</v>
      </c>
      <c r="F8" s="27">
        <v>4376.1875</v>
      </c>
      <c r="G8" s="27">
        <v>4418.9736329999996</v>
      </c>
      <c r="H8" s="27">
        <v>4457.8242190000001</v>
      </c>
      <c r="I8" s="27">
        <v>4496.7016599999997</v>
      </c>
      <c r="J8" s="27">
        <v>4547.8691410000001</v>
      </c>
      <c r="K8" s="27">
        <v>4600.6450199999999</v>
      </c>
      <c r="L8" s="27">
        <v>4650.4365230000003</v>
      </c>
      <c r="M8" s="27">
        <v>4701.7836909999996</v>
      </c>
      <c r="N8" s="27">
        <v>4738.578125</v>
      </c>
      <c r="O8" s="27">
        <v>4777.0737300000001</v>
      </c>
      <c r="P8" s="27">
        <v>4811.8930659999996</v>
      </c>
      <c r="Q8" s="27">
        <v>4841.8266599999997</v>
      </c>
      <c r="R8" s="27">
        <v>4859.0527339999999</v>
      </c>
      <c r="S8" s="27">
        <v>4872.7216799999997</v>
      </c>
      <c r="T8" s="27">
        <v>4873.5263670000004</v>
      </c>
      <c r="U8" s="27">
        <v>4872.7392579999996</v>
      </c>
      <c r="V8" s="27">
        <v>4868.7290039999998</v>
      </c>
      <c r="W8" s="27">
        <v>4864.5170900000003</v>
      </c>
      <c r="X8" s="27">
        <v>4862.6196289999998</v>
      </c>
      <c r="Y8" s="27">
        <v>4867.7001950000003</v>
      </c>
      <c r="Z8" s="27">
        <v>4877.3583980000003</v>
      </c>
      <c r="AA8" s="27">
        <v>4896.8803710000002</v>
      </c>
      <c r="AB8" s="27">
        <v>4922.046875</v>
      </c>
      <c r="AC8" s="27">
        <v>4947.546875</v>
      </c>
      <c r="AD8" s="27">
        <v>4972.9033200000003</v>
      </c>
      <c r="AE8" s="27">
        <v>4996.4331050000001</v>
      </c>
      <c r="AF8" s="27">
        <v>5019.736328</v>
      </c>
      <c r="AG8" s="13">
        <v>5.6230000000000004E-3</v>
      </c>
    </row>
    <row r="9" spans="1:33" ht="15" customHeight="1" x14ac:dyDescent="0.2">
      <c r="A9" s="3" t="s">
        <v>541</v>
      </c>
      <c r="B9" s="10" t="s">
        <v>205</v>
      </c>
      <c r="C9" s="27">
        <v>1236.6606449999999</v>
      </c>
      <c r="D9" s="27">
        <v>1206.938721</v>
      </c>
      <c r="E9" s="27">
        <v>1178.2298579999999</v>
      </c>
      <c r="F9" s="27">
        <v>1154.892822</v>
      </c>
      <c r="G9" s="27">
        <v>1130.83374</v>
      </c>
      <c r="H9" s="27">
        <v>1106.309692</v>
      </c>
      <c r="I9" s="27">
        <v>1103.3066409999999</v>
      </c>
      <c r="J9" s="27">
        <v>1106.3747559999999</v>
      </c>
      <c r="K9" s="27">
        <v>1110.5529790000001</v>
      </c>
      <c r="L9" s="27">
        <v>1114.705811</v>
      </c>
      <c r="M9" s="27">
        <v>1118.731812</v>
      </c>
      <c r="N9" s="27">
        <v>1122.6877440000001</v>
      </c>
      <c r="O9" s="27">
        <v>1126.682129</v>
      </c>
      <c r="P9" s="27">
        <v>1130.7285159999999</v>
      </c>
      <c r="Q9" s="27">
        <v>1134.733643</v>
      </c>
      <c r="R9" s="27">
        <v>1138.6594239999999</v>
      </c>
      <c r="S9" s="27">
        <v>1142.5157469999999</v>
      </c>
      <c r="T9" s="27">
        <v>1144.3861079999999</v>
      </c>
      <c r="U9" s="27">
        <v>1143.665283</v>
      </c>
      <c r="V9" s="27">
        <v>1140.7150879999999</v>
      </c>
      <c r="W9" s="27">
        <v>1136.9270019999999</v>
      </c>
      <c r="X9" s="27">
        <v>1131.947388</v>
      </c>
      <c r="Y9" s="27">
        <v>1126.216187</v>
      </c>
      <c r="Z9" s="27">
        <v>1120.1545410000001</v>
      </c>
      <c r="AA9" s="27">
        <v>1114.2871090000001</v>
      </c>
      <c r="AB9" s="27">
        <v>1109.6116939999999</v>
      </c>
      <c r="AC9" s="27">
        <v>1105.940918</v>
      </c>
      <c r="AD9" s="27">
        <v>1103.548096</v>
      </c>
      <c r="AE9" s="27">
        <v>1102.6054690000001</v>
      </c>
      <c r="AF9" s="27">
        <v>1103.229736</v>
      </c>
      <c r="AG9" s="13">
        <v>-3.2039999999999998E-3</v>
      </c>
    </row>
    <row r="10" spans="1:33" ht="15" customHeight="1" x14ac:dyDescent="0.2">
      <c r="A10" s="3" t="s">
        <v>542</v>
      </c>
      <c r="B10" s="10" t="s">
        <v>207</v>
      </c>
      <c r="C10" s="27">
        <v>2321.8520509999998</v>
      </c>
      <c r="D10" s="27">
        <v>2328.953125</v>
      </c>
      <c r="E10" s="27">
        <v>2323.7651369999999</v>
      </c>
      <c r="F10" s="27">
        <v>2298.3642580000001</v>
      </c>
      <c r="G10" s="27">
        <v>2291.5827640000002</v>
      </c>
      <c r="H10" s="27">
        <v>2287.4628910000001</v>
      </c>
      <c r="I10" s="27">
        <v>2289.1616210000002</v>
      </c>
      <c r="J10" s="27">
        <v>2288.423096</v>
      </c>
      <c r="K10" s="27">
        <v>2286.6079100000002</v>
      </c>
      <c r="L10" s="27">
        <v>2284.0756839999999</v>
      </c>
      <c r="M10" s="27">
        <v>2280.7285160000001</v>
      </c>
      <c r="N10" s="27">
        <v>2277.4494629999999</v>
      </c>
      <c r="O10" s="27">
        <v>2274.4558109999998</v>
      </c>
      <c r="P10" s="27">
        <v>2271.4296880000002</v>
      </c>
      <c r="Q10" s="27">
        <v>2268.0141600000002</v>
      </c>
      <c r="R10" s="27">
        <v>2264.1379390000002</v>
      </c>
      <c r="S10" s="27">
        <v>2259.8442380000001</v>
      </c>
      <c r="T10" s="27">
        <v>2255.1901859999998</v>
      </c>
      <c r="U10" s="27">
        <v>2250.2109380000002</v>
      </c>
      <c r="V10" s="27">
        <v>2244.9379880000001</v>
      </c>
      <c r="W10" s="27">
        <v>2254.5561520000001</v>
      </c>
      <c r="X10" s="27">
        <v>2263.8393550000001</v>
      </c>
      <c r="Y10" s="27">
        <v>2272.8088379999999</v>
      </c>
      <c r="Z10" s="27">
        <v>2281.4909670000002</v>
      </c>
      <c r="AA10" s="27">
        <v>2289.8989259999998</v>
      </c>
      <c r="AB10" s="27">
        <v>2303.661865</v>
      </c>
      <c r="AC10" s="27">
        <v>2317.2607419999999</v>
      </c>
      <c r="AD10" s="27">
        <v>2330.7133789999998</v>
      </c>
      <c r="AE10" s="27">
        <v>2342.040039</v>
      </c>
      <c r="AF10" s="27">
        <v>2354.265625</v>
      </c>
      <c r="AG10" s="13">
        <v>3.86E-4</v>
      </c>
    </row>
    <row r="11" spans="1:33" ht="15" customHeight="1" x14ac:dyDescent="0.2">
      <c r="A11" s="3" t="s">
        <v>543</v>
      </c>
      <c r="B11" s="10" t="s">
        <v>209</v>
      </c>
      <c r="C11" s="27">
        <v>761.31054700000004</v>
      </c>
      <c r="D11" s="27">
        <v>777.081909</v>
      </c>
      <c r="E11" s="27">
        <v>792.49493399999994</v>
      </c>
      <c r="F11" s="27">
        <v>807.61926300000005</v>
      </c>
      <c r="G11" s="27">
        <v>803.697632</v>
      </c>
      <c r="H11" s="27">
        <v>823.53826900000001</v>
      </c>
      <c r="I11" s="27">
        <v>843.44421399999999</v>
      </c>
      <c r="J11" s="27">
        <v>863.96337900000003</v>
      </c>
      <c r="K11" s="27">
        <v>884.46643100000006</v>
      </c>
      <c r="L11" s="27">
        <v>904.74017300000003</v>
      </c>
      <c r="M11" s="27">
        <v>925.74145499999997</v>
      </c>
      <c r="N11" s="27">
        <v>947.32214399999998</v>
      </c>
      <c r="O11" s="27">
        <v>969.56323199999997</v>
      </c>
      <c r="P11" s="27">
        <v>991.26257299999997</v>
      </c>
      <c r="Q11" s="27">
        <v>1014.730286</v>
      </c>
      <c r="R11" s="27">
        <v>1038.7384030000001</v>
      </c>
      <c r="S11" s="27">
        <v>1063.0842290000001</v>
      </c>
      <c r="T11" s="27">
        <v>1086.518311</v>
      </c>
      <c r="U11" s="27">
        <v>1110.596558</v>
      </c>
      <c r="V11" s="27">
        <v>1134.305664</v>
      </c>
      <c r="W11" s="27">
        <v>1159.502197</v>
      </c>
      <c r="X11" s="27">
        <v>1184.7308350000001</v>
      </c>
      <c r="Y11" s="27">
        <v>1210.0399170000001</v>
      </c>
      <c r="Z11" s="27">
        <v>1235.6389160000001</v>
      </c>
      <c r="AA11" s="27">
        <v>1261.1879879999999</v>
      </c>
      <c r="AB11" s="27">
        <v>1286.752808</v>
      </c>
      <c r="AC11" s="27">
        <v>1312.0390620000001</v>
      </c>
      <c r="AD11" s="27">
        <v>1336.8402100000001</v>
      </c>
      <c r="AE11" s="27">
        <v>1360.3431399999999</v>
      </c>
      <c r="AF11" s="27">
        <v>1383.755371</v>
      </c>
      <c r="AG11" s="13">
        <v>2.0820999999999999E-2</v>
      </c>
    </row>
    <row r="12" spans="1:33" ht="15" customHeight="1" x14ac:dyDescent="0.2">
      <c r="A12" s="3" t="s">
        <v>544</v>
      </c>
      <c r="B12" s="10" t="s">
        <v>203</v>
      </c>
      <c r="C12" s="27">
        <v>302.94189499999999</v>
      </c>
      <c r="D12" s="27">
        <v>313.991333</v>
      </c>
      <c r="E12" s="27">
        <v>324.99835200000001</v>
      </c>
      <c r="F12" s="27">
        <v>336.14355499999999</v>
      </c>
      <c r="G12" s="27">
        <v>347.51986699999998</v>
      </c>
      <c r="H12" s="27">
        <v>359.24343900000002</v>
      </c>
      <c r="I12" s="27">
        <v>371.152985</v>
      </c>
      <c r="J12" s="27">
        <v>383.30471799999998</v>
      </c>
      <c r="K12" s="27">
        <v>395.83807400000001</v>
      </c>
      <c r="L12" s="27">
        <v>408.841858</v>
      </c>
      <c r="M12" s="27">
        <v>422.34845000000001</v>
      </c>
      <c r="N12" s="27">
        <v>436.35229500000003</v>
      </c>
      <c r="O12" s="27">
        <v>450.85730000000001</v>
      </c>
      <c r="P12" s="27">
        <v>464.82501200000002</v>
      </c>
      <c r="Q12" s="27">
        <v>480.146118</v>
      </c>
      <c r="R12" s="27">
        <v>495.86978099999999</v>
      </c>
      <c r="S12" s="27">
        <v>511.79925500000002</v>
      </c>
      <c r="T12" s="27">
        <v>526.63336200000003</v>
      </c>
      <c r="U12" s="27">
        <v>542.07305899999994</v>
      </c>
      <c r="V12" s="27">
        <v>557.15356399999996</v>
      </c>
      <c r="W12" s="27">
        <v>572.01110800000004</v>
      </c>
      <c r="X12" s="27">
        <v>586.90240500000004</v>
      </c>
      <c r="Y12" s="27">
        <v>602.06359899999995</v>
      </c>
      <c r="Z12" s="27">
        <v>617.59979199999998</v>
      </c>
      <c r="AA12" s="27">
        <v>633.08178699999996</v>
      </c>
      <c r="AB12" s="27">
        <v>648.35974099999999</v>
      </c>
      <c r="AC12" s="27">
        <v>663.56103499999995</v>
      </c>
      <c r="AD12" s="27">
        <v>678.93273899999997</v>
      </c>
      <c r="AE12" s="27">
        <v>694.38855000000001</v>
      </c>
      <c r="AF12" s="27">
        <v>709.76049799999998</v>
      </c>
      <c r="AG12" s="13">
        <v>2.9555999999999999E-2</v>
      </c>
    </row>
    <row r="13" spans="1:33" ht="15" customHeight="1" x14ac:dyDescent="0.2">
      <c r="A13" s="3" t="s">
        <v>545</v>
      </c>
      <c r="B13" s="10" t="s">
        <v>205</v>
      </c>
      <c r="C13" s="27">
        <v>93.465027000000006</v>
      </c>
      <c r="D13" s="27">
        <v>95.875595000000004</v>
      </c>
      <c r="E13" s="27">
        <v>98.270599000000004</v>
      </c>
      <c r="F13" s="27">
        <v>100.64672899999999</v>
      </c>
      <c r="G13" s="27">
        <v>103.761368</v>
      </c>
      <c r="H13" s="27">
        <v>108.590576</v>
      </c>
      <c r="I13" s="27">
        <v>113.41733600000001</v>
      </c>
      <c r="J13" s="27">
        <v>118.493858</v>
      </c>
      <c r="K13" s="27">
        <v>123.395966</v>
      </c>
      <c r="L13" s="27">
        <v>127.96126599999999</v>
      </c>
      <c r="M13" s="27">
        <v>132.671783</v>
      </c>
      <c r="N13" s="27">
        <v>137.45829800000001</v>
      </c>
      <c r="O13" s="27">
        <v>142.36260999999999</v>
      </c>
      <c r="P13" s="27">
        <v>147.25824</v>
      </c>
      <c r="Q13" s="27">
        <v>152.41473400000001</v>
      </c>
      <c r="R13" s="27">
        <v>157.64300499999999</v>
      </c>
      <c r="S13" s="27">
        <v>162.930847</v>
      </c>
      <c r="T13" s="27">
        <v>168.29718</v>
      </c>
      <c r="U13" s="27">
        <v>173.64827</v>
      </c>
      <c r="V13" s="27">
        <v>178.946335</v>
      </c>
      <c r="W13" s="27">
        <v>184.60029599999999</v>
      </c>
      <c r="X13" s="27">
        <v>190.15443400000001</v>
      </c>
      <c r="Y13" s="27">
        <v>195.50122099999999</v>
      </c>
      <c r="Z13" s="27">
        <v>200.688232</v>
      </c>
      <c r="AA13" s="27">
        <v>205.74941999999999</v>
      </c>
      <c r="AB13" s="27">
        <v>210.773743</v>
      </c>
      <c r="AC13" s="27">
        <v>215.56819200000001</v>
      </c>
      <c r="AD13" s="27">
        <v>220.25323499999999</v>
      </c>
      <c r="AE13" s="27">
        <v>224.69976800000001</v>
      </c>
      <c r="AF13" s="27">
        <v>228.92082199999999</v>
      </c>
      <c r="AG13" s="13">
        <v>3.1571000000000002E-2</v>
      </c>
    </row>
    <row r="14" spans="1:33" ht="15" customHeight="1" x14ac:dyDescent="0.2">
      <c r="A14" s="3" t="s">
        <v>546</v>
      </c>
      <c r="B14" s="10" t="s">
        <v>207</v>
      </c>
      <c r="C14" s="27">
        <v>364.90365600000001</v>
      </c>
      <c r="D14" s="27">
        <v>367.21493500000003</v>
      </c>
      <c r="E14" s="27">
        <v>369.22598299999999</v>
      </c>
      <c r="F14" s="27">
        <v>370.82894900000002</v>
      </c>
      <c r="G14" s="27">
        <v>352.416382</v>
      </c>
      <c r="H14" s="27">
        <v>355.70425399999999</v>
      </c>
      <c r="I14" s="27">
        <v>358.87390099999999</v>
      </c>
      <c r="J14" s="27">
        <v>362.16482500000001</v>
      </c>
      <c r="K14" s="27">
        <v>365.23245200000002</v>
      </c>
      <c r="L14" s="27">
        <v>367.937073</v>
      </c>
      <c r="M14" s="27">
        <v>370.72119099999998</v>
      </c>
      <c r="N14" s="27">
        <v>373.51153599999998</v>
      </c>
      <c r="O14" s="27">
        <v>376.34335299999998</v>
      </c>
      <c r="P14" s="27">
        <v>379.17932100000002</v>
      </c>
      <c r="Q14" s="27">
        <v>382.16943400000002</v>
      </c>
      <c r="R14" s="27">
        <v>385.22558600000002</v>
      </c>
      <c r="S14" s="27">
        <v>388.35409499999997</v>
      </c>
      <c r="T14" s="27">
        <v>391.587738</v>
      </c>
      <c r="U14" s="27">
        <v>394.87524400000001</v>
      </c>
      <c r="V14" s="27">
        <v>398.20581099999998</v>
      </c>
      <c r="W14" s="27">
        <v>402.89077800000001</v>
      </c>
      <c r="X14" s="27">
        <v>407.67401100000001</v>
      </c>
      <c r="Y14" s="27">
        <v>412.475098</v>
      </c>
      <c r="Z14" s="27">
        <v>417.35086100000001</v>
      </c>
      <c r="AA14" s="27">
        <v>422.35674999999998</v>
      </c>
      <c r="AB14" s="27">
        <v>427.61932400000001</v>
      </c>
      <c r="AC14" s="27">
        <v>432.90991200000002</v>
      </c>
      <c r="AD14" s="27">
        <v>437.65426600000001</v>
      </c>
      <c r="AE14" s="27">
        <v>441.25482199999999</v>
      </c>
      <c r="AF14" s="27">
        <v>445.074005</v>
      </c>
      <c r="AG14" s="13">
        <v>6.8910000000000004E-3</v>
      </c>
    </row>
    <row r="15" spans="1:33" ht="15" customHeight="1" x14ac:dyDescent="0.2">
      <c r="A15" s="3" t="s">
        <v>547</v>
      </c>
      <c r="B15" s="10" t="s">
        <v>211</v>
      </c>
      <c r="C15" s="27">
        <v>607.86053500000003</v>
      </c>
      <c r="D15" s="27">
        <v>632.51824999999997</v>
      </c>
      <c r="E15" s="27">
        <v>659.10223399999995</v>
      </c>
      <c r="F15" s="27">
        <v>678.31237799999997</v>
      </c>
      <c r="G15" s="27">
        <v>691.74023399999999</v>
      </c>
      <c r="H15" s="27">
        <v>715.05627400000003</v>
      </c>
      <c r="I15" s="27">
        <v>747.09191899999996</v>
      </c>
      <c r="J15" s="27">
        <v>782.30572500000005</v>
      </c>
      <c r="K15" s="27">
        <v>817.06970200000001</v>
      </c>
      <c r="L15" s="27">
        <v>854.85412599999995</v>
      </c>
      <c r="M15" s="27">
        <v>894.17980999999997</v>
      </c>
      <c r="N15" s="27">
        <v>935.30767800000001</v>
      </c>
      <c r="O15" s="27">
        <v>975.04699700000003</v>
      </c>
      <c r="P15" s="27">
        <v>1017.426575</v>
      </c>
      <c r="Q15" s="27">
        <v>1064.393188</v>
      </c>
      <c r="R15" s="27">
        <v>1112.3767089999999</v>
      </c>
      <c r="S15" s="27">
        <v>1157.6789550000001</v>
      </c>
      <c r="T15" s="27">
        <v>1207.2055660000001</v>
      </c>
      <c r="U15" s="27">
        <v>1259.5600589999999</v>
      </c>
      <c r="V15" s="27">
        <v>1309.040894</v>
      </c>
      <c r="W15" s="27">
        <v>1364.2092290000001</v>
      </c>
      <c r="X15" s="27">
        <v>1423.7836910000001</v>
      </c>
      <c r="Y15" s="27">
        <v>1490.639893</v>
      </c>
      <c r="Z15" s="27">
        <v>1554.212158</v>
      </c>
      <c r="AA15" s="27">
        <v>1614.8183590000001</v>
      </c>
      <c r="AB15" s="27">
        <v>1668.603149</v>
      </c>
      <c r="AC15" s="27">
        <v>1721.1070560000001</v>
      </c>
      <c r="AD15" s="27">
        <v>1771.209961</v>
      </c>
      <c r="AE15" s="27">
        <v>1819.450073</v>
      </c>
      <c r="AF15" s="27">
        <v>1865.1551509999999</v>
      </c>
      <c r="AG15" s="13">
        <v>3.9377000000000002E-2</v>
      </c>
    </row>
    <row r="16" spans="1:33" ht="15" customHeight="1" x14ac:dyDescent="0.2">
      <c r="A16" s="3" t="s">
        <v>548</v>
      </c>
      <c r="B16" s="10" t="s">
        <v>203</v>
      </c>
      <c r="C16" s="27">
        <v>394.20568800000001</v>
      </c>
      <c r="D16" s="27">
        <v>411.23956299999998</v>
      </c>
      <c r="E16" s="27">
        <v>428.66375699999998</v>
      </c>
      <c r="F16" s="27">
        <v>444.91253699999999</v>
      </c>
      <c r="G16" s="27">
        <v>460.15560900000003</v>
      </c>
      <c r="H16" s="27">
        <v>478.56158399999998</v>
      </c>
      <c r="I16" s="27">
        <v>499.86914100000001</v>
      </c>
      <c r="J16" s="27">
        <v>523.79614300000003</v>
      </c>
      <c r="K16" s="27">
        <v>546.581726</v>
      </c>
      <c r="L16" s="27">
        <v>572.07141100000001</v>
      </c>
      <c r="M16" s="27">
        <v>598.15545699999996</v>
      </c>
      <c r="N16" s="27">
        <v>625.75714100000005</v>
      </c>
      <c r="O16" s="27">
        <v>651.54974400000003</v>
      </c>
      <c r="P16" s="27">
        <v>679.18029799999999</v>
      </c>
      <c r="Q16" s="27">
        <v>710.50659199999996</v>
      </c>
      <c r="R16" s="27">
        <v>742.04235800000004</v>
      </c>
      <c r="S16" s="27">
        <v>770.20483400000001</v>
      </c>
      <c r="T16" s="27">
        <v>802.12866199999996</v>
      </c>
      <c r="U16" s="27">
        <v>835.31091300000003</v>
      </c>
      <c r="V16" s="27">
        <v>864.717896</v>
      </c>
      <c r="W16" s="27">
        <v>896.37286400000005</v>
      </c>
      <c r="X16" s="27">
        <v>931.23992899999996</v>
      </c>
      <c r="Y16" s="27">
        <v>971.276611</v>
      </c>
      <c r="Z16" s="27">
        <v>1009.3507080000001</v>
      </c>
      <c r="AA16" s="27">
        <v>1048.4262699999999</v>
      </c>
      <c r="AB16" s="27">
        <v>1091.411255</v>
      </c>
      <c r="AC16" s="27">
        <v>1135.7448730000001</v>
      </c>
      <c r="AD16" s="27">
        <v>1178.6430660000001</v>
      </c>
      <c r="AE16" s="27">
        <v>1218.961914</v>
      </c>
      <c r="AF16" s="27">
        <v>1255.945557</v>
      </c>
      <c r="AG16" s="13">
        <v>4.0679E-2</v>
      </c>
    </row>
    <row r="17" spans="1:33" ht="15" customHeight="1" x14ac:dyDescent="0.2">
      <c r="A17" s="3" t="s">
        <v>549</v>
      </c>
      <c r="B17" s="10" t="s">
        <v>205</v>
      </c>
      <c r="C17" s="27">
        <v>35.670971000000002</v>
      </c>
      <c r="D17" s="27">
        <v>39.385094000000002</v>
      </c>
      <c r="E17" s="27">
        <v>44.617534999999997</v>
      </c>
      <c r="F17" s="27">
        <v>51.277500000000003</v>
      </c>
      <c r="G17" s="27">
        <v>57.375686999999999</v>
      </c>
      <c r="H17" s="27">
        <v>63.681919000000001</v>
      </c>
      <c r="I17" s="27">
        <v>70.016243000000003</v>
      </c>
      <c r="J17" s="27">
        <v>76.566970999999995</v>
      </c>
      <c r="K17" s="27">
        <v>83.384544000000005</v>
      </c>
      <c r="L17" s="27">
        <v>90.258255000000005</v>
      </c>
      <c r="M17" s="27">
        <v>97.484488999999996</v>
      </c>
      <c r="N17" s="27">
        <v>104.712395</v>
      </c>
      <c r="O17" s="27">
        <v>111.993042</v>
      </c>
      <c r="P17" s="27">
        <v>119.48168200000001</v>
      </c>
      <c r="Q17" s="27">
        <v>127.18386099999999</v>
      </c>
      <c r="R17" s="27">
        <v>135.02621500000001</v>
      </c>
      <c r="S17" s="27">
        <v>142.92610199999999</v>
      </c>
      <c r="T17" s="27">
        <v>150.76357999999999</v>
      </c>
      <c r="U17" s="27">
        <v>158.931488</v>
      </c>
      <c r="V17" s="27">
        <v>167.117874</v>
      </c>
      <c r="W17" s="27">
        <v>175.86869799999999</v>
      </c>
      <c r="X17" s="27">
        <v>184.58812</v>
      </c>
      <c r="Y17" s="27">
        <v>193.505188</v>
      </c>
      <c r="Z17" s="27">
        <v>202.35076900000001</v>
      </c>
      <c r="AA17" s="27">
        <v>211.19487000000001</v>
      </c>
      <c r="AB17" s="27">
        <v>220.71021999999999</v>
      </c>
      <c r="AC17" s="27">
        <v>230.274765</v>
      </c>
      <c r="AD17" s="27">
        <v>239.781296</v>
      </c>
      <c r="AE17" s="27">
        <v>249.200928</v>
      </c>
      <c r="AF17" s="27">
        <v>258.54800399999999</v>
      </c>
      <c r="AG17" s="13">
        <v>6.9513000000000005E-2</v>
      </c>
    </row>
    <row r="18" spans="1:33" ht="15" customHeight="1" x14ac:dyDescent="0.2">
      <c r="A18" s="3" t="s">
        <v>550</v>
      </c>
      <c r="B18" s="10" t="s">
        <v>207</v>
      </c>
      <c r="C18" s="27">
        <v>177.983902</v>
      </c>
      <c r="D18" s="27">
        <v>181.893585</v>
      </c>
      <c r="E18" s="27">
        <v>185.82093800000001</v>
      </c>
      <c r="F18" s="27">
        <v>182.122345</v>
      </c>
      <c r="G18" s="27">
        <v>174.20889299999999</v>
      </c>
      <c r="H18" s="27">
        <v>172.812714</v>
      </c>
      <c r="I18" s="27">
        <v>177.20652799999999</v>
      </c>
      <c r="J18" s="27">
        <v>181.94264200000001</v>
      </c>
      <c r="K18" s="27">
        <v>187.10342399999999</v>
      </c>
      <c r="L18" s="27">
        <v>192.52448999999999</v>
      </c>
      <c r="M18" s="27">
        <v>198.53985599999999</v>
      </c>
      <c r="N18" s="27">
        <v>204.83815000000001</v>
      </c>
      <c r="O18" s="27">
        <v>211.504211</v>
      </c>
      <c r="P18" s="27">
        <v>218.76458700000001</v>
      </c>
      <c r="Q18" s="27">
        <v>226.70272800000001</v>
      </c>
      <c r="R18" s="27">
        <v>235.30808999999999</v>
      </c>
      <c r="S18" s="27">
        <v>244.547989</v>
      </c>
      <c r="T18" s="27">
        <v>254.31338500000001</v>
      </c>
      <c r="U18" s="27">
        <v>265.317657</v>
      </c>
      <c r="V18" s="27">
        <v>277.20507800000001</v>
      </c>
      <c r="W18" s="27">
        <v>291.96768200000002</v>
      </c>
      <c r="X18" s="27">
        <v>307.95562699999999</v>
      </c>
      <c r="Y18" s="27">
        <v>325.85818499999999</v>
      </c>
      <c r="Z18" s="27">
        <v>342.51080300000001</v>
      </c>
      <c r="AA18" s="27">
        <v>355.19729599999999</v>
      </c>
      <c r="AB18" s="27">
        <v>356.48168900000002</v>
      </c>
      <c r="AC18" s="27">
        <v>355.08737200000002</v>
      </c>
      <c r="AD18" s="27">
        <v>352.785706</v>
      </c>
      <c r="AE18" s="27">
        <v>351.287262</v>
      </c>
      <c r="AF18" s="27">
        <v>350.66162100000003</v>
      </c>
      <c r="AG18" s="13">
        <v>2.3720000000000001E-2</v>
      </c>
    </row>
    <row r="19" spans="1:33" ht="15" customHeight="1" x14ac:dyDescent="0.2">
      <c r="A19" s="3" t="s">
        <v>551</v>
      </c>
      <c r="B19" s="10" t="s">
        <v>213</v>
      </c>
      <c r="C19" s="27">
        <v>1208.975586</v>
      </c>
      <c r="D19" s="27">
        <v>1246.3572999999999</v>
      </c>
      <c r="E19" s="27">
        <v>1287.1492920000001</v>
      </c>
      <c r="F19" s="27">
        <v>1326.640625</v>
      </c>
      <c r="G19" s="27">
        <v>1362.491577</v>
      </c>
      <c r="H19" s="27">
        <v>1421.002686</v>
      </c>
      <c r="I19" s="27">
        <v>1484.742798</v>
      </c>
      <c r="J19" s="27">
        <v>1553.71228</v>
      </c>
      <c r="K19" s="27">
        <v>1627.450073</v>
      </c>
      <c r="L19" s="27">
        <v>1705.1381839999999</v>
      </c>
      <c r="M19" s="27">
        <v>1789.4676509999999</v>
      </c>
      <c r="N19" s="27">
        <v>1879.1118160000001</v>
      </c>
      <c r="O19" s="27">
        <v>1977.7705080000001</v>
      </c>
      <c r="P19" s="27">
        <v>2084.8190920000002</v>
      </c>
      <c r="Q19" s="27">
        <v>2201.3874510000001</v>
      </c>
      <c r="R19" s="27">
        <v>2327.8557129999999</v>
      </c>
      <c r="S19" s="27">
        <v>2463.1960450000001</v>
      </c>
      <c r="T19" s="27">
        <v>2609.8859859999998</v>
      </c>
      <c r="U19" s="27">
        <v>2767.1437989999999</v>
      </c>
      <c r="V19" s="27">
        <v>2936.1645509999998</v>
      </c>
      <c r="W19" s="27">
        <v>3100.9819339999999</v>
      </c>
      <c r="X19" s="27">
        <v>3268.258789</v>
      </c>
      <c r="Y19" s="27">
        <v>3435.6796880000002</v>
      </c>
      <c r="Z19" s="27">
        <v>3675.2377929999998</v>
      </c>
      <c r="AA19" s="27">
        <v>3946.4484859999998</v>
      </c>
      <c r="AB19" s="27">
        <v>4246.0512699999999</v>
      </c>
      <c r="AC19" s="27">
        <v>4566.9560549999997</v>
      </c>
      <c r="AD19" s="27">
        <v>4905.029297</v>
      </c>
      <c r="AE19" s="27">
        <v>5259.1782229999999</v>
      </c>
      <c r="AF19" s="27">
        <v>5623.8554690000001</v>
      </c>
      <c r="AG19" s="13">
        <v>5.5287999999999997E-2</v>
      </c>
    </row>
    <row r="20" spans="1:33" ht="15" customHeight="1" x14ac:dyDescent="0.2">
      <c r="A20" s="3" t="s">
        <v>552</v>
      </c>
      <c r="B20" s="10" t="s">
        <v>203</v>
      </c>
      <c r="C20" s="27">
        <v>793.571777</v>
      </c>
      <c r="D20" s="27">
        <v>814.60363800000005</v>
      </c>
      <c r="E20" s="27">
        <v>837.16253700000004</v>
      </c>
      <c r="F20" s="27">
        <v>865.43829300000004</v>
      </c>
      <c r="G20" s="27">
        <v>898.18102999999996</v>
      </c>
      <c r="H20" s="27">
        <v>935.49585000000002</v>
      </c>
      <c r="I20" s="27">
        <v>976.757385</v>
      </c>
      <c r="J20" s="27">
        <v>1020.960693</v>
      </c>
      <c r="K20" s="27">
        <v>1067.154053</v>
      </c>
      <c r="L20" s="27">
        <v>1114.740112</v>
      </c>
      <c r="M20" s="27">
        <v>1166.0541989999999</v>
      </c>
      <c r="N20" s="27">
        <v>1219.581909</v>
      </c>
      <c r="O20" s="27">
        <v>1278.182251</v>
      </c>
      <c r="P20" s="27">
        <v>1341.05835</v>
      </c>
      <c r="Q20" s="27">
        <v>1408.403442</v>
      </c>
      <c r="R20" s="27">
        <v>1479.951904</v>
      </c>
      <c r="S20" s="27">
        <v>1554.580078</v>
      </c>
      <c r="T20" s="27">
        <v>1633.8773189999999</v>
      </c>
      <c r="U20" s="27">
        <v>1716.6218260000001</v>
      </c>
      <c r="V20" s="27">
        <v>1803.0711670000001</v>
      </c>
      <c r="W20" s="27">
        <v>1893.315552</v>
      </c>
      <c r="X20" s="27">
        <v>1987.680664</v>
      </c>
      <c r="Y20" s="27">
        <v>2085.6137699999999</v>
      </c>
      <c r="Z20" s="27">
        <v>2258.2282709999999</v>
      </c>
      <c r="AA20" s="27">
        <v>2458.618164</v>
      </c>
      <c r="AB20" s="27">
        <v>2684.3820799999999</v>
      </c>
      <c r="AC20" s="27">
        <v>2929.986328</v>
      </c>
      <c r="AD20" s="27">
        <v>3191.695557</v>
      </c>
      <c r="AE20" s="27">
        <v>3468.857422</v>
      </c>
      <c r="AF20" s="27">
        <v>3756.4079590000001</v>
      </c>
      <c r="AG20" s="13">
        <v>5.6106999999999997E-2</v>
      </c>
    </row>
    <row r="21" spans="1:33" ht="15" customHeight="1" x14ac:dyDescent="0.2">
      <c r="A21" s="3" t="s">
        <v>553</v>
      </c>
      <c r="B21" s="10" t="s">
        <v>205</v>
      </c>
      <c r="C21" s="27">
        <v>124.53373000000001</v>
      </c>
      <c r="D21" s="27">
        <v>128.32704200000001</v>
      </c>
      <c r="E21" s="27">
        <v>135.53196700000001</v>
      </c>
      <c r="F21" s="27">
        <v>143.78530900000001</v>
      </c>
      <c r="G21" s="27">
        <v>151.86352500000001</v>
      </c>
      <c r="H21" s="27">
        <v>160.99321</v>
      </c>
      <c r="I21" s="27">
        <v>170.55046100000001</v>
      </c>
      <c r="J21" s="27">
        <v>180.95832799999999</v>
      </c>
      <c r="K21" s="27">
        <v>192.36918600000001</v>
      </c>
      <c r="L21" s="27">
        <v>204.65437299999999</v>
      </c>
      <c r="M21" s="27">
        <v>217.90374800000001</v>
      </c>
      <c r="N21" s="27">
        <v>232.11399800000001</v>
      </c>
      <c r="O21" s="27">
        <v>247.56646699999999</v>
      </c>
      <c r="P21" s="27">
        <v>264.22482300000001</v>
      </c>
      <c r="Q21" s="27">
        <v>282.31613199999998</v>
      </c>
      <c r="R21" s="27">
        <v>301.93597399999999</v>
      </c>
      <c r="S21" s="27">
        <v>322.97436499999998</v>
      </c>
      <c r="T21" s="27">
        <v>345.55725100000001</v>
      </c>
      <c r="U21" s="27">
        <v>369.63479599999999</v>
      </c>
      <c r="V21" s="27">
        <v>395.276703</v>
      </c>
      <c r="W21" s="27">
        <v>423.01522799999998</v>
      </c>
      <c r="X21" s="27">
        <v>452.27957199999997</v>
      </c>
      <c r="Y21" s="27">
        <v>482.77478000000002</v>
      </c>
      <c r="Z21" s="27">
        <v>514.50213599999995</v>
      </c>
      <c r="AA21" s="27">
        <v>547.03155500000003</v>
      </c>
      <c r="AB21" s="27">
        <v>581.41156000000001</v>
      </c>
      <c r="AC21" s="27">
        <v>616.02636700000005</v>
      </c>
      <c r="AD21" s="27">
        <v>650.42578100000003</v>
      </c>
      <c r="AE21" s="27">
        <v>684.16955600000006</v>
      </c>
      <c r="AF21" s="27">
        <v>716.78149399999995</v>
      </c>
      <c r="AG21" s="13">
        <v>6.3362000000000002E-2</v>
      </c>
    </row>
    <row r="22" spans="1:33" ht="15" customHeight="1" x14ac:dyDescent="0.2">
      <c r="A22" s="3" t="s">
        <v>554</v>
      </c>
      <c r="B22" s="10" t="s">
        <v>207</v>
      </c>
      <c r="C22" s="27">
        <v>290.86999500000002</v>
      </c>
      <c r="D22" s="27">
        <v>303.42663599999997</v>
      </c>
      <c r="E22" s="27">
        <v>314.45477299999999</v>
      </c>
      <c r="F22" s="27">
        <v>317.41696200000001</v>
      </c>
      <c r="G22" s="27">
        <v>312.44705199999999</v>
      </c>
      <c r="H22" s="27">
        <v>324.513733</v>
      </c>
      <c r="I22" s="27">
        <v>337.43490600000001</v>
      </c>
      <c r="J22" s="27">
        <v>351.79321299999998</v>
      </c>
      <c r="K22" s="27">
        <v>367.92691000000002</v>
      </c>
      <c r="L22" s="27">
        <v>385.74368299999998</v>
      </c>
      <c r="M22" s="27">
        <v>405.50967400000002</v>
      </c>
      <c r="N22" s="27">
        <v>427.415863</v>
      </c>
      <c r="O22" s="27">
        <v>452.02169800000001</v>
      </c>
      <c r="P22" s="27">
        <v>479.535797</v>
      </c>
      <c r="Q22" s="27">
        <v>510.66784699999999</v>
      </c>
      <c r="R22" s="27">
        <v>545.96777299999997</v>
      </c>
      <c r="S22" s="27">
        <v>585.64154099999996</v>
      </c>
      <c r="T22" s="27">
        <v>630.45147699999995</v>
      </c>
      <c r="U22" s="27">
        <v>680.88714600000003</v>
      </c>
      <c r="V22" s="27">
        <v>737.81671100000005</v>
      </c>
      <c r="W22" s="27">
        <v>784.65118399999994</v>
      </c>
      <c r="X22" s="27">
        <v>828.29870600000004</v>
      </c>
      <c r="Y22" s="27">
        <v>867.29095500000005</v>
      </c>
      <c r="Z22" s="27">
        <v>902.50726299999997</v>
      </c>
      <c r="AA22" s="27">
        <v>940.79888900000003</v>
      </c>
      <c r="AB22" s="27">
        <v>980.257385</v>
      </c>
      <c r="AC22" s="27">
        <v>1020.943237</v>
      </c>
      <c r="AD22" s="27">
        <v>1062.907837</v>
      </c>
      <c r="AE22" s="27">
        <v>1106.151245</v>
      </c>
      <c r="AF22" s="27">
        <v>1150.666138</v>
      </c>
      <c r="AG22" s="13">
        <v>4.8757000000000002E-2</v>
      </c>
    </row>
    <row r="23" spans="1:33" ht="15" customHeight="1" x14ac:dyDescent="0.2">
      <c r="A23" s="3" t="s">
        <v>555</v>
      </c>
      <c r="B23" s="10" t="s">
        <v>215</v>
      </c>
      <c r="C23" s="27">
        <v>5925.1884769999997</v>
      </c>
      <c r="D23" s="27">
        <v>6200.9501950000003</v>
      </c>
      <c r="E23" s="27">
        <v>6489.0683589999999</v>
      </c>
      <c r="F23" s="27">
        <v>6828.1909180000002</v>
      </c>
      <c r="G23" s="27">
        <v>7174.1928710000002</v>
      </c>
      <c r="H23" s="27">
        <v>7518.6396480000003</v>
      </c>
      <c r="I23" s="27">
        <v>7832.8476559999999</v>
      </c>
      <c r="J23" s="27">
        <v>8155.1171880000002</v>
      </c>
      <c r="K23" s="27">
        <v>8477.6083980000003</v>
      </c>
      <c r="L23" s="27">
        <v>8798.5859380000002</v>
      </c>
      <c r="M23" s="27">
        <v>9113.9892579999996</v>
      </c>
      <c r="N23" s="27">
        <v>9424.6113280000009</v>
      </c>
      <c r="O23" s="27">
        <v>9718.4052730000003</v>
      </c>
      <c r="P23" s="27">
        <v>10011.554688</v>
      </c>
      <c r="Q23" s="27">
        <v>10299.344727</v>
      </c>
      <c r="R23" s="27">
        <v>10578.243164</v>
      </c>
      <c r="S23" s="27">
        <v>10848.323242</v>
      </c>
      <c r="T23" s="27">
        <v>11108.386719</v>
      </c>
      <c r="U23" s="27">
        <v>11289.845703000001</v>
      </c>
      <c r="V23" s="27">
        <v>11452.615234000001</v>
      </c>
      <c r="W23" s="27">
        <v>11587.011719</v>
      </c>
      <c r="X23" s="27">
        <v>11716.981444999999</v>
      </c>
      <c r="Y23" s="27">
        <v>11850.143555000001</v>
      </c>
      <c r="Z23" s="27">
        <v>11918.904296999999</v>
      </c>
      <c r="AA23" s="27">
        <v>11994.5</v>
      </c>
      <c r="AB23" s="27">
        <v>12081.693359000001</v>
      </c>
      <c r="AC23" s="27">
        <v>12085.769531</v>
      </c>
      <c r="AD23" s="27">
        <v>12266.59375</v>
      </c>
      <c r="AE23" s="27">
        <v>12242.820312</v>
      </c>
      <c r="AF23" s="27">
        <v>12411.731444999999</v>
      </c>
      <c r="AG23" s="13">
        <v>2.5093000000000001E-2</v>
      </c>
    </row>
    <row r="24" spans="1:33" ht="15" customHeight="1" x14ac:dyDescent="0.2">
      <c r="A24" s="3" t="s">
        <v>556</v>
      </c>
      <c r="B24" s="10" t="s">
        <v>203</v>
      </c>
      <c r="C24" s="27">
        <v>3305.0083009999998</v>
      </c>
      <c r="D24" s="27">
        <v>3512.3930660000001</v>
      </c>
      <c r="E24" s="27">
        <v>3722.4416500000002</v>
      </c>
      <c r="F24" s="27">
        <v>3937.5776369999999</v>
      </c>
      <c r="G24" s="27">
        <v>4156.7617190000001</v>
      </c>
      <c r="H24" s="27">
        <v>4378.5698240000002</v>
      </c>
      <c r="I24" s="27">
        <v>4602.2231449999999</v>
      </c>
      <c r="J24" s="27">
        <v>4830.7172849999997</v>
      </c>
      <c r="K24" s="27">
        <v>5061.3090819999998</v>
      </c>
      <c r="L24" s="27">
        <v>5293.5166019999997</v>
      </c>
      <c r="M24" s="27">
        <v>5525.4604490000002</v>
      </c>
      <c r="N24" s="27">
        <v>5758.888672</v>
      </c>
      <c r="O24" s="27">
        <v>5992.2714839999999</v>
      </c>
      <c r="P24" s="27">
        <v>6225.1474609999996</v>
      </c>
      <c r="Q24" s="27">
        <v>6457.3916019999997</v>
      </c>
      <c r="R24" s="27">
        <v>6689.0532229999999</v>
      </c>
      <c r="S24" s="27">
        <v>6920.1152339999999</v>
      </c>
      <c r="T24" s="27">
        <v>7149.9135740000002</v>
      </c>
      <c r="U24" s="27">
        <v>7310.7617190000001</v>
      </c>
      <c r="V24" s="27">
        <v>7462.3486329999996</v>
      </c>
      <c r="W24" s="27">
        <v>7599.9990230000003</v>
      </c>
      <c r="X24" s="27">
        <v>7733.7539059999999</v>
      </c>
      <c r="Y24" s="27">
        <v>7867.2099609999996</v>
      </c>
      <c r="Z24" s="27">
        <v>7933.4116210000002</v>
      </c>
      <c r="AA24" s="27">
        <v>8002.8051759999998</v>
      </c>
      <c r="AB24" s="27">
        <v>8080.0336909999996</v>
      </c>
      <c r="AC24" s="27">
        <v>8069.9746089999999</v>
      </c>
      <c r="AD24" s="27">
        <v>8230.4599610000005</v>
      </c>
      <c r="AE24" s="27">
        <v>8184.5654299999997</v>
      </c>
      <c r="AF24" s="27">
        <v>8326.8359380000002</v>
      </c>
      <c r="AG24" s="13">
        <v>3.1308000000000002E-2</v>
      </c>
    </row>
    <row r="25" spans="1:33" ht="15" customHeight="1" x14ac:dyDescent="0.2">
      <c r="A25" s="3" t="s">
        <v>557</v>
      </c>
      <c r="B25" s="10" t="s">
        <v>205</v>
      </c>
      <c r="C25" s="27">
        <v>979.23773200000005</v>
      </c>
      <c r="D25" s="27">
        <v>1002.043457</v>
      </c>
      <c r="E25" s="27">
        <v>1024.9887699999999</v>
      </c>
      <c r="F25" s="27">
        <v>1047.486206</v>
      </c>
      <c r="G25" s="27">
        <v>1069.5336910000001</v>
      </c>
      <c r="H25" s="27">
        <v>1091.0538329999999</v>
      </c>
      <c r="I25" s="27">
        <v>1111.872803</v>
      </c>
      <c r="J25" s="27">
        <v>1131.8820800000001</v>
      </c>
      <c r="K25" s="27">
        <v>1151.0454099999999</v>
      </c>
      <c r="L25" s="27">
        <v>1169.3474120000001</v>
      </c>
      <c r="M25" s="27">
        <v>1186.757202</v>
      </c>
      <c r="N25" s="27">
        <v>1203.4860839999999</v>
      </c>
      <c r="O25" s="27">
        <v>1210.2523189999999</v>
      </c>
      <c r="P25" s="27">
        <v>1223.8695070000001</v>
      </c>
      <c r="Q25" s="27">
        <v>1239.957764</v>
      </c>
      <c r="R25" s="27">
        <v>1254.9111330000001</v>
      </c>
      <c r="S25" s="27">
        <v>1268.69812</v>
      </c>
      <c r="T25" s="27">
        <v>1281.5318600000001</v>
      </c>
      <c r="U25" s="27">
        <v>1293.1782229999999</v>
      </c>
      <c r="V25" s="27">
        <v>1303.876221</v>
      </c>
      <c r="W25" s="27">
        <v>1315.7146</v>
      </c>
      <c r="X25" s="27">
        <v>1325.1601559999999</v>
      </c>
      <c r="Y25" s="27">
        <v>1335.1904300000001</v>
      </c>
      <c r="Z25" s="27">
        <v>1344.338501</v>
      </c>
      <c r="AA25" s="27">
        <v>1352.744019</v>
      </c>
      <c r="AB25" s="27">
        <v>1362.131836</v>
      </c>
      <c r="AC25" s="27">
        <v>1370.8167719999999</v>
      </c>
      <c r="AD25" s="27">
        <v>1378.962769</v>
      </c>
      <c r="AE25" s="27">
        <v>1386.5576169999999</v>
      </c>
      <c r="AF25" s="27">
        <v>1393.6518550000001</v>
      </c>
      <c r="AG25" s="13">
        <v>1.1851E-2</v>
      </c>
    </row>
    <row r="26" spans="1:33" ht="15" customHeight="1" x14ac:dyDescent="0.2">
      <c r="A26" s="3" t="s">
        <v>558</v>
      </c>
      <c r="B26" s="10" t="s">
        <v>207</v>
      </c>
      <c r="C26" s="27">
        <v>1640.942139</v>
      </c>
      <c r="D26" s="27">
        <v>1686.513428</v>
      </c>
      <c r="E26" s="27">
        <v>1741.637939</v>
      </c>
      <c r="F26" s="27">
        <v>1843.1270750000001</v>
      </c>
      <c r="G26" s="27">
        <v>1947.8975829999999</v>
      </c>
      <c r="H26" s="27">
        <v>2049.0158689999998</v>
      </c>
      <c r="I26" s="27">
        <v>2118.7521969999998</v>
      </c>
      <c r="J26" s="27">
        <v>2192.5178219999998</v>
      </c>
      <c r="K26" s="27">
        <v>2265.2539059999999</v>
      </c>
      <c r="L26" s="27">
        <v>2335.7216800000001</v>
      </c>
      <c r="M26" s="27">
        <v>2401.77124</v>
      </c>
      <c r="N26" s="27">
        <v>2462.2365719999998</v>
      </c>
      <c r="O26" s="27">
        <v>2515.8811040000001</v>
      </c>
      <c r="P26" s="27">
        <v>2562.5378420000002</v>
      </c>
      <c r="Q26" s="27">
        <v>2601.9953609999998</v>
      </c>
      <c r="R26" s="27">
        <v>2634.2790530000002</v>
      </c>
      <c r="S26" s="27">
        <v>2659.5095209999999</v>
      </c>
      <c r="T26" s="27">
        <v>2676.9416500000002</v>
      </c>
      <c r="U26" s="27">
        <v>2685.9067380000001</v>
      </c>
      <c r="V26" s="27">
        <v>2686.390625</v>
      </c>
      <c r="W26" s="27">
        <v>2671.2973630000001</v>
      </c>
      <c r="X26" s="27">
        <v>2658.0673830000001</v>
      </c>
      <c r="Y26" s="27">
        <v>2647.7429200000001</v>
      </c>
      <c r="Z26" s="27">
        <v>2641.1538089999999</v>
      </c>
      <c r="AA26" s="27">
        <v>2638.9509280000002</v>
      </c>
      <c r="AB26" s="27">
        <v>2639.5278320000002</v>
      </c>
      <c r="AC26" s="27">
        <v>2644.9780270000001</v>
      </c>
      <c r="AD26" s="27">
        <v>2657.170654</v>
      </c>
      <c r="AE26" s="27">
        <v>2671.69751</v>
      </c>
      <c r="AF26" s="27">
        <v>2691.2429200000001</v>
      </c>
      <c r="AG26" s="13">
        <v>1.6830999999999999E-2</v>
      </c>
    </row>
    <row r="27" spans="1:33" ht="15" customHeight="1" x14ac:dyDescent="0.2">
      <c r="A27" s="3" t="s">
        <v>559</v>
      </c>
      <c r="B27" s="10" t="s">
        <v>217</v>
      </c>
      <c r="C27" s="27">
        <v>1131.626953</v>
      </c>
      <c r="D27" s="27">
        <v>1123.262573</v>
      </c>
      <c r="E27" s="27">
        <v>1121.4646</v>
      </c>
      <c r="F27" s="27">
        <v>1119.9490969999999</v>
      </c>
      <c r="G27" s="27">
        <v>1121.125366</v>
      </c>
      <c r="H27" s="27">
        <v>1119.151611</v>
      </c>
      <c r="I27" s="27">
        <v>1126.9516599999999</v>
      </c>
      <c r="J27" s="27">
        <v>1136.0157469999999</v>
      </c>
      <c r="K27" s="27">
        <v>1145.9837649999999</v>
      </c>
      <c r="L27" s="27">
        <v>1157.324707</v>
      </c>
      <c r="M27" s="27">
        <v>1167.8325199999999</v>
      </c>
      <c r="N27" s="27">
        <v>1179.9979249999999</v>
      </c>
      <c r="O27" s="27">
        <v>1193.439697</v>
      </c>
      <c r="P27" s="27">
        <v>1208.4614260000001</v>
      </c>
      <c r="Q27" s="27">
        <v>1225.470581</v>
      </c>
      <c r="R27" s="27">
        <v>1245.0042719999999</v>
      </c>
      <c r="S27" s="27">
        <v>1266.014893</v>
      </c>
      <c r="T27" s="27">
        <v>1288.9594729999999</v>
      </c>
      <c r="U27" s="27">
        <v>1314.6953120000001</v>
      </c>
      <c r="V27" s="27">
        <v>1342.123779</v>
      </c>
      <c r="W27" s="27">
        <v>1373.2783199999999</v>
      </c>
      <c r="X27" s="27">
        <v>1406.2978519999999</v>
      </c>
      <c r="Y27" s="27">
        <v>1441.6245120000001</v>
      </c>
      <c r="Z27" s="27">
        <v>1479.5001219999999</v>
      </c>
      <c r="AA27" s="27">
        <v>1518.6392820000001</v>
      </c>
      <c r="AB27" s="27">
        <v>1562.288452</v>
      </c>
      <c r="AC27" s="27">
        <v>1607.691284</v>
      </c>
      <c r="AD27" s="27">
        <v>1654.6597899999999</v>
      </c>
      <c r="AE27" s="27">
        <v>1703.1430660000001</v>
      </c>
      <c r="AF27" s="27">
        <v>1753.369385</v>
      </c>
      <c r="AG27" s="13">
        <v>1.6031E-2</v>
      </c>
    </row>
    <row r="28" spans="1:33" ht="15" customHeight="1" x14ac:dyDescent="0.2">
      <c r="A28" s="3" t="s">
        <v>560</v>
      </c>
      <c r="B28" s="10" t="s">
        <v>203</v>
      </c>
      <c r="C28" s="27">
        <v>642.14556900000002</v>
      </c>
      <c r="D28" s="27">
        <v>629.154358</v>
      </c>
      <c r="E28" s="27">
        <v>623.07476799999995</v>
      </c>
      <c r="F28" s="27">
        <v>618.89654499999995</v>
      </c>
      <c r="G28" s="27">
        <v>616.10784899999999</v>
      </c>
      <c r="H28" s="27">
        <v>614.83898899999997</v>
      </c>
      <c r="I28" s="27">
        <v>616.37841800000001</v>
      </c>
      <c r="J28" s="27">
        <v>619.22808799999996</v>
      </c>
      <c r="K28" s="27">
        <v>622.62744099999998</v>
      </c>
      <c r="L28" s="27">
        <v>626.90960700000005</v>
      </c>
      <c r="M28" s="27">
        <v>631.17761199999995</v>
      </c>
      <c r="N28" s="27">
        <v>635.96337900000003</v>
      </c>
      <c r="O28" s="27">
        <v>641.96398899999997</v>
      </c>
      <c r="P28" s="27">
        <v>649.35790999999995</v>
      </c>
      <c r="Q28" s="27">
        <v>658.66870100000006</v>
      </c>
      <c r="R28" s="27">
        <v>670.37670900000001</v>
      </c>
      <c r="S28" s="27">
        <v>683.49047900000005</v>
      </c>
      <c r="T28" s="27">
        <v>698.41485599999999</v>
      </c>
      <c r="U28" s="27">
        <v>715.95379600000001</v>
      </c>
      <c r="V28" s="27">
        <v>734.99218800000006</v>
      </c>
      <c r="W28" s="27">
        <v>755.66577099999995</v>
      </c>
      <c r="X28" s="27">
        <v>777.99121100000002</v>
      </c>
      <c r="Y28" s="27">
        <v>802.36926300000005</v>
      </c>
      <c r="Z28" s="27">
        <v>828.96197500000005</v>
      </c>
      <c r="AA28" s="27">
        <v>857.47900400000003</v>
      </c>
      <c r="AB28" s="27">
        <v>887.65460199999995</v>
      </c>
      <c r="AC28" s="27">
        <v>919.30938700000002</v>
      </c>
      <c r="AD28" s="27">
        <v>952.25824</v>
      </c>
      <c r="AE28" s="27">
        <v>986.36169400000006</v>
      </c>
      <c r="AF28" s="27">
        <v>1021.775818</v>
      </c>
      <c r="AG28" s="13">
        <v>1.7468999999999998E-2</v>
      </c>
    </row>
    <row r="29" spans="1:33" ht="15" customHeight="1" x14ac:dyDescent="0.2">
      <c r="A29" s="3" t="s">
        <v>561</v>
      </c>
      <c r="B29" s="10" t="s">
        <v>205</v>
      </c>
      <c r="C29" s="27">
        <v>154.28041099999999</v>
      </c>
      <c r="D29" s="27">
        <v>155.68606600000001</v>
      </c>
      <c r="E29" s="27">
        <v>157.196091</v>
      </c>
      <c r="F29" s="27">
        <v>158.71276900000001</v>
      </c>
      <c r="G29" s="27">
        <v>160.19671600000001</v>
      </c>
      <c r="H29" s="27">
        <v>163.300659</v>
      </c>
      <c r="I29" s="27">
        <v>166.74923699999999</v>
      </c>
      <c r="J29" s="27">
        <v>170.106155</v>
      </c>
      <c r="K29" s="27">
        <v>173.77413899999999</v>
      </c>
      <c r="L29" s="27">
        <v>177.91207900000001</v>
      </c>
      <c r="M29" s="27">
        <v>181.20344499999999</v>
      </c>
      <c r="N29" s="27">
        <v>185.611176</v>
      </c>
      <c r="O29" s="27">
        <v>190.046021</v>
      </c>
      <c r="P29" s="27">
        <v>194.648483</v>
      </c>
      <c r="Q29" s="27">
        <v>199.305588</v>
      </c>
      <c r="R29" s="27">
        <v>204.06182899999999</v>
      </c>
      <c r="S29" s="27">
        <v>208.864273</v>
      </c>
      <c r="T29" s="27">
        <v>213.747086</v>
      </c>
      <c r="U29" s="27">
        <v>218.73968500000001</v>
      </c>
      <c r="V29" s="27">
        <v>223.85015899999999</v>
      </c>
      <c r="W29" s="27">
        <v>229.47955300000001</v>
      </c>
      <c r="X29" s="27">
        <v>235.21069299999999</v>
      </c>
      <c r="Y29" s="27">
        <v>241.06559799999999</v>
      </c>
      <c r="Z29" s="27">
        <v>247.0849</v>
      </c>
      <c r="AA29" s="27">
        <v>253.27072100000001</v>
      </c>
      <c r="AB29" s="27">
        <v>260.50351000000001</v>
      </c>
      <c r="AC29" s="27">
        <v>267.93670700000001</v>
      </c>
      <c r="AD29" s="27">
        <v>275.57919299999998</v>
      </c>
      <c r="AE29" s="27">
        <v>283.43890399999998</v>
      </c>
      <c r="AF29" s="27">
        <v>291.51828</v>
      </c>
      <c r="AG29" s="13">
        <v>2.2655000000000002E-2</v>
      </c>
    </row>
    <row r="30" spans="1:33" ht="15" customHeight="1" x14ac:dyDescent="0.2">
      <c r="A30" s="3" t="s">
        <v>562</v>
      </c>
      <c r="B30" s="10" t="s">
        <v>207</v>
      </c>
      <c r="C30" s="27">
        <v>335.20101899999997</v>
      </c>
      <c r="D30" s="27">
        <v>338.42211900000001</v>
      </c>
      <c r="E30" s="27">
        <v>341.19375600000001</v>
      </c>
      <c r="F30" s="27">
        <v>342.33981299999999</v>
      </c>
      <c r="G30" s="27">
        <v>344.82076999999998</v>
      </c>
      <c r="H30" s="27">
        <v>341.01199300000002</v>
      </c>
      <c r="I30" s="27">
        <v>343.82403599999998</v>
      </c>
      <c r="J30" s="27">
        <v>346.68151899999998</v>
      </c>
      <c r="K30" s="27">
        <v>349.58218399999998</v>
      </c>
      <c r="L30" s="27">
        <v>352.50305200000003</v>
      </c>
      <c r="M30" s="27">
        <v>355.45153800000003</v>
      </c>
      <c r="N30" s="27">
        <v>358.42330900000002</v>
      </c>
      <c r="O30" s="27">
        <v>361.42965700000002</v>
      </c>
      <c r="P30" s="27">
        <v>364.45507800000001</v>
      </c>
      <c r="Q30" s="27">
        <v>367.49624599999999</v>
      </c>
      <c r="R30" s="27">
        <v>370.56570399999998</v>
      </c>
      <c r="S30" s="27">
        <v>373.66012599999999</v>
      </c>
      <c r="T30" s="27">
        <v>376.79748499999999</v>
      </c>
      <c r="U30" s="27">
        <v>380.00183099999998</v>
      </c>
      <c r="V30" s="27">
        <v>383.28143299999999</v>
      </c>
      <c r="W30" s="27">
        <v>388.13296500000001</v>
      </c>
      <c r="X30" s="27">
        <v>393.09594700000002</v>
      </c>
      <c r="Y30" s="27">
        <v>398.18963600000001</v>
      </c>
      <c r="Z30" s="27">
        <v>403.453217</v>
      </c>
      <c r="AA30" s="27">
        <v>407.88949600000001</v>
      </c>
      <c r="AB30" s="27">
        <v>414.13037100000003</v>
      </c>
      <c r="AC30" s="27">
        <v>420.445221</v>
      </c>
      <c r="AD30" s="27">
        <v>426.82241800000003</v>
      </c>
      <c r="AE30" s="27">
        <v>433.34258999999997</v>
      </c>
      <c r="AF30" s="27">
        <v>440.07534800000002</v>
      </c>
      <c r="AG30" s="13">
        <v>9.4249999999999994E-3</v>
      </c>
    </row>
    <row r="31" spans="1:33" ht="15" customHeight="1" x14ac:dyDescent="0.2">
      <c r="A31" s="3" t="s">
        <v>563</v>
      </c>
      <c r="B31" s="10" t="s">
        <v>219</v>
      </c>
      <c r="C31" s="27">
        <v>1373.2475589999999</v>
      </c>
      <c r="D31" s="27">
        <v>1454.8741460000001</v>
      </c>
      <c r="E31" s="27">
        <v>1536.363525</v>
      </c>
      <c r="F31" s="27">
        <v>1597.4458010000001</v>
      </c>
      <c r="G31" s="27">
        <v>1662.7138669999999</v>
      </c>
      <c r="H31" s="27">
        <v>1724.048462</v>
      </c>
      <c r="I31" s="27">
        <v>1785.894043</v>
      </c>
      <c r="J31" s="27">
        <v>1865.098755</v>
      </c>
      <c r="K31" s="27">
        <v>1932.2707519999999</v>
      </c>
      <c r="L31" s="27">
        <v>1981.482544</v>
      </c>
      <c r="M31" s="27">
        <v>2051.3474120000001</v>
      </c>
      <c r="N31" s="27">
        <v>2142.264404</v>
      </c>
      <c r="O31" s="27">
        <v>2225.7414549999999</v>
      </c>
      <c r="P31" s="27">
        <v>2318.7722170000002</v>
      </c>
      <c r="Q31" s="27">
        <v>2416.8439939999998</v>
      </c>
      <c r="R31" s="27">
        <v>2518.8298340000001</v>
      </c>
      <c r="S31" s="27">
        <v>2624.3073730000001</v>
      </c>
      <c r="T31" s="27">
        <v>2733.4135740000002</v>
      </c>
      <c r="U31" s="27">
        <v>2845.923828</v>
      </c>
      <c r="V31" s="27">
        <v>2962.0278320000002</v>
      </c>
      <c r="W31" s="27">
        <v>3085.4282229999999</v>
      </c>
      <c r="X31" s="27">
        <v>3212.9804690000001</v>
      </c>
      <c r="Y31" s="27">
        <v>3345.8298340000001</v>
      </c>
      <c r="Z31" s="27">
        <v>3484.3647460000002</v>
      </c>
      <c r="AA31" s="27">
        <v>3628.6140140000002</v>
      </c>
      <c r="AB31" s="27">
        <v>3780.4399410000001</v>
      </c>
      <c r="AC31" s="27">
        <v>3937.6865229999999</v>
      </c>
      <c r="AD31" s="27">
        <v>4100.5180659999996</v>
      </c>
      <c r="AE31" s="27">
        <v>4269.5537109999996</v>
      </c>
      <c r="AF31" s="27">
        <v>4444.4160160000001</v>
      </c>
      <c r="AG31" s="13">
        <v>4.0689000000000003E-2</v>
      </c>
    </row>
    <row r="32" spans="1:33" ht="15" customHeight="1" x14ac:dyDescent="0.2">
      <c r="A32" s="3" t="s">
        <v>564</v>
      </c>
      <c r="B32" s="10" t="s">
        <v>203</v>
      </c>
      <c r="C32" s="27">
        <v>584.46740699999998</v>
      </c>
      <c r="D32" s="27">
        <v>628.48254399999996</v>
      </c>
      <c r="E32" s="27">
        <v>674.32238800000005</v>
      </c>
      <c r="F32" s="27">
        <v>720.96081500000003</v>
      </c>
      <c r="G32" s="27">
        <v>770.61377000000005</v>
      </c>
      <c r="H32" s="27">
        <v>822.60382100000004</v>
      </c>
      <c r="I32" s="27">
        <v>875.32836899999995</v>
      </c>
      <c r="J32" s="27">
        <v>930.68652299999997</v>
      </c>
      <c r="K32" s="27">
        <v>987.66705300000001</v>
      </c>
      <c r="L32" s="27">
        <v>1046.470581</v>
      </c>
      <c r="M32" s="27">
        <v>1107.581177</v>
      </c>
      <c r="N32" s="27">
        <v>1170.927246</v>
      </c>
      <c r="O32" s="27">
        <v>1237.040039</v>
      </c>
      <c r="P32" s="27">
        <v>1305.856812</v>
      </c>
      <c r="Q32" s="27">
        <v>1377.4838870000001</v>
      </c>
      <c r="R32" s="27">
        <v>1451.9979249999999</v>
      </c>
      <c r="S32" s="27">
        <v>1529.075073</v>
      </c>
      <c r="T32" s="27">
        <v>1608.3676760000001</v>
      </c>
      <c r="U32" s="27">
        <v>1689.7021480000001</v>
      </c>
      <c r="V32" s="27">
        <v>1773.1832280000001</v>
      </c>
      <c r="W32" s="27">
        <v>1858.9764399999999</v>
      </c>
      <c r="X32" s="27">
        <v>1947.3422849999999</v>
      </c>
      <c r="Y32" s="27">
        <v>2038.749268</v>
      </c>
      <c r="Z32" s="27">
        <v>2133.5180660000001</v>
      </c>
      <c r="AA32" s="27">
        <v>2231.6066890000002</v>
      </c>
      <c r="AB32" s="27">
        <v>2332.6259770000001</v>
      </c>
      <c r="AC32" s="27">
        <v>2436.0832519999999</v>
      </c>
      <c r="AD32" s="27">
        <v>2542.0485840000001</v>
      </c>
      <c r="AE32" s="27">
        <v>2650.7541500000002</v>
      </c>
      <c r="AF32" s="27">
        <v>2762.0249020000001</v>
      </c>
      <c r="AG32" s="13">
        <v>5.4294000000000002E-2</v>
      </c>
    </row>
    <row r="33" spans="1:33" ht="15" customHeight="1" x14ac:dyDescent="0.2">
      <c r="A33" s="3" t="s">
        <v>565</v>
      </c>
      <c r="B33" s="10" t="s">
        <v>205</v>
      </c>
      <c r="C33" s="27">
        <v>583.72106900000006</v>
      </c>
      <c r="D33" s="27">
        <v>611.37085000000002</v>
      </c>
      <c r="E33" s="27">
        <v>635.08557099999996</v>
      </c>
      <c r="F33" s="27">
        <v>649.70654300000001</v>
      </c>
      <c r="G33" s="27">
        <v>663.18591300000003</v>
      </c>
      <c r="H33" s="27">
        <v>671.60217299999999</v>
      </c>
      <c r="I33" s="27">
        <v>672.91870100000006</v>
      </c>
      <c r="J33" s="27">
        <v>688.68487500000003</v>
      </c>
      <c r="K33" s="27">
        <v>690.63793899999996</v>
      </c>
      <c r="L33" s="27">
        <v>672.52685499999995</v>
      </c>
      <c r="M33" s="27">
        <v>672.10693400000002</v>
      </c>
      <c r="N33" s="27">
        <v>690.07531700000004</v>
      </c>
      <c r="O33" s="27">
        <v>697.16491699999995</v>
      </c>
      <c r="P33" s="27">
        <v>710.17834500000004</v>
      </c>
      <c r="Q33" s="27">
        <v>724.51776099999995</v>
      </c>
      <c r="R33" s="27">
        <v>739.08288600000003</v>
      </c>
      <c r="S33" s="27">
        <v>753.79205300000001</v>
      </c>
      <c r="T33" s="27">
        <v>768.813354</v>
      </c>
      <c r="U33" s="27">
        <v>784.07641599999999</v>
      </c>
      <c r="V33" s="27">
        <v>799.56597899999997</v>
      </c>
      <c r="W33" s="27">
        <v>815.908997</v>
      </c>
      <c r="X33" s="27">
        <v>832.35040300000003</v>
      </c>
      <c r="Y33" s="27">
        <v>849.06457499999999</v>
      </c>
      <c r="Z33" s="27">
        <v>865.99114999999995</v>
      </c>
      <c r="AA33" s="27">
        <v>883.07006799999999</v>
      </c>
      <c r="AB33" s="27">
        <v>901.26568599999996</v>
      </c>
      <c r="AC33" s="27">
        <v>919.617615</v>
      </c>
      <c r="AD33" s="27">
        <v>938.05957000000001</v>
      </c>
      <c r="AE33" s="27">
        <v>956.59619099999998</v>
      </c>
      <c r="AF33" s="27">
        <v>975.18267800000001</v>
      </c>
      <c r="AG33" s="13">
        <v>1.6816000000000001E-2</v>
      </c>
    </row>
    <row r="34" spans="1:33" ht="15" customHeight="1" x14ac:dyDescent="0.2">
      <c r="A34" s="3" t="s">
        <v>566</v>
      </c>
      <c r="B34" s="10" t="s">
        <v>207</v>
      </c>
      <c r="C34" s="27">
        <v>205.05908199999999</v>
      </c>
      <c r="D34" s="27">
        <v>215.02070599999999</v>
      </c>
      <c r="E34" s="27">
        <v>226.95558199999999</v>
      </c>
      <c r="F34" s="27">
        <v>226.77847299999999</v>
      </c>
      <c r="G34" s="27">
        <v>228.91424599999999</v>
      </c>
      <c r="H34" s="27">
        <v>229.84245300000001</v>
      </c>
      <c r="I34" s="27">
        <v>237.646942</v>
      </c>
      <c r="J34" s="27">
        <v>245.72743199999999</v>
      </c>
      <c r="K34" s="27">
        <v>253.96577500000001</v>
      </c>
      <c r="L34" s="27">
        <v>262.48510700000003</v>
      </c>
      <c r="M34" s="27">
        <v>271.65927099999999</v>
      </c>
      <c r="N34" s="27">
        <v>281.26187099999999</v>
      </c>
      <c r="O34" s="27">
        <v>291.53649899999999</v>
      </c>
      <c r="P34" s="27">
        <v>302.737122</v>
      </c>
      <c r="Q34" s="27">
        <v>314.84225500000002</v>
      </c>
      <c r="R34" s="27">
        <v>327.74911500000002</v>
      </c>
      <c r="S34" s="27">
        <v>341.44018599999998</v>
      </c>
      <c r="T34" s="27">
        <v>356.23236100000003</v>
      </c>
      <c r="U34" s="27">
        <v>372.14532500000001</v>
      </c>
      <c r="V34" s="27">
        <v>389.278503</v>
      </c>
      <c r="W34" s="27">
        <v>410.54272500000002</v>
      </c>
      <c r="X34" s="27">
        <v>433.28781099999998</v>
      </c>
      <c r="Y34" s="27">
        <v>458.01577800000001</v>
      </c>
      <c r="Z34" s="27">
        <v>484.85534699999999</v>
      </c>
      <c r="AA34" s="27">
        <v>513.93725600000005</v>
      </c>
      <c r="AB34" s="27">
        <v>546.54840100000001</v>
      </c>
      <c r="AC34" s="27">
        <v>581.98571800000002</v>
      </c>
      <c r="AD34" s="27">
        <v>620.409851</v>
      </c>
      <c r="AE34" s="27">
        <v>662.203125</v>
      </c>
      <c r="AF34" s="27">
        <v>707.20837400000005</v>
      </c>
      <c r="AG34" s="13">
        <v>4.3437999999999997E-2</v>
      </c>
    </row>
    <row r="35" spans="1:33" ht="15" customHeight="1" x14ac:dyDescent="0.2">
      <c r="A35" s="3" t="s">
        <v>567</v>
      </c>
      <c r="B35" s="10" t="s">
        <v>221</v>
      </c>
      <c r="C35" s="27">
        <v>1533.5471190000001</v>
      </c>
      <c r="D35" s="27">
        <v>1533.4916989999999</v>
      </c>
      <c r="E35" s="27">
        <v>1532.4129640000001</v>
      </c>
      <c r="F35" s="27">
        <v>1528.679932</v>
      </c>
      <c r="G35" s="27">
        <v>1522.44165</v>
      </c>
      <c r="H35" s="27">
        <v>1504.479736</v>
      </c>
      <c r="I35" s="27">
        <v>1516.033447</v>
      </c>
      <c r="J35" s="27">
        <v>1535.4139399999999</v>
      </c>
      <c r="K35" s="27">
        <v>1557.6313479999999</v>
      </c>
      <c r="L35" s="27">
        <v>1582.095337</v>
      </c>
      <c r="M35" s="27">
        <v>1600.3551030000001</v>
      </c>
      <c r="N35" s="27">
        <v>1618.402466</v>
      </c>
      <c r="O35" s="27">
        <v>1644.751221</v>
      </c>
      <c r="P35" s="27">
        <v>1674.3645019999999</v>
      </c>
      <c r="Q35" s="27">
        <v>1707.78125</v>
      </c>
      <c r="R35" s="27">
        <v>1744.2126459999999</v>
      </c>
      <c r="S35" s="27">
        <v>1784.3691409999999</v>
      </c>
      <c r="T35" s="27">
        <v>1827.0708010000001</v>
      </c>
      <c r="U35" s="27">
        <v>1875.080933</v>
      </c>
      <c r="V35" s="27">
        <v>1927.2296140000001</v>
      </c>
      <c r="W35" s="27">
        <v>1988.4422609999999</v>
      </c>
      <c r="X35" s="27">
        <v>2054.5810550000001</v>
      </c>
      <c r="Y35" s="27">
        <v>2125.4724120000001</v>
      </c>
      <c r="Z35" s="27">
        <v>2201.3120119999999</v>
      </c>
      <c r="AA35" s="27">
        <v>2283.329346</v>
      </c>
      <c r="AB35" s="27">
        <v>2377.2075199999999</v>
      </c>
      <c r="AC35" s="27">
        <v>2476.404297</v>
      </c>
      <c r="AD35" s="27">
        <v>2580.7875979999999</v>
      </c>
      <c r="AE35" s="27">
        <v>2689.8208009999998</v>
      </c>
      <c r="AF35" s="27">
        <v>2802.8229980000001</v>
      </c>
      <c r="AG35" s="13">
        <v>2.1772E-2</v>
      </c>
    </row>
    <row r="36" spans="1:33" ht="15" customHeight="1" x14ac:dyDescent="0.2">
      <c r="A36" s="3" t="s">
        <v>568</v>
      </c>
      <c r="B36" s="10" t="s">
        <v>203</v>
      </c>
      <c r="C36" s="27">
        <v>1099.2523189999999</v>
      </c>
      <c r="D36" s="27">
        <v>1093.8551030000001</v>
      </c>
      <c r="E36" s="27">
        <v>1087.0131839999999</v>
      </c>
      <c r="F36" s="27">
        <v>1078.0657960000001</v>
      </c>
      <c r="G36" s="27">
        <v>1065.1383060000001</v>
      </c>
      <c r="H36" s="27">
        <v>1048.3964840000001</v>
      </c>
      <c r="I36" s="27">
        <v>1058.7841800000001</v>
      </c>
      <c r="J36" s="27">
        <v>1077.5198969999999</v>
      </c>
      <c r="K36" s="27">
        <v>1098.997437</v>
      </c>
      <c r="L36" s="27">
        <v>1122.2639160000001</v>
      </c>
      <c r="M36" s="27">
        <v>1140.9368899999999</v>
      </c>
      <c r="N36" s="27">
        <v>1159.276001</v>
      </c>
      <c r="O36" s="27">
        <v>1185.274658</v>
      </c>
      <c r="P36" s="27">
        <v>1213.8688959999999</v>
      </c>
      <c r="Q36" s="27">
        <v>1245.4205320000001</v>
      </c>
      <c r="R36" s="27">
        <v>1279.2764890000001</v>
      </c>
      <c r="S36" s="27">
        <v>1316.0013429999999</v>
      </c>
      <c r="T36" s="27">
        <v>1354.6319579999999</v>
      </c>
      <c r="U36" s="27">
        <v>1397.369751</v>
      </c>
      <c r="V36" s="27">
        <v>1443.2486570000001</v>
      </c>
      <c r="W36" s="27">
        <v>1497.0584719999999</v>
      </c>
      <c r="X36" s="27">
        <v>1554.741211</v>
      </c>
      <c r="Y36" s="27">
        <v>1616.2181399999999</v>
      </c>
      <c r="Z36" s="27">
        <v>1681.7626949999999</v>
      </c>
      <c r="AA36" s="27">
        <v>1752.535889</v>
      </c>
      <c r="AB36" s="27">
        <v>1833.4085689999999</v>
      </c>
      <c r="AC36" s="27">
        <v>1919.083374</v>
      </c>
      <c r="AD36" s="27">
        <v>2009.5119629999999</v>
      </c>
      <c r="AE36" s="27">
        <v>2104.2761230000001</v>
      </c>
      <c r="AF36" s="27">
        <v>2202.773682</v>
      </c>
      <c r="AG36" s="13">
        <v>2.5315000000000001E-2</v>
      </c>
    </row>
    <row r="37" spans="1:33" ht="15" customHeight="1" x14ac:dyDescent="0.2">
      <c r="A37" s="3" t="s">
        <v>569</v>
      </c>
      <c r="B37" s="10" t="s">
        <v>205</v>
      </c>
      <c r="C37" s="27">
        <v>177.20843500000001</v>
      </c>
      <c r="D37" s="27">
        <v>177.21054100000001</v>
      </c>
      <c r="E37" s="27">
        <v>176.993652</v>
      </c>
      <c r="F37" s="27">
        <v>176.513992</v>
      </c>
      <c r="G37" s="27">
        <v>175.620834</v>
      </c>
      <c r="H37" s="27">
        <v>174.88803100000001</v>
      </c>
      <c r="I37" s="27">
        <v>181.78535500000001</v>
      </c>
      <c r="J37" s="27">
        <v>188.64006000000001</v>
      </c>
      <c r="K37" s="27">
        <v>196.05497700000001</v>
      </c>
      <c r="L37" s="27">
        <v>204.34565699999999</v>
      </c>
      <c r="M37" s="27">
        <v>211.405258</v>
      </c>
      <c r="N37" s="27">
        <v>218.81785600000001</v>
      </c>
      <c r="O37" s="27">
        <v>226.91398599999999</v>
      </c>
      <c r="P37" s="27">
        <v>235.53544600000001</v>
      </c>
      <c r="Q37" s="27">
        <v>244.72483800000001</v>
      </c>
      <c r="R37" s="27">
        <v>254.256348</v>
      </c>
      <c r="S37" s="27">
        <v>264.21987899999999</v>
      </c>
      <c r="T37" s="27">
        <v>274.32885700000003</v>
      </c>
      <c r="U37" s="27">
        <v>285.04714999999999</v>
      </c>
      <c r="V37" s="27">
        <v>296.07543900000002</v>
      </c>
      <c r="W37" s="27">
        <v>307.46270800000002</v>
      </c>
      <c r="X37" s="27">
        <v>319.07641599999999</v>
      </c>
      <c r="Y37" s="27">
        <v>330.83227499999998</v>
      </c>
      <c r="Z37" s="27">
        <v>342.71881100000002</v>
      </c>
      <c r="AA37" s="27">
        <v>354.87210099999999</v>
      </c>
      <c r="AB37" s="27">
        <v>368.184662</v>
      </c>
      <c r="AC37" s="27">
        <v>381.49026500000002</v>
      </c>
      <c r="AD37" s="27">
        <v>394.729401</v>
      </c>
      <c r="AE37" s="27">
        <v>407.80172700000003</v>
      </c>
      <c r="AF37" s="27">
        <v>420.6026</v>
      </c>
      <c r="AG37" s="13">
        <v>3.1350999999999997E-2</v>
      </c>
    </row>
    <row r="38" spans="1:33" ht="15" customHeight="1" x14ac:dyDescent="0.2">
      <c r="A38" s="3" t="s">
        <v>570</v>
      </c>
      <c r="B38" s="10" t="s">
        <v>207</v>
      </c>
      <c r="C38" s="27">
        <v>257.08639499999998</v>
      </c>
      <c r="D38" s="27">
        <v>262.42602499999998</v>
      </c>
      <c r="E38" s="27">
        <v>268.40612800000002</v>
      </c>
      <c r="F38" s="27">
        <v>274.10003699999999</v>
      </c>
      <c r="G38" s="27">
        <v>281.68249500000002</v>
      </c>
      <c r="H38" s="27">
        <v>281.19515999999999</v>
      </c>
      <c r="I38" s="27">
        <v>275.46380599999998</v>
      </c>
      <c r="J38" s="27">
        <v>269.25402800000001</v>
      </c>
      <c r="K38" s="27">
        <v>262.57891799999999</v>
      </c>
      <c r="L38" s="27">
        <v>255.48571799999999</v>
      </c>
      <c r="M38" s="27">
        <v>248.012924</v>
      </c>
      <c r="N38" s="27">
        <v>240.308548</v>
      </c>
      <c r="O38" s="27">
        <v>232.56260700000001</v>
      </c>
      <c r="P38" s="27">
        <v>224.96023600000001</v>
      </c>
      <c r="Q38" s="27">
        <v>217.63580300000001</v>
      </c>
      <c r="R38" s="27">
        <v>210.679855</v>
      </c>
      <c r="S38" s="27">
        <v>204.14799500000001</v>
      </c>
      <c r="T38" s="27">
        <v>198.11004600000001</v>
      </c>
      <c r="U38" s="27">
        <v>192.66409300000001</v>
      </c>
      <c r="V38" s="27">
        <v>187.90550200000001</v>
      </c>
      <c r="W38" s="27">
        <v>183.921021</v>
      </c>
      <c r="X38" s="27">
        <v>180.76333600000001</v>
      </c>
      <c r="Y38" s="27">
        <v>178.421997</v>
      </c>
      <c r="Z38" s="27">
        <v>176.83067299999999</v>
      </c>
      <c r="AA38" s="27">
        <v>175.921356</v>
      </c>
      <c r="AB38" s="27">
        <v>175.61428799999999</v>
      </c>
      <c r="AC38" s="27">
        <v>175.83045999999999</v>
      </c>
      <c r="AD38" s="27">
        <v>176.546143</v>
      </c>
      <c r="AE38" s="27">
        <v>177.74293499999999</v>
      </c>
      <c r="AF38" s="27">
        <v>179.44682299999999</v>
      </c>
      <c r="AG38" s="13">
        <v>-1.3483E-2</v>
      </c>
    </row>
    <row r="39" spans="1:33" ht="15" customHeight="1" x14ac:dyDescent="0.2">
      <c r="A39" s="3" t="s">
        <v>571</v>
      </c>
      <c r="B39" s="10" t="s">
        <v>223</v>
      </c>
      <c r="C39" s="27">
        <v>2073.5551759999998</v>
      </c>
      <c r="D39" s="27">
        <v>2314.2895509999998</v>
      </c>
      <c r="E39" s="27">
        <v>2579.3498540000001</v>
      </c>
      <c r="F39" s="27">
        <v>2878.0209960000002</v>
      </c>
      <c r="G39" s="27">
        <v>3205.3251949999999</v>
      </c>
      <c r="H39" s="27">
        <v>3540.6750489999999</v>
      </c>
      <c r="I39" s="27">
        <v>3866.3583979999999</v>
      </c>
      <c r="J39" s="27">
        <v>4210.658203</v>
      </c>
      <c r="K39" s="27">
        <v>4585.5668949999999</v>
      </c>
      <c r="L39" s="27">
        <v>4991.8491210000002</v>
      </c>
      <c r="M39" s="27">
        <v>5440.0532229999999</v>
      </c>
      <c r="N39" s="27">
        <v>5922.1450199999999</v>
      </c>
      <c r="O39" s="27">
        <v>6435.0664059999999</v>
      </c>
      <c r="P39" s="27">
        <v>6930.9873049999997</v>
      </c>
      <c r="Q39" s="27">
        <v>7440.6796880000002</v>
      </c>
      <c r="R39" s="27">
        <v>7978.9106449999999</v>
      </c>
      <c r="S39" s="27">
        <v>8546.0693360000005</v>
      </c>
      <c r="T39" s="27">
        <v>9144.5830079999996</v>
      </c>
      <c r="U39" s="27">
        <v>9838.5693360000005</v>
      </c>
      <c r="V39" s="27">
        <v>10571.883789</v>
      </c>
      <c r="W39" s="27">
        <v>11339</v>
      </c>
      <c r="X39" s="27">
        <v>12147.908203000001</v>
      </c>
      <c r="Y39" s="27">
        <v>12999.936523</v>
      </c>
      <c r="Z39" s="27">
        <v>13896.894531</v>
      </c>
      <c r="AA39" s="27">
        <v>14966.576171999999</v>
      </c>
      <c r="AB39" s="27">
        <v>16042.792969</v>
      </c>
      <c r="AC39" s="27">
        <v>17056.496093999998</v>
      </c>
      <c r="AD39" s="27">
        <v>18117.173827999999</v>
      </c>
      <c r="AE39" s="27">
        <v>19225.914062</v>
      </c>
      <c r="AF39" s="27">
        <v>20384.257812</v>
      </c>
      <c r="AG39" s="13">
        <v>8.0800999999999998E-2</v>
      </c>
    </row>
    <row r="40" spans="1:33" ht="15" customHeight="1" x14ac:dyDescent="0.2">
      <c r="A40" s="3" t="s">
        <v>572</v>
      </c>
      <c r="B40" s="10" t="s">
        <v>203</v>
      </c>
      <c r="C40" s="27">
        <v>1526.718018</v>
      </c>
      <c r="D40" s="27">
        <v>1720.0101320000001</v>
      </c>
      <c r="E40" s="27">
        <v>1929.6160890000001</v>
      </c>
      <c r="F40" s="27">
        <v>2156.6911620000001</v>
      </c>
      <c r="G40" s="27">
        <v>2401.84375</v>
      </c>
      <c r="H40" s="27">
        <v>2665.7141109999998</v>
      </c>
      <c r="I40" s="27">
        <v>2911.7990719999998</v>
      </c>
      <c r="J40" s="27">
        <v>3167.7653810000002</v>
      </c>
      <c r="K40" s="27">
        <v>3445.2326659999999</v>
      </c>
      <c r="L40" s="27">
        <v>3744.296143</v>
      </c>
      <c r="M40" s="27">
        <v>4073.0954590000001</v>
      </c>
      <c r="N40" s="27">
        <v>4425.9067379999997</v>
      </c>
      <c r="O40" s="27">
        <v>4801.0034180000002</v>
      </c>
      <c r="P40" s="27">
        <v>5198.1635740000002</v>
      </c>
      <c r="Q40" s="27">
        <v>5617.7846680000002</v>
      </c>
      <c r="R40" s="27">
        <v>6060.7280270000001</v>
      </c>
      <c r="S40" s="27">
        <v>6527.0424800000001</v>
      </c>
      <c r="T40" s="27">
        <v>7016.9921880000002</v>
      </c>
      <c r="U40" s="27">
        <v>7593.3559569999998</v>
      </c>
      <c r="V40" s="27">
        <v>8198.234375</v>
      </c>
      <c r="W40" s="27">
        <v>8832.2451170000004</v>
      </c>
      <c r="X40" s="27">
        <v>9495.6201170000004</v>
      </c>
      <c r="Y40" s="27">
        <v>10189.288086</v>
      </c>
      <c r="Z40" s="27">
        <v>10914.319336</v>
      </c>
      <c r="AA40" s="27">
        <v>11797.922852</v>
      </c>
      <c r="AB40" s="27">
        <v>12682.810546999999</v>
      </c>
      <c r="AC40" s="27">
        <v>13489.278319999999</v>
      </c>
      <c r="AD40" s="27">
        <v>14325.805664</v>
      </c>
      <c r="AE40" s="27">
        <v>15192.598633</v>
      </c>
      <c r="AF40" s="27">
        <v>16090.428711</v>
      </c>
      <c r="AG40" s="13">
        <v>8.3127999999999994E-2</v>
      </c>
    </row>
    <row r="41" spans="1:33" ht="15" customHeight="1" x14ac:dyDescent="0.2">
      <c r="A41" s="3" t="s">
        <v>573</v>
      </c>
      <c r="B41" s="10" t="s">
        <v>205</v>
      </c>
      <c r="C41" s="27">
        <v>381.27413899999999</v>
      </c>
      <c r="D41" s="27">
        <v>407.45935100000003</v>
      </c>
      <c r="E41" s="27">
        <v>435.81658900000002</v>
      </c>
      <c r="F41" s="27">
        <v>474.46533199999999</v>
      </c>
      <c r="G41" s="27">
        <v>517.878601</v>
      </c>
      <c r="H41" s="27">
        <v>566.34271200000001</v>
      </c>
      <c r="I41" s="27">
        <v>619.80279499999995</v>
      </c>
      <c r="J41" s="27">
        <v>680.05419900000004</v>
      </c>
      <c r="K41" s="27">
        <v>747.53918499999997</v>
      </c>
      <c r="L41" s="27">
        <v>822.86169400000006</v>
      </c>
      <c r="M41" s="27">
        <v>908.32543899999996</v>
      </c>
      <c r="N41" s="27">
        <v>1001.584961</v>
      </c>
      <c r="O41" s="27">
        <v>1101.3176269999999</v>
      </c>
      <c r="P41" s="27">
        <v>1159.9182129999999</v>
      </c>
      <c r="Q41" s="27">
        <v>1207.673462</v>
      </c>
      <c r="R41" s="27">
        <v>1258.4780270000001</v>
      </c>
      <c r="S41" s="27">
        <v>1312.6210940000001</v>
      </c>
      <c r="T41" s="27">
        <v>1372.259155</v>
      </c>
      <c r="U41" s="27">
        <v>1438.69751</v>
      </c>
      <c r="V41" s="27">
        <v>1513.6994629999999</v>
      </c>
      <c r="W41" s="27">
        <v>1591.0943600000001</v>
      </c>
      <c r="X41" s="27">
        <v>1678.66626</v>
      </c>
      <c r="Y41" s="27">
        <v>1776.7404790000001</v>
      </c>
      <c r="Z41" s="27">
        <v>1885.942871</v>
      </c>
      <c r="AA41" s="27">
        <v>2006.861572</v>
      </c>
      <c r="AB41" s="27">
        <v>2130.4804690000001</v>
      </c>
      <c r="AC41" s="27">
        <v>2267.3359380000002</v>
      </c>
      <c r="AD41" s="27">
        <v>2418.3120119999999</v>
      </c>
      <c r="AE41" s="27">
        <v>2584.2338869999999</v>
      </c>
      <c r="AF41" s="27">
        <v>2765.7751459999999</v>
      </c>
      <c r="AG41" s="13">
        <v>7.0791000000000007E-2</v>
      </c>
    </row>
    <row r="42" spans="1:33" ht="15" customHeight="1" x14ac:dyDescent="0.2">
      <c r="A42" s="3" t="s">
        <v>574</v>
      </c>
      <c r="B42" s="10" t="s">
        <v>207</v>
      </c>
      <c r="C42" s="27">
        <v>165.56291200000001</v>
      </c>
      <c r="D42" s="27">
        <v>186.820053</v>
      </c>
      <c r="E42" s="27">
        <v>213.91722100000001</v>
      </c>
      <c r="F42" s="27">
        <v>246.864563</v>
      </c>
      <c r="G42" s="27">
        <v>285.60287499999998</v>
      </c>
      <c r="H42" s="27">
        <v>308.61825599999997</v>
      </c>
      <c r="I42" s="27">
        <v>334.75656099999998</v>
      </c>
      <c r="J42" s="27">
        <v>362.83837899999997</v>
      </c>
      <c r="K42" s="27">
        <v>392.79473899999999</v>
      </c>
      <c r="L42" s="27">
        <v>424.69125400000001</v>
      </c>
      <c r="M42" s="27">
        <v>458.63217200000003</v>
      </c>
      <c r="N42" s="27">
        <v>494.65319799999997</v>
      </c>
      <c r="O42" s="27">
        <v>532.74517800000001</v>
      </c>
      <c r="P42" s="27">
        <v>572.90545699999996</v>
      </c>
      <c r="Q42" s="27">
        <v>615.221497</v>
      </c>
      <c r="R42" s="27">
        <v>659.70446800000002</v>
      </c>
      <c r="S42" s="27">
        <v>706.40600600000005</v>
      </c>
      <c r="T42" s="27">
        <v>755.33160399999997</v>
      </c>
      <c r="U42" s="27">
        <v>806.51525900000001</v>
      </c>
      <c r="V42" s="27">
        <v>859.950378</v>
      </c>
      <c r="W42" s="27">
        <v>915.65972899999997</v>
      </c>
      <c r="X42" s="27">
        <v>973.62164299999995</v>
      </c>
      <c r="Y42" s="27">
        <v>1033.908203</v>
      </c>
      <c r="Z42" s="27">
        <v>1096.6329350000001</v>
      </c>
      <c r="AA42" s="27">
        <v>1161.792236</v>
      </c>
      <c r="AB42" s="27">
        <v>1229.5023189999999</v>
      </c>
      <c r="AC42" s="27">
        <v>1299.8817140000001</v>
      </c>
      <c r="AD42" s="27">
        <v>1373.0561520000001</v>
      </c>
      <c r="AE42" s="27">
        <v>1449.0820309999999</v>
      </c>
      <c r="AF42" s="27">
        <v>1528.054443</v>
      </c>
      <c r="AG42" s="13">
        <v>7.7946000000000001E-2</v>
      </c>
    </row>
    <row r="43" spans="1:33" ht="15" customHeight="1" x14ac:dyDescent="0.2">
      <c r="A43" s="3" t="s">
        <v>575</v>
      </c>
      <c r="B43" s="10" t="s">
        <v>225</v>
      </c>
      <c r="C43" s="27">
        <v>806.89135699999997</v>
      </c>
      <c r="D43" s="27">
        <v>849.08764599999995</v>
      </c>
      <c r="E43" s="27">
        <v>891.00933799999996</v>
      </c>
      <c r="F43" s="27">
        <v>931.66027799999995</v>
      </c>
      <c r="G43" s="27">
        <v>972.84729000000004</v>
      </c>
      <c r="H43" s="27">
        <v>1013.668152</v>
      </c>
      <c r="I43" s="27">
        <v>1053.7780760000001</v>
      </c>
      <c r="J43" s="27">
        <v>1074.1195070000001</v>
      </c>
      <c r="K43" s="27">
        <v>1074.063232</v>
      </c>
      <c r="L43" s="27">
        <v>1114.773682</v>
      </c>
      <c r="M43" s="27">
        <v>1137.861328</v>
      </c>
      <c r="N43" s="27">
        <v>1145.506836</v>
      </c>
      <c r="O43" s="27">
        <v>1158.48938</v>
      </c>
      <c r="P43" s="27">
        <v>1185.384888</v>
      </c>
      <c r="Q43" s="27">
        <v>1212.022095</v>
      </c>
      <c r="R43" s="27">
        <v>1238.1533199999999</v>
      </c>
      <c r="S43" s="27">
        <v>1263.7067870000001</v>
      </c>
      <c r="T43" s="27">
        <v>1288.6130370000001</v>
      </c>
      <c r="U43" s="27">
        <v>1312.5545649999999</v>
      </c>
      <c r="V43" s="27">
        <v>1335.5263669999999</v>
      </c>
      <c r="W43" s="27">
        <v>1359.5657960000001</v>
      </c>
      <c r="X43" s="27">
        <v>1382.8510739999999</v>
      </c>
      <c r="Y43" s="27">
        <v>1405.236938</v>
      </c>
      <c r="Z43" s="27">
        <v>1426.728638</v>
      </c>
      <c r="AA43" s="27">
        <v>1447.298706</v>
      </c>
      <c r="AB43" s="27">
        <v>1468.1625979999999</v>
      </c>
      <c r="AC43" s="27">
        <v>1488.5073239999999</v>
      </c>
      <c r="AD43" s="27">
        <v>1508.5814210000001</v>
      </c>
      <c r="AE43" s="27">
        <v>1528.4600829999999</v>
      </c>
      <c r="AF43" s="27">
        <v>1548.1179199999999</v>
      </c>
      <c r="AG43" s="13">
        <v>2.1683000000000001E-2</v>
      </c>
    </row>
    <row r="44" spans="1:33" ht="15" customHeight="1" x14ac:dyDescent="0.2">
      <c r="A44" s="3" t="s">
        <v>576</v>
      </c>
      <c r="B44" s="10" t="s">
        <v>203</v>
      </c>
      <c r="C44" s="27">
        <v>312.77221700000001</v>
      </c>
      <c r="D44" s="27">
        <v>335.27658100000002</v>
      </c>
      <c r="E44" s="27">
        <v>358.361603</v>
      </c>
      <c r="F44" s="27">
        <v>381.768036</v>
      </c>
      <c r="G44" s="27">
        <v>405.47958399999999</v>
      </c>
      <c r="H44" s="27">
        <v>429.45434599999999</v>
      </c>
      <c r="I44" s="27">
        <v>453.60607900000002</v>
      </c>
      <c r="J44" s="27">
        <v>477.91922</v>
      </c>
      <c r="K44" s="27">
        <v>502.38192700000002</v>
      </c>
      <c r="L44" s="27">
        <v>526.96820100000002</v>
      </c>
      <c r="M44" s="27">
        <v>551.55212400000005</v>
      </c>
      <c r="N44" s="27">
        <v>576.04156499999999</v>
      </c>
      <c r="O44" s="27">
        <v>599.37017800000001</v>
      </c>
      <c r="P44" s="27">
        <v>623.54583700000001</v>
      </c>
      <c r="Q44" s="27">
        <v>647.481628</v>
      </c>
      <c r="R44" s="27">
        <v>671.11291500000004</v>
      </c>
      <c r="S44" s="27">
        <v>694.31567399999994</v>
      </c>
      <c r="T44" s="27">
        <v>717.03430200000003</v>
      </c>
      <c r="U44" s="27">
        <v>739.04583700000001</v>
      </c>
      <c r="V44" s="27">
        <v>760.33105499999999</v>
      </c>
      <c r="W44" s="27">
        <v>780.93493699999999</v>
      </c>
      <c r="X44" s="27">
        <v>800.959656</v>
      </c>
      <c r="Y44" s="27">
        <v>820.26769999999999</v>
      </c>
      <c r="Z44" s="27">
        <v>838.84930399999996</v>
      </c>
      <c r="AA44" s="27">
        <v>856.64294400000006</v>
      </c>
      <c r="AB44" s="27">
        <v>873.79461700000002</v>
      </c>
      <c r="AC44" s="27">
        <v>890.53906199999994</v>
      </c>
      <c r="AD44" s="27">
        <v>907.09246800000005</v>
      </c>
      <c r="AE44" s="27">
        <v>923.52044699999999</v>
      </c>
      <c r="AF44" s="27">
        <v>939.81433100000004</v>
      </c>
      <c r="AG44" s="13">
        <v>3.7497999999999997E-2</v>
      </c>
    </row>
    <row r="45" spans="1:33" ht="15" customHeight="1" x14ac:dyDescent="0.2">
      <c r="A45" s="3" t="s">
        <v>577</v>
      </c>
      <c r="B45" s="10" t="s">
        <v>205</v>
      </c>
      <c r="C45" s="27">
        <v>411.95898399999999</v>
      </c>
      <c r="D45" s="27">
        <v>427.24288899999999</v>
      </c>
      <c r="E45" s="27">
        <v>442.75414999999998</v>
      </c>
      <c r="F45" s="27">
        <v>458.25149499999998</v>
      </c>
      <c r="G45" s="27">
        <v>473.70837399999999</v>
      </c>
      <c r="H45" s="27">
        <v>489.01043700000002</v>
      </c>
      <c r="I45" s="27">
        <v>504.05157500000001</v>
      </c>
      <c r="J45" s="27">
        <v>499.48297100000002</v>
      </c>
      <c r="K45" s="27">
        <v>474.48037699999998</v>
      </c>
      <c r="L45" s="27">
        <v>490.20770299999998</v>
      </c>
      <c r="M45" s="27">
        <v>488.46292099999999</v>
      </c>
      <c r="N45" s="27">
        <v>471.45977800000003</v>
      </c>
      <c r="O45" s="27">
        <v>461.01397700000001</v>
      </c>
      <c r="P45" s="27">
        <v>463.68289199999998</v>
      </c>
      <c r="Q45" s="27">
        <v>466.39639299999999</v>
      </c>
      <c r="R45" s="27">
        <v>468.96466099999998</v>
      </c>
      <c r="S45" s="27">
        <v>471.41931199999999</v>
      </c>
      <c r="T45" s="27">
        <v>473.75335699999999</v>
      </c>
      <c r="U45" s="27">
        <v>475.91616800000003</v>
      </c>
      <c r="V45" s="27">
        <v>477.91928100000001</v>
      </c>
      <c r="W45" s="27">
        <v>480.26306199999999</v>
      </c>
      <c r="X45" s="27">
        <v>482.48770100000002</v>
      </c>
      <c r="Y45" s="27">
        <v>484.59222399999999</v>
      </c>
      <c r="Z45" s="27">
        <v>486.58749399999999</v>
      </c>
      <c r="AA45" s="27">
        <v>488.49368299999998</v>
      </c>
      <c r="AB45" s="27">
        <v>490.90652499999999</v>
      </c>
      <c r="AC45" s="27">
        <v>493.24359099999998</v>
      </c>
      <c r="AD45" s="27">
        <v>495.522156</v>
      </c>
      <c r="AE45" s="27">
        <v>497.74798600000003</v>
      </c>
      <c r="AF45" s="27">
        <v>499.915344</v>
      </c>
      <c r="AG45" s="13">
        <v>5.6259999999999999E-3</v>
      </c>
    </row>
    <row r="46" spans="1:33" ht="15" customHeight="1" x14ac:dyDescent="0.2">
      <c r="A46" s="3" t="s">
        <v>578</v>
      </c>
      <c r="B46" s="10" t="s">
        <v>207</v>
      </c>
      <c r="C46" s="27">
        <v>82.160126000000005</v>
      </c>
      <c r="D46" s="27">
        <v>86.568145999999999</v>
      </c>
      <c r="E46" s="27">
        <v>89.893600000000006</v>
      </c>
      <c r="F46" s="27">
        <v>91.640761999999995</v>
      </c>
      <c r="G46" s="27">
        <v>93.659317000000001</v>
      </c>
      <c r="H46" s="27">
        <v>95.203368999999995</v>
      </c>
      <c r="I46" s="27">
        <v>96.120407</v>
      </c>
      <c r="J46" s="27">
        <v>96.717299999999994</v>
      </c>
      <c r="K46" s="27">
        <v>97.200928000000005</v>
      </c>
      <c r="L46" s="27">
        <v>97.597838999999993</v>
      </c>
      <c r="M46" s="27">
        <v>97.846312999999995</v>
      </c>
      <c r="N46" s="27">
        <v>98.005508000000006</v>
      </c>
      <c r="O46" s="27">
        <v>98.105247000000006</v>
      </c>
      <c r="P46" s="27">
        <v>98.156081999999998</v>
      </c>
      <c r="Q46" s="27">
        <v>98.144088999999994</v>
      </c>
      <c r="R46" s="27">
        <v>98.075622999999993</v>
      </c>
      <c r="S46" s="27">
        <v>97.971785999999994</v>
      </c>
      <c r="T46" s="27">
        <v>97.825408999999993</v>
      </c>
      <c r="U46" s="27">
        <v>97.592545000000001</v>
      </c>
      <c r="V46" s="27">
        <v>97.276047000000005</v>
      </c>
      <c r="W46" s="27">
        <v>98.367844000000005</v>
      </c>
      <c r="X46" s="27">
        <v>99.403732000000005</v>
      </c>
      <c r="Y46" s="27">
        <v>100.377106</v>
      </c>
      <c r="Z46" s="27">
        <v>101.291855</v>
      </c>
      <c r="AA46" s="27">
        <v>102.16213999999999</v>
      </c>
      <c r="AB46" s="27">
        <v>103.46148700000001</v>
      </c>
      <c r="AC46" s="27">
        <v>104.72457900000001</v>
      </c>
      <c r="AD46" s="27">
        <v>105.966759</v>
      </c>
      <c r="AE46" s="27">
        <v>107.19161200000001</v>
      </c>
      <c r="AF46" s="27">
        <v>108.388245</v>
      </c>
      <c r="AG46" s="13">
        <v>8.0599999999999995E-3</v>
      </c>
    </row>
    <row r="47" spans="1:33" ht="15" customHeight="1" x14ac:dyDescent="0.2">
      <c r="A47" s="3" t="s">
        <v>579</v>
      </c>
      <c r="B47" s="10" t="s">
        <v>227</v>
      </c>
      <c r="C47" s="27">
        <v>1481.9639890000001</v>
      </c>
      <c r="D47" s="27">
        <v>1565.1547849999999</v>
      </c>
      <c r="E47" s="27">
        <v>1652.834717</v>
      </c>
      <c r="F47" s="27">
        <v>1744.583496</v>
      </c>
      <c r="G47" s="27">
        <v>1840.3116460000001</v>
      </c>
      <c r="H47" s="27">
        <v>1931.4145510000001</v>
      </c>
      <c r="I47" s="27">
        <v>2007.0554199999999</v>
      </c>
      <c r="J47" s="27">
        <v>2078.7548830000001</v>
      </c>
      <c r="K47" s="27">
        <v>2182.46875</v>
      </c>
      <c r="L47" s="27">
        <v>2262.888672</v>
      </c>
      <c r="M47" s="27">
        <v>2352.1430660000001</v>
      </c>
      <c r="N47" s="27">
        <v>2451.8217770000001</v>
      </c>
      <c r="O47" s="27">
        <v>2548.0270999999998</v>
      </c>
      <c r="P47" s="27">
        <v>2658.5004880000001</v>
      </c>
      <c r="Q47" s="27">
        <v>2778.2214359999998</v>
      </c>
      <c r="R47" s="27">
        <v>2902.8984380000002</v>
      </c>
      <c r="S47" s="27">
        <v>3033.5883789999998</v>
      </c>
      <c r="T47" s="27">
        <v>3170.7155760000001</v>
      </c>
      <c r="U47" s="27">
        <v>3314.2373050000001</v>
      </c>
      <c r="V47" s="27">
        <v>3463.718018</v>
      </c>
      <c r="W47" s="27">
        <v>3619.3688959999999</v>
      </c>
      <c r="X47" s="27">
        <v>3781.3127439999998</v>
      </c>
      <c r="Y47" s="27">
        <v>3950.3952640000002</v>
      </c>
      <c r="Z47" s="27">
        <v>4126.5278319999998</v>
      </c>
      <c r="AA47" s="27">
        <v>4155.9204099999997</v>
      </c>
      <c r="AB47" s="27">
        <v>4185.5463870000003</v>
      </c>
      <c r="AC47" s="27">
        <v>4398.5600590000004</v>
      </c>
      <c r="AD47" s="27">
        <v>4430.5214839999999</v>
      </c>
      <c r="AE47" s="27">
        <v>4662.048828</v>
      </c>
      <c r="AF47" s="27">
        <v>4704.076172</v>
      </c>
      <c r="AG47" s="13">
        <v>4.0084000000000002E-2</v>
      </c>
    </row>
    <row r="48" spans="1:33" ht="15" customHeight="1" x14ac:dyDescent="0.2">
      <c r="A48" s="3" t="s">
        <v>580</v>
      </c>
      <c r="B48" s="10" t="s">
        <v>203</v>
      </c>
      <c r="C48" s="27">
        <v>748.14807099999996</v>
      </c>
      <c r="D48" s="27">
        <v>805.80194100000006</v>
      </c>
      <c r="E48" s="27">
        <v>867.08697500000005</v>
      </c>
      <c r="F48" s="27">
        <v>931.58953899999995</v>
      </c>
      <c r="G48" s="27">
        <v>999.23699999999997</v>
      </c>
      <c r="H48" s="27">
        <v>1070.125732</v>
      </c>
      <c r="I48" s="27">
        <v>1143.0500489999999</v>
      </c>
      <c r="J48" s="27">
        <v>1219.662476</v>
      </c>
      <c r="K48" s="27">
        <v>1297.767456</v>
      </c>
      <c r="L48" s="27">
        <v>1379.2939449999999</v>
      </c>
      <c r="M48" s="27">
        <v>1463.447388</v>
      </c>
      <c r="N48" s="27">
        <v>1550.2563479999999</v>
      </c>
      <c r="O48" s="27">
        <v>1640.190186</v>
      </c>
      <c r="P48" s="27">
        <v>1733.522461</v>
      </c>
      <c r="Q48" s="27">
        <v>1830.6602780000001</v>
      </c>
      <c r="R48" s="27">
        <v>1931.9954829999999</v>
      </c>
      <c r="S48" s="27">
        <v>2038.205322</v>
      </c>
      <c r="T48" s="27">
        <v>2149.5344239999999</v>
      </c>
      <c r="U48" s="27">
        <v>2266.0366210000002</v>
      </c>
      <c r="V48" s="27">
        <v>2387.588135</v>
      </c>
      <c r="W48" s="27">
        <v>2513.523193</v>
      </c>
      <c r="X48" s="27">
        <v>2644.4638669999999</v>
      </c>
      <c r="Y48" s="27">
        <v>2781.1130370000001</v>
      </c>
      <c r="Z48" s="27">
        <v>2923.2709960000002</v>
      </c>
      <c r="AA48" s="27">
        <v>2917.2238769999999</v>
      </c>
      <c r="AB48" s="27">
        <v>2908.351807</v>
      </c>
      <c r="AC48" s="27">
        <v>3081.4555660000001</v>
      </c>
      <c r="AD48" s="27">
        <v>3072.328125</v>
      </c>
      <c r="AE48" s="27">
        <v>3261.6665039999998</v>
      </c>
      <c r="AF48" s="27">
        <v>3260.484375</v>
      </c>
      <c r="AG48" s="13">
        <v>5.1187999999999997E-2</v>
      </c>
    </row>
    <row r="49" spans="1:33" ht="15" customHeight="1" x14ac:dyDescent="0.2">
      <c r="A49" s="3" t="s">
        <v>581</v>
      </c>
      <c r="B49" s="10" t="s">
        <v>205</v>
      </c>
      <c r="C49" s="27">
        <v>491.85678100000001</v>
      </c>
      <c r="D49" s="27">
        <v>514.49859600000002</v>
      </c>
      <c r="E49" s="27">
        <v>537.98138400000005</v>
      </c>
      <c r="F49" s="27">
        <v>562.31915300000003</v>
      </c>
      <c r="G49" s="27">
        <v>587.59008800000004</v>
      </c>
      <c r="H49" s="27">
        <v>612.05334500000004</v>
      </c>
      <c r="I49" s="27">
        <v>612.36560099999997</v>
      </c>
      <c r="J49" s="27">
        <v>604.96227999999996</v>
      </c>
      <c r="K49" s="27">
        <v>628.08227499999998</v>
      </c>
      <c r="L49" s="27">
        <v>624.49078399999996</v>
      </c>
      <c r="M49" s="27">
        <v>627.08654799999999</v>
      </c>
      <c r="N49" s="27">
        <v>637.42687999999998</v>
      </c>
      <c r="O49" s="27">
        <v>641.10815400000001</v>
      </c>
      <c r="P49" s="27">
        <v>655.52264400000001</v>
      </c>
      <c r="Q49" s="27">
        <v>675.15490699999998</v>
      </c>
      <c r="R49" s="27">
        <v>695.24182099999996</v>
      </c>
      <c r="S49" s="27">
        <v>716.09063700000002</v>
      </c>
      <c r="T49" s="27">
        <v>737.82641599999999</v>
      </c>
      <c r="U49" s="27">
        <v>760.30908199999999</v>
      </c>
      <c r="V49" s="27">
        <v>783.15301499999998</v>
      </c>
      <c r="W49" s="27">
        <v>807.15759300000002</v>
      </c>
      <c r="X49" s="27">
        <v>831.754456</v>
      </c>
      <c r="Y49" s="27">
        <v>857.03552200000001</v>
      </c>
      <c r="Z49" s="27">
        <v>883.09606900000006</v>
      </c>
      <c r="AA49" s="27">
        <v>909.87518299999999</v>
      </c>
      <c r="AB49" s="27">
        <v>939.00109899999995</v>
      </c>
      <c r="AC49" s="27">
        <v>968.85565199999996</v>
      </c>
      <c r="AD49" s="27">
        <v>999.26879899999994</v>
      </c>
      <c r="AE49" s="27">
        <v>1030.2204589999999</v>
      </c>
      <c r="AF49" s="27">
        <v>1061.6945800000001</v>
      </c>
      <c r="AG49" s="13">
        <v>2.6210000000000001E-2</v>
      </c>
    </row>
    <row r="50" spans="1:33" ht="15" customHeight="1" x14ac:dyDescent="0.2">
      <c r="A50" s="3" t="s">
        <v>582</v>
      </c>
      <c r="B50" s="10" t="s">
        <v>207</v>
      </c>
      <c r="C50" s="27">
        <v>241.95912200000001</v>
      </c>
      <c r="D50" s="27">
        <v>244.85420199999999</v>
      </c>
      <c r="E50" s="27">
        <v>247.766357</v>
      </c>
      <c r="F50" s="27">
        <v>250.67484999999999</v>
      </c>
      <c r="G50" s="27">
        <v>253.484467</v>
      </c>
      <c r="H50" s="27">
        <v>249.235443</v>
      </c>
      <c r="I50" s="27">
        <v>251.63983200000001</v>
      </c>
      <c r="J50" s="27">
        <v>254.13014200000001</v>
      </c>
      <c r="K50" s="27">
        <v>256.61895800000002</v>
      </c>
      <c r="L50" s="27">
        <v>259.10391199999998</v>
      </c>
      <c r="M50" s="27">
        <v>261.60922199999999</v>
      </c>
      <c r="N50" s="27">
        <v>264.13864100000001</v>
      </c>
      <c r="O50" s="27">
        <v>266.72872899999999</v>
      </c>
      <c r="P50" s="27">
        <v>269.45523100000003</v>
      </c>
      <c r="Q50" s="27">
        <v>272.40621900000002</v>
      </c>
      <c r="R50" s="27">
        <v>275.66125499999998</v>
      </c>
      <c r="S50" s="27">
        <v>279.29260299999999</v>
      </c>
      <c r="T50" s="27">
        <v>283.35470600000002</v>
      </c>
      <c r="U50" s="27">
        <v>287.89154100000002</v>
      </c>
      <c r="V50" s="27">
        <v>292.97677599999997</v>
      </c>
      <c r="W50" s="27">
        <v>298.68826300000001</v>
      </c>
      <c r="X50" s="27">
        <v>305.09442100000001</v>
      </c>
      <c r="Y50" s="27">
        <v>312.24688700000002</v>
      </c>
      <c r="Z50" s="27">
        <v>320.16052200000001</v>
      </c>
      <c r="AA50" s="27">
        <v>328.82110599999999</v>
      </c>
      <c r="AB50" s="27">
        <v>338.193512</v>
      </c>
      <c r="AC50" s="27">
        <v>348.24859600000002</v>
      </c>
      <c r="AD50" s="27">
        <v>358.92474399999998</v>
      </c>
      <c r="AE50" s="27">
        <v>370.162262</v>
      </c>
      <c r="AF50" s="27">
        <v>381.89746100000002</v>
      </c>
      <c r="AG50" s="13">
        <v>1.6001000000000001E-2</v>
      </c>
    </row>
    <row r="51" spans="1:33" ht="15" customHeight="1" x14ac:dyDescent="0.2">
      <c r="A51" s="3" t="s">
        <v>583</v>
      </c>
      <c r="B51" s="10" t="s">
        <v>229</v>
      </c>
      <c r="C51" s="27">
        <v>628.26495399999999</v>
      </c>
      <c r="D51" s="27">
        <v>677.90148899999997</v>
      </c>
      <c r="E51" s="27">
        <v>734.92687999999998</v>
      </c>
      <c r="F51" s="27">
        <v>796.81390399999998</v>
      </c>
      <c r="G51" s="27">
        <v>864.06530799999996</v>
      </c>
      <c r="H51" s="27">
        <v>928.49987799999997</v>
      </c>
      <c r="I51" s="27">
        <v>998.25561500000003</v>
      </c>
      <c r="J51" s="27">
        <v>1074.5229489999999</v>
      </c>
      <c r="K51" s="27">
        <v>1156.554077</v>
      </c>
      <c r="L51" s="27">
        <v>1244.6845699999999</v>
      </c>
      <c r="M51" s="27">
        <v>1339.3111570000001</v>
      </c>
      <c r="N51" s="27">
        <v>1440.8073730000001</v>
      </c>
      <c r="O51" s="27">
        <v>1540.6210940000001</v>
      </c>
      <c r="P51" s="27">
        <v>1657.501221</v>
      </c>
      <c r="Q51" s="27">
        <v>1782.3873289999999</v>
      </c>
      <c r="R51" s="27">
        <v>1915.3461910000001</v>
      </c>
      <c r="S51" s="27">
        <v>2056.4921880000002</v>
      </c>
      <c r="T51" s="27">
        <v>2206.0126949999999</v>
      </c>
      <c r="U51" s="27">
        <v>2364.3552249999998</v>
      </c>
      <c r="V51" s="27">
        <v>2531.8942870000001</v>
      </c>
      <c r="W51" s="27">
        <v>2708.7951659999999</v>
      </c>
      <c r="X51" s="27">
        <v>2895.4995119999999</v>
      </c>
      <c r="Y51" s="27">
        <v>3092.5302729999999</v>
      </c>
      <c r="Z51" s="27">
        <v>3300.2221679999998</v>
      </c>
      <c r="AA51" s="27">
        <v>3518.7602539999998</v>
      </c>
      <c r="AB51" s="27">
        <v>3748.1879880000001</v>
      </c>
      <c r="AC51" s="27">
        <v>3988.413818</v>
      </c>
      <c r="AD51" s="27">
        <v>4239.4936520000001</v>
      </c>
      <c r="AE51" s="27">
        <v>4501.7045900000003</v>
      </c>
      <c r="AF51" s="27">
        <v>4775.5375979999999</v>
      </c>
      <c r="AG51" s="13">
        <v>7.2211999999999998E-2</v>
      </c>
    </row>
    <row r="52" spans="1:33" ht="15" customHeight="1" x14ac:dyDescent="0.2">
      <c r="A52" s="3" t="s">
        <v>584</v>
      </c>
      <c r="B52" s="10" t="s">
        <v>203</v>
      </c>
      <c r="C52" s="27">
        <v>401.70410199999998</v>
      </c>
      <c r="D52" s="27">
        <v>441.20959499999998</v>
      </c>
      <c r="E52" s="27">
        <v>484.92053199999998</v>
      </c>
      <c r="F52" s="27">
        <v>532.16442900000004</v>
      </c>
      <c r="G52" s="27">
        <v>583.25494400000002</v>
      </c>
      <c r="H52" s="27">
        <v>638.49572799999999</v>
      </c>
      <c r="I52" s="27">
        <v>697.23931900000002</v>
      </c>
      <c r="J52" s="27">
        <v>761.578125</v>
      </c>
      <c r="K52" s="27">
        <v>830.66058299999997</v>
      </c>
      <c r="L52" s="27">
        <v>904.77648899999997</v>
      </c>
      <c r="M52" s="27">
        <v>984.32739300000003</v>
      </c>
      <c r="N52" s="27">
        <v>1069.680298</v>
      </c>
      <c r="O52" s="27">
        <v>1160.946289</v>
      </c>
      <c r="P52" s="27">
        <v>1258.3892820000001</v>
      </c>
      <c r="Q52" s="27">
        <v>1362.330688</v>
      </c>
      <c r="R52" s="27">
        <v>1472.8614500000001</v>
      </c>
      <c r="S52" s="27">
        <v>1590.0445560000001</v>
      </c>
      <c r="T52" s="27">
        <v>1714.0192870000001</v>
      </c>
      <c r="U52" s="27">
        <v>1845.1519780000001</v>
      </c>
      <c r="V52" s="27">
        <v>1983.713013</v>
      </c>
      <c r="W52" s="27">
        <v>2129.7951659999999</v>
      </c>
      <c r="X52" s="27">
        <v>2283.7524410000001</v>
      </c>
      <c r="Y52" s="27">
        <v>2446.0336910000001</v>
      </c>
      <c r="Z52" s="27">
        <v>2616.9968260000001</v>
      </c>
      <c r="AA52" s="27">
        <v>2796.836914</v>
      </c>
      <c r="AB52" s="27">
        <v>2985.5354000000002</v>
      </c>
      <c r="AC52" s="27">
        <v>3182.897461</v>
      </c>
      <c r="AD52" s="27">
        <v>3388.9023440000001</v>
      </c>
      <c r="AE52" s="27">
        <v>3603.7543949999999</v>
      </c>
      <c r="AF52" s="27">
        <v>3827.8654790000001</v>
      </c>
      <c r="AG52" s="13">
        <v>8.0216999999999997E-2</v>
      </c>
    </row>
    <row r="53" spans="1:33" ht="15" customHeight="1" x14ac:dyDescent="0.2">
      <c r="A53" s="3" t="s">
        <v>585</v>
      </c>
      <c r="B53" s="10" t="s">
        <v>205</v>
      </c>
      <c r="C53" s="27">
        <v>129.63088999999999</v>
      </c>
      <c r="D53" s="27">
        <v>136.76951600000001</v>
      </c>
      <c r="E53" s="27">
        <v>144.44099399999999</v>
      </c>
      <c r="F53" s="27">
        <v>152.695999</v>
      </c>
      <c r="G53" s="27">
        <v>161.59283400000001</v>
      </c>
      <c r="H53" s="27">
        <v>171.196518</v>
      </c>
      <c r="I53" s="27">
        <v>181.589203</v>
      </c>
      <c r="J53" s="27">
        <v>192.82350199999999</v>
      </c>
      <c r="K53" s="27">
        <v>204.97860700000001</v>
      </c>
      <c r="L53" s="27">
        <v>218.068039</v>
      </c>
      <c r="M53" s="27">
        <v>232.068512</v>
      </c>
      <c r="N53" s="27">
        <v>246.965576</v>
      </c>
      <c r="O53" s="27">
        <v>254.10264599999999</v>
      </c>
      <c r="P53" s="27">
        <v>271.97283900000002</v>
      </c>
      <c r="Q53" s="27">
        <v>291.20190400000001</v>
      </c>
      <c r="R53" s="27">
        <v>311.758331</v>
      </c>
      <c r="S53" s="27">
        <v>333.65997299999998</v>
      </c>
      <c r="T53" s="27">
        <v>356.92269900000002</v>
      </c>
      <c r="U53" s="27">
        <v>381.59008799999998</v>
      </c>
      <c r="V53" s="27">
        <v>407.74908399999998</v>
      </c>
      <c r="W53" s="27">
        <v>435.45623799999998</v>
      </c>
      <c r="X53" s="27">
        <v>464.79974399999998</v>
      </c>
      <c r="Y53" s="27">
        <v>495.83535799999999</v>
      </c>
      <c r="Z53" s="27">
        <v>528.51342799999998</v>
      </c>
      <c r="AA53" s="27">
        <v>562.79077099999995</v>
      </c>
      <c r="AB53" s="27">
        <v>598.70465100000001</v>
      </c>
      <c r="AC53" s="27">
        <v>636.34802200000001</v>
      </c>
      <c r="AD53" s="27">
        <v>675.79040499999996</v>
      </c>
      <c r="AE53" s="27">
        <v>717.09191899999996</v>
      </c>
      <c r="AF53" s="27">
        <v>760.297729</v>
      </c>
      <c r="AG53" s="13">
        <v>6.318E-2</v>
      </c>
    </row>
    <row r="54" spans="1:33" ht="15" customHeight="1" x14ac:dyDescent="0.2">
      <c r="A54" s="3" t="s">
        <v>586</v>
      </c>
      <c r="B54" s="10" t="s">
        <v>207</v>
      </c>
      <c r="C54" s="27">
        <v>96.929976999999994</v>
      </c>
      <c r="D54" s="27">
        <v>99.922386000000003</v>
      </c>
      <c r="E54" s="27">
        <v>105.56538399999999</v>
      </c>
      <c r="F54" s="27">
        <v>111.953468</v>
      </c>
      <c r="G54" s="27">
        <v>119.21751399999999</v>
      </c>
      <c r="H54" s="27">
        <v>118.807632</v>
      </c>
      <c r="I54" s="27">
        <v>119.427116</v>
      </c>
      <c r="J54" s="27">
        <v>120.12133</v>
      </c>
      <c r="K54" s="27">
        <v>120.914948</v>
      </c>
      <c r="L54" s="27">
        <v>121.840141</v>
      </c>
      <c r="M54" s="27">
        <v>122.915245</v>
      </c>
      <c r="N54" s="27">
        <v>124.161469</v>
      </c>
      <c r="O54" s="27">
        <v>125.572121</v>
      </c>
      <c r="P54" s="27">
        <v>127.139145</v>
      </c>
      <c r="Q54" s="27">
        <v>128.85470599999999</v>
      </c>
      <c r="R54" s="27">
        <v>130.72642500000001</v>
      </c>
      <c r="S54" s="27">
        <v>132.78753699999999</v>
      </c>
      <c r="T54" s="27">
        <v>135.07086200000001</v>
      </c>
      <c r="U54" s="27">
        <v>137.61293000000001</v>
      </c>
      <c r="V54" s="27">
        <v>140.43214399999999</v>
      </c>
      <c r="W54" s="27">
        <v>143.54364000000001</v>
      </c>
      <c r="X54" s="27">
        <v>146.94714400000001</v>
      </c>
      <c r="Y54" s="27">
        <v>150.66113300000001</v>
      </c>
      <c r="Z54" s="27">
        <v>154.71191400000001</v>
      </c>
      <c r="AA54" s="27">
        <v>159.13247699999999</v>
      </c>
      <c r="AB54" s="27">
        <v>163.948013</v>
      </c>
      <c r="AC54" s="27">
        <v>169.16824299999999</v>
      </c>
      <c r="AD54" s="27">
        <v>174.80091899999999</v>
      </c>
      <c r="AE54" s="27">
        <v>180.85841400000001</v>
      </c>
      <c r="AF54" s="27">
        <v>187.374481</v>
      </c>
      <c r="AG54" s="13">
        <v>2.2707999999999999E-2</v>
      </c>
    </row>
    <row r="55" spans="1:33" ht="15" customHeight="1" x14ac:dyDescent="0.2">
      <c r="A55" s="3" t="s">
        <v>587</v>
      </c>
      <c r="B55" s="10" t="s">
        <v>231</v>
      </c>
      <c r="C55" s="27">
        <v>672.526611</v>
      </c>
      <c r="D55" s="27">
        <v>699.22070299999996</v>
      </c>
      <c r="E55" s="27">
        <v>725.39758300000005</v>
      </c>
      <c r="F55" s="27">
        <v>752.81030299999998</v>
      </c>
      <c r="G55" s="27">
        <v>780.59094200000004</v>
      </c>
      <c r="H55" s="27">
        <v>801.15930200000003</v>
      </c>
      <c r="I55" s="27">
        <v>823.34313999999995</v>
      </c>
      <c r="J55" s="27">
        <v>845.355591</v>
      </c>
      <c r="K55" s="27">
        <v>867.11724900000002</v>
      </c>
      <c r="L55" s="27">
        <v>888.53991699999995</v>
      </c>
      <c r="M55" s="27">
        <v>897.066284</v>
      </c>
      <c r="N55" s="27">
        <v>889.52929700000004</v>
      </c>
      <c r="O55" s="27">
        <v>906.86706500000003</v>
      </c>
      <c r="P55" s="27">
        <v>921.00732400000004</v>
      </c>
      <c r="Q55" s="27">
        <v>937.97820999999999</v>
      </c>
      <c r="R55" s="27">
        <v>954.84783900000002</v>
      </c>
      <c r="S55" s="27">
        <v>971.79425000000003</v>
      </c>
      <c r="T55" s="27">
        <v>988.83160399999997</v>
      </c>
      <c r="U55" s="27">
        <v>1006.112915</v>
      </c>
      <c r="V55" s="27">
        <v>1023.781067</v>
      </c>
      <c r="W55" s="27">
        <v>1042.136475</v>
      </c>
      <c r="X55" s="27">
        <v>1061.0500489999999</v>
      </c>
      <c r="Y55" s="27">
        <v>1080.619263</v>
      </c>
      <c r="Z55" s="27">
        <v>1100.817139</v>
      </c>
      <c r="AA55" s="27">
        <v>1121.6176760000001</v>
      </c>
      <c r="AB55" s="27">
        <v>1143.1816409999999</v>
      </c>
      <c r="AC55" s="27">
        <v>1165.1539310000001</v>
      </c>
      <c r="AD55" s="27">
        <v>1187.5466309999999</v>
      </c>
      <c r="AE55" s="27">
        <v>1210.2282709999999</v>
      </c>
      <c r="AF55" s="27">
        <v>1232.9187010000001</v>
      </c>
      <c r="AG55" s="13">
        <v>2.0462999999999999E-2</v>
      </c>
    </row>
    <row r="56" spans="1:33" ht="15" customHeight="1" x14ac:dyDescent="0.2">
      <c r="A56" s="3" t="s">
        <v>588</v>
      </c>
      <c r="B56" s="10" t="s">
        <v>203</v>
      </c>
      <c r="C56" s="27">
        <v>255.03178399999999</v>
      </c>
      <c r="D56" s="27">
        <v>269.67733800000002</v>
      </c>
      <c r="E56" s="27">
        <v>284.82238799999999</v>
      </c>
      <c r="F56" s="27">
        <v>300.51132200000001</v>
      </c>
      <c r="G56" s="27">
        <v>316.64996300000001</v>
      </c>
      <c r="H56" s="27">
        <v>333.20736699999998</v>
      </c>
      <c r="I56" s="27">
        <v>350.15332000000001</v>
      </c>
      <c r="J56" s="27">
        <v>367.49279799999999</v>
      </c>
      <c r="K56" s="27">
        <v>385.19970699999999</v>
      </c>
      <c r="L56" s="27">
        <v>403.18911700000001</v>
      </c>
      <c r="M56" s="27">
        <v>421.44000199999999</v>
      </c>
      <c r="N56" s="27">
        <v>439.89150999999998</v>
      </c>
      <c r="O56" s="27">
        <v>458.52151500000002</v>
      </c>
      <c r="P56" s="27">
        <v>477.31445300000001</v>
      </c>
      <c r="Q56" s="27">
        <v>496.23379499999999</v>
      </c>
      <c r="R56" s="27">
        <v>515.25506600000006</v>
      </c>
      <c r="S56" s="27">
        <v>534.42956500000003</v>
      </c>
      <c r="T56" s="27">
        <v>553.67913799999997</v>
      </c>
      <c r="U56" s="27">
        <v>572.98559599999999</v>
      </c>
      <c r="V56" s="27">
        <v>592.34313999999995</v>
      </c>
      <c r="W56" s="27">
        <v>611.69494599999996</v>
      </c>
      <c r="X56" s="27">
        <v>631.03100600000005</v>
      </c>
      <c r="Y56" s="27">
        <v>650.35278300000004</v>
      </c>
      <c r="Z56" s="27">
        <v>669.61920199999997</v>
      </c>
      <c r="AA56" s="27">
        <v>688.82611099999997</v>
      </c>
      <c r="AB56" s="27">
        <v>707.87927200000001</v>
      </c>
      <c r="AC56" s="27">
        <v>726.79443400000002</v>
      </c>
      <c r="AD56" s="27">
        <v>745.64837599999998</v>
      </c>
      <c r="AE56" s="27">
        <v>764.35412599999995</v>
      </c>
      <c r="AF56" s="27">
        <v>782.66156000000001</v>
      </c>
      <c r="AG56" s="13">
        <v>3.8786000000000001E-2</v>
      </c>
    </row>
    <row r="57" spans="1:33" ht="15" customHeight="1" x14ac:dyDescent="0.2">
      <c r="A57" s="3" t="s">
        <v>589</v>
      </c>
      <c r="B57" s="10" t="s">
        <v>205</v>
      </c>
      <c r="C57" s="27">
        <v>131.043015</v>
      </c>
      <c r="D57" s="27">
        <v>136.219437</v>
      </c>
      <c r="E57" s="27">
        <v>141.50477599999999</v>
      </c>
      <c r="F57" s="27">
        <v>146.90768399999999</v>
      </c>
      <c r="G57" s="27">
        <v>152.412903</v>
      </c>
      <c r="H57" s="27">
        <v>157.97416699999999</v>
      </c>
      <c r="I57" s="27">
        <v>163.46984900000001</v>
      </c>
      <c r="J57" s="27">
        <v>168.818985</v>
      </c>
      <c r="K57" s="27">
        <v>173.99444600000001</v>
      </c>
      <c r="L57" s="27">
        <v>179.01306199999999</v>
      </c>
      <c r="M57" s="27">
        <v>171.339157</v>
      </c>
      <c r="N57" s="27">
        <v>147.872345</v>
      </c>
      <c r="O57" s="27">
        <v>149.53924599999999</v>
      </c>
      <c r="P57" s="27">
        <v>148.227844</v>
      </c>
      <c r="Q57" s="27">
        <v>149.92733799999999</v>
      </c>
      <c r="R57" s="27">
        <v>151.611557</v>
      </c>
      <c r="S57" s="27">
        <v>153.274719</v>
      </c>
      <c r="T57" s="27">
        <v>154.864014</v>
      </c>
      <c r="U57" s="27">
        <v>156.41877700000001</v>
      </c>
      <c r="V57" s="27">
        <v>157.944321</v>
      </c>
      <c r="W57" s="27">
        <v>159.66139200000001</v>
      </c>
      <c r="X57" s="27">
        <v>161.33514400000001</v>
      </c>
      <c r="Y57" s="27">
        <v>162.96777299999999</v>
      </c>
      <c r="Z57" s="27">
        <v>164.559662</v>
      </c>
      <c r="AA57" s="27">
        <v>166.104263</v>
      </c>
      <c r="AB57" s="27">
        <v>167.92666600000001</v>
      </c>
      <c r="AC57" s="27">
        <v>169.70332300000001</v>
      </c>
      <c r="AD57" s="27">
        <v>171.43100000000001</v>
      </c>
      <c r="AE57" s="27">
        <v>173.10952800000001</v>
      </c>
      <c r="AF57" s="27">
        <v>174.736862</v>
      </c>
      <c r="AG57" s="13">
        <v>8.933E-3</v>
      </c>
    </row>
    <row r="58" spans="1:33" ht="15" customHeight="1" x14ac:dyDescent="0.2">
      <c r="A58" s="3" t="s">
        <v>590</v>
      </c>
      <c r="B58" s="10" t="s">
        <v>207</v>
      </c>
      <c r="C58" s="27">
        <v>286.45181300000002</v>
      </c>
      <c r="D58" s="27">
        <v>293.32388300000002</v>
      </c>
      <c r="E58" s="27">
        <v>299.07043499999997</v>
      </c>
      <c r="F58" s="27">
        <v>305.39132699999999</v>
      </c>
      <c r="G58" s="27">
        <v>311.528076</v>
      </c>
      <c r="H58" s="27">
        <v>309.97775300000001</v>
      </c>
      <c r="I58" s="27">
        <v>309.71997099999999</v>
      </c>
      <c r="J58" s="27">
        <v>309.04382299999997</v>
      </c>
      <c r="K58" s="27">
        <v>307.92309599999999</v>
      </c>
      <c r="L58" s="27">
        <v>306.33779900000002</v>
      </c>
      <c r="M58" s="27">
        <v>304.28710899999999</v>
      </c>
      <c r="N58" s="27">
        <v>301.76544200000001</v>
      </c>
      <c r="O58" s="27">
        <v>298.80624399999999</v>
      </c>
      <c r="P58" s="27">
        <v>295.465057</v>
      </c>
      <c r="Q58" s="27">
        <v>291.81707799999998</v>
      </c>
      <c r="R58" s="27">
        <v>287.981201</v>
      </c>
      <c r="S58" s="27">
        <v>284.089966</v>
      </c>
      <c r="T58" s="27">
        <v>280.28845200000001</v>
      </c>
      <c r="U58" s="27">
        <v>276.708527</v>
      </c>
      <c r="V58" s="27">
        <v>273.49359099999998</v>
      </c>
      <c r="W58" s="27">
        <v>270.78018200000002</v>
      </c>
      <c r="X58" s="27">
        <v>268.68396000000001</v>
      </c>
      <c r="Y58" s="27">
        <v>267.29870599999998</v>
      </c>
      <c r="Z58" s="27">
        <v>266.63824499999998</v>
      </c>
      <c r="AA58" s="27">
        <v>266.68734699999999</v>
      </c>
      <c r="AB58" s="27">
        <v>267.37567100000001</v>
      </c>
      <c r="AC58" s="27">
        <v>268.65618899999998</v>
      </c>
      <c r="AD58" s="27">
        <v>270.467285</v>
      </c>
      <c r="AE58" s="27">
        <v>272.76461799999998</v>
      </c>
      <c r="AF58" s="27">
        <v>275.52029399999998</v>
      </c>
      <c r="AG58" s="13">
        <v>-2.2339999999999999E-3</v>
      </c>
    </row>
    <row r="59" spans="1:33" ht="15" customHeight="1" x14ac:dyDescent="0.2">
      <c r="A59" s="3" t="s">
        <v>591</v>
      </c>
      <c r="B59" s="11" t="s">
        <v>288</v>
      </c>
      <c r="C59" s="28">
        <v>26016.875</v>
      </c>
      <c r="D59" s="28">
        <v>26900.503906000002</v>
      </c>
      <c r="E59" s="28">
        <v>27833.615234000001</v>
      </c>
      <c r="F59" s="28">
        <v>28820.171875</v>
      </c>
      <c r="G59" s="28">
        <v>29842.935547000001</v>
      </c>
      <c r="H59" s="28">
        <v>30892.933593999998</v>
      </c>
      <c r="I59" s="28">
        <v>31974.96875</v>
      </c>
      <c r="J59" s="28">
        <v>33117.707030999998</v>
      </c>
      <c r="K59" s="28">
        <v>34306.058594000002</v>
      </c>
      <c r="L59" s="28">
        <v>35536.175780999998</v>
      </c>
      <c r="M59" s="28">
        <v>36810.601562000003</v>
      </c>
      <c r="N59" s="28">
        <v>38115.53125</v>
      </c>
      <c r="O59" s="28">
        <v>39472.003905999998</v>
      </c>
      <c r="P59" s="28">
        <v>40874.097655999998</v>
      </c>
      <c r="Q59" s="28">
        <v>42325.8125</v>
      </c>
      <c r="R59" s="28">
        <v>43817.265625</v>
      </c>
      <c r="S59" s="28">
        <v>45353.707030999998</v>
      </c>
      <c r="T59" s="28">
        <v>46933.296875</v>
      </c>
      <c r="U59" s="28">
        <v>48565.285155999998</v>
      </c>
      <c r="V59" s="28">
        <v>50244.699219000002</v>
      </c>
      <c r="W59" s="28">
        <v>51983.71875</v>
      </c>
      <c r="X59" s="28">
        <v>53794.644530999998</v>
      </c>
      <c r="Y59" s="28">
        <v>55694.878905999998</v>
      </c>
      <c r="Z59" s="28">
        <v>57679.355469000002</v>
      </c>
      <c r="AA59" s="28">
        <v>59758.777344000002</v>
      </c>
      <c r="AB59" s="28">
        <v>61926.222655999998</v>
      </c>
      <c r="AC59" s="28">
        <v>64175.53125</v>
      </c>
      <c r="AD59" s="28">
        <v>66506.117188000004</v>
      </c>
      <c r="AE59" s="28">
        <v>68913.75</v>
      </c>
      <c r="AF59" s="28">
        <v>71407.242188000004</v>
      </c>
      <c r="AG59" s="18">
        <v>3.5480999999999999E-2</v>
      </c>
    </row>
    <row r="60" spans="1:33" ht="15" customHeight="1" x14ac:dyDescent="0.2">
      <c r="B60" s="10"/>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14"/>
    </row>
    <row r="61" spans="1:33" ht="15" customHeight="1" x14ac:dyDescent="0.2">
      <c r="B61" s="10"/>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14"/>
    </row>
    <row r="62" spans="1:33" ht="15" customHeight="1" x14ac:dyDescent="0.2">
      <c r="B62" s="11" t="s">
        <v>592</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5"/>
    </row>
    <row r="63" spans="1:33" ht="15" customHeight="1" x14ac:dyDescent="0.2">
      <c r="A63" s="3" t="s">
        <v>593</v>
      </c>
      <c r="B63" s="10" t="s">
        <v>201</v>
      </c>
      <c r="C63" s="27">
        <v>6221.9887699999999</v>
      </c>
      <c r="D63" s="27">
        <v>6300.7197269999997</v>
      </c>
      <c r="E63" s="27">
        <v>6369.451172</v>
      </c>
      <c r="F63" s="27">
        <v>6445.0234380000002</v>
      </c>
      <c r="G63" s="27">
        <v>6520.0107420000004</v>
      </c>
      <c r="H63" s="27">
        <v>6588.140625</v>
      </c>
      <c r="I63" s="27">
        <v>6671.7724609999996</v>
      </c>
      <c r="J63" s="27">
        <v>6750</v>
      </c>
      <c r="K63" s="27">
        <v>6827.3242190000001</v>
      </c>
      <c r="L63" s="27">
        <v>6903.2246089999999</v>
      </c>
      <c r="M63" s="27">
        <v>6972.1201170000004</v>
      </c>
      <c r="N63" s="27">
        <v>7028.9990230000003</v>
      </c>
      <c r="O63" s="27">
        <v>7087.5253910000001</v>
      </c>
      <c r="P63" s="27">
        <v>7133.685547</v>
      </c>
      <c r="Q63" s="27">
        <v>7178.9619140000004</v>
      </c>
      <c r="R63" s="27">
        <v>7218.7451170000004</v>
      </c>
      <c r="S63" s="27">
        <v>7256.0693359999996</v>
      </c>
      <c r="T63" s="27">
        <v>7291.9316410000001</v>
      </c>
      <c r="U63" s="27">
        <v>7319.3271480000003</v>
      </c>
      <c r="V63" s="27">
        <v>7334.3037109999996</v>
      </c>
      <c r="W63" s="27">
        <v>7348.3203119999998</v>
      </c>
      <c r="X63" s="27">
        <v>7361.2412109999996</v>
      </c>
      <c r="Y63" s="27">
        <v>7379.7568359999996</v>
      </c>
      <c r="Z63" s="27">
        <v>7402.5</v>
      </c>
      <c r="AA63" s="27">
        <v>7436.7734380000002</v>
      </c>
      <c r="AB63" s="27">
        <v>7477.6035160000001</v>
      </c>
      <c r="AC63" s="27">
        <v>7523.5629879999997</v>
      </c>
      <c r="AD63" s="27">
        <v>7566.1987300000001</v>
      </c>
      <c r="AE63" s="27">
        <v>7611.8544920000004</v>
      </c>
      <c r="AF63" s="27">
        <v>7657.1611329999996</v>
      </c>
      <c r="AG63" s="13">
        <v>6.9880000000000003E-3</v>
      </c>
    </row>
    <row r="64" spans="1:33" ht="15" customHeight="1" x14ac:dyDescent="0.2">
      <c r="A64" s="3" t="s">
        <v>594</v>
      </c>
      <c r="B64" s="10" t="s">
        <v>203</v>
      </c>
      <c r="C64" s="27">
        <v>3410.2570799999999</v>
      </c>
      <c r="D64" s="27">
        <v>3480.4091800000001</v>
      </c>
      <c r="E64" s="27">
        <v>3554.4094239999999</v>
      </c>
      <c r="F64" s="27">
        <v>3627.9616700000001</v>
      </c>
      <c r="G64" s="27">
        <v>3702.4914549999999</v>
      </c>
      <c r="H64" s="27">
        <v>3782.0314939999998</v>
      </c>
      <c r="I64" s="27">
        <v>3862.4179690000001</v>
      </c>
      <c r="J64" s="27">
        <v>3938.9414059999999</v>
      </c>
      <c r="K64" s="27">
        <v>4015.7219239999999</v>
      </c>
      <c r="L64" s="27">
        <v>4091.9392090000001</v>
      </c>
      <c r="M64" s="27">
        <v>4162.1347660000001</v>
      </c>
      <c r="N64" s="27">
        <v>4220.6176759999998</v>
      </c>
      <c r="O64" s="27">
        <v>4280.9501950000003</v>
      </c>
      <c r="P64" s="27">
        <v>4328.9477539999998</v>
      </c>
      <c r="Q64" s="27">
        <v>4376.5297849999997</v>
      </c>
      <c r="R64" s="27">
        <v>4419.1728519999997</v>
      </c>
      <c r="S64" s="27">
        <v>4459.8583980000003</v>
      </c>
      <c r="T64" s="27">
        <v>4499.5146480000003</v>
      </c>
      <c r="U64" s="27">
        <v>4531.0927730000003</v>
      </c>
      <c r="V64" s="27">
        <v>4550.6054690000001</v>
      </c>
      <c r="W64" s="27">
        <v>4553.3935549999997</v>
      </c>
      <c r="X64" s="27">
        <v>4555.4960940000001</v>
      </c>
      <c r="Y64" s="27">
        <v>4563.5766599999997</v>
      </c>
      <c r="Z64" s="27">
        <v>4576.2348629999997</v>
      </c>
      <c r="AA64" s="27">
        <v>4600.7568359999996</v>
      </c>
      <c r="AB64" s="27">
        <v>4625.9233400000003</v>
      </c>
      <c r="AC64" s="27">
        <v>4656.4233400000003</v>
      </c>
      <c r="AD64" s="27">
        <v>4683.7797849999997</v>
      </c>
      <c r="AE64" s="27">
        <v>4714.3095700000003</v>
      </c>
      <c r="AF64" s="27">
        <v>4744.6127930000002</v>
      </c>
      <c r="AG64" s="13">
        <v>1.1128000000000001E-2</v>
      </c>
    </row>
    <row r="65" spans="1:33" ht="15" customHeight="1" x14ac:dyDescent="0.2">
      <c r="A65" s="3" t="s">
        <v>595</v>
      </c>
      <c r="B65" s="10" t="s">
        <v>205</v>
      </c>
      <c r="C65" s="27">
        <v>560.31817599999999</v>
      </c>
      <c r="D65" s="27">
        <v>561.35272199999997</v>
      </c>
      <c r="E65" s="27">
        <v>560.92883300000005</v>
      </c>
      <c r="F65" s="27">
        <v>560.69580099999996</v>
      </c>
      <c r="G65" s="27">
        <v>556.129639</v>
      </c>
      <c r="H65" s="27">
        <v>541.19311500000003</v>
      </c>
      <c r="I65" s="27">
        <v>542.03839100000005</v>
      </c>
      <c r="J65" s="27">
        <v>543.84722899999997</v>
      </c>
      <c r="K65" s="27">
        <v>545.43615699999998</v>
      </c>
      <c r="L65" s="27">
        <v>546.86926300000005</v>
      </c>
      <c r="M65" s="27">
        <v>548.12780799999996</v>
      </c>
      <c r="N65" s="27">
        <v>549.34173599999997</v>
      </c>
      <c r="O65" s="27">
        <v>550.52868699999999</v>
      </c>
      <c r="P65" s="27">
        <v>551.71771200000001</v>
      </c>
      <c r="Q65" s="27">
        <v>552.82775900000001</v>
      </c>
      <c r="R65" s="27">
        <v>553.84405500000003</v>
      </c>
      <c r="S65" s="27">
        <v>554.77636700000005</v>
      </c>
      <c r="T65" s="27">
        <v>555.63678000000004</v>
      </c>
      <c r="U65" s="27">
        <v>556.43310499999995</v>
      </c>
      <c r="V65" s="27">
        <v>557.17016599999999</v>
      </c>
      <c r="W65" s="27">
        <v>558.780396</v>
      </c>
      <c r="X65" s="27">
        <v>560.31542999999999</v>
      </c>
      <c r="Y65" s="27">
        <v>561.78100600000005</v>
      </c>
      <c r="Z65" s="27">
        <v>563.18359399999997</v>
      </c>
      <c r="AA65" s="27">
        <v>564.52752699999996</v>
      </c>
      <c r="AB65" s="27">
        <v>566.42761199999995</v>
      </c>
      <c r="AC65" s="27">
        <v>568.28839100000005</v>
      </c>
      <c r="AD65" s="27">
        <v>570.11541699999998</v>
      </c>
      <c r="AE65" s="27">
        <v>571.91461200000003</v>
      </c>
      <c r="AF65" s="27">
        <v>573.69219999999996</v>
      </c>
      <c r="AG65" s="13">
        <v>7.7700000000000002E-4</v>
      </c>
    </row>
    <row r="66" spans="1:33" ht="15" customHeight="1" x14ac:dyDescent="0.2">
      <c r="A66" s="3" t="s">
        <v>596</v>
      </c>
      <c r="B66" s="10" t="s">
        <v>207</v>
      </c>
      <c r="C66" s="27">
        <v>2251.4135740000002</v>
      </c>
      <c r="D66" s="27">
        <v>2258.9580080000001</v>
      </c>
      <c r="E66" s="27">
        <v>2254.1127929999998</v>
      </c>
      <c r="F66" s="27">
        <v>2256.366211</v>
      </c>
      <c r="G66" s="27">
        <v>2261.3896479999999</v>
      </c>
      <c r="H66" s="27">
        <v>2264.91626</v>
      </c>
      <c r="I66" s="27">
        <v>2267.3156739999999</v>
      </c>
      <c r="J66" s="27">
        <v>2267.2114259999998</v>
      </c>
      <c r="K66" s="27">
        <v>2266.1660160000001</v>
      </c>
      <c r="L66" s="27">
        <v>2264.4157709999999</v>
      </c>
      <c r="M66" s="27">
        <v>2261.8571780000002</v>
      </c>
      <c r="N66" s="27">
        <v>2259.0397950000001</v>
      </c>
      <c r="O66" s="27">
        <v>2256.046143</v>
      </c>
      <c r="P66" s="27">
        <v>2253.0200199999999</v>
      </c>
      <c r="Q66" s="27">
        <v>2249.6044919999999</v>
      </c>
      <c r="R66" s="27">
        <v>2245.7282709999999</v>
      </c>
      <c r="S66" s="27">
        <v>2241.4345699999999</v>
      </c>
      <c r="T66" s="27">
        <v>2236.780518</v>
      </c>
      <c r="U66" s="27">
        <v>2231.8012699999999</v>
      </c>
      <c r="V66" s="27">
        <v>2226.5283199999999</v>
      </c>
      <c r="W66" s="27">
        <v>2236.1464839999999</v>
      </c>
      <c r="X66" s="27">
        <v>2245.4296880000002</v>
      </c>
      <c r="Y66" s="27">
        <v>2254.3991700000001</v>
      </c>
      <c r="Z66" s="27">
        <v>2263.0812989999999</v>
      </c>
      <c r="AA66" s="27">
        <v>2271.4892580000001</v>
      </c>
      <c r="AB66" s="27">
        <v>2285.2521969999998</v>
      </c>
      <c r="AC66" s="27">
        <v>2298.8510740000002</v>
      </c>
      <c r="AD66" s="27">
        <v>2312.303711</v>
      </c>
      <c r="AE66" s="27">
        <v>2325.6303710000002</v>
      </c>
      <c r="AF66" s="27">
        <v>2338.8559570000002</v>
      </c>
      <c r="AG66" s="13">
        <v>1.242E-3</v>
      </c>
    </row>
    <row r="67" spans="1:33" ht="15" customHeight="1" x14ac:dyDescent="0.2">
      <c r="A67" s="3" t="s">
        <v>597</v>
      </c>
      <c r="B67" s="10" t="s">
        <v>209</v>
      </c>
      <c r="C67" s="27">
        <v>673.92773399999999</v>
      </c>
      <c r="D67" s="27">
        <v>690.66882299999997</v>
      </c>
      <c r="E67" s="27">
        <v>709.075378</v>
      </c>
      <c r="F67" s="27">
        <v>728.91387899999995</v>
      </c>
      <c r="G67" s="27">
        <v>748.80999799999995</v>
      </c>
      <c r="H67" s="27">
        <v>768.79187000000002</v>
      </c>
      <c r="I67" s="27">
        <v>788.78015100000005</v>
      </c>
      <c r="J67" s="27">
        <v>809.38354500000003</v>
      </c>
      <c r="K67" s="27">
        <v>829.90588400000001</v>
      </c>
      <c r="L67" s="27">
        <v>850.13122599999997</v>
      </c>
      <c r="M67" s="27">
        <v>871.42907700000001</v>
      </c>
      <c r="N67" s="27">
        <v>893.49188200000003</v>
      </c>
      <c r="O67" s="27">
        <v>916.13439900000003</v>
      </c>
      <c r="P67" s="27">
        <v>939.04864499999996</v>
      </c>
      <c r="Q67" s="27">
        <v>962.33166500000004</v>
      </c>
      <c r="R67" s="27">
        <v>986.15136700000005</v>
      </c>
      <c r="S67" s="27">
        <v>1010.304932</v>
      </c>
      <c r="T67" s="27">
        <v>1034.5429690000001</v>
      </c>
      <c r="U67" s="27">
        <v>1058.4213870000001</v>
      </c>
      <c r="V67" s="27">
        <v>1081.926514</v>
      </c>
      <c r="W67" s="27">
        <v>1107.8023679999999</v>
      </c>
      <c r="X67" s="27">
        <v>1132.956543</v>
      </c>
      <c r="Y67" s="27">
        <v>1159.0083010000001</v>
      </c>
      <c r="Z67" s="27">
        <v>1185.4022219999999</v>
      </c>
      <c r="AA67" s="27">
        <v>1210.7261960000001</v>
      </c>
      <c r="AB67" s="27">
        <v>1237.061279</v>
      </c>
      <c r="AC67" s="27">
        <v>1262.1134030000001</v>
      </c>
      <c r="AD67" s="27">
        <v>1286.6755370000001</v>
      </c>
      <c r="AE67" s="27">
        <v>1309.934692</v>
      </c>
      <c r="AF67" s="27">
        <v>1333.0982670000001</v>
      </c>
      <c r="AG67" s="13">
        <v>2.3764E-2</v>
      </c>
    </row>
    <row r="68" spans="1:33" ht="15" customHeight="1" x14ac:dyDescent="0.2">
      <c r="A68" s="3" t="s">
        <v>598</v>
      </c>
      <c r="B68" s="10" t="s">
        <v>203</v>
      </c>
      <c r="C68" s="27">
        <v>262.19189499999999</v>
      </c>
      <c r="D68" s="27">
        <v>273.59030200000001</v>
      </c>
      <c r="E68" s="27">
        <v>285.21792599999998</v>
      </c>
      <c r="F68" s="27">
        <v>296.85183699999999</v>
      </c>
      <c r="G68" s="27">
        <v>308.31274400000001</v>
      </c>
      <c r="H68" s="27">
        <v>320.09845000000001</v>
      </c>
      <c r="I68" s="27">
        <v>332.05294800000001</v>
      </c>
      <c r="J68" s="27">
        <v>344.236694</v>
      </c>
      <c r="K68" s="27">
        <v>356.79251099999999</v>
      </c>
      <c r="L68" s="27">
        <v>369.87936400000001</v>
      </c>
      <c r="M68" s="27">
        <v>383.82492100000002</v>
      </c>
      <c r="N68" s="27">
        <v>398.462738</v>
      </c>
      <c r="O68" s="27">
        <v>413.52963299999999</v>
      </c>
      <c r="P68" s="27">
        <v>428.847443</v>
      </c>
      <c r="Q68" s="27">
        <v>444.16854899999998</v>
      </c>
      <c r="R68" s="27">
        <v>459.89224200000001</v>
      </c>
      <c r="S68" s="27">
        <v>475.82171599999998</v>
      </c>
      <c r="T68" s="27">
        <v>491.655823</v>
      </c>
      <c r="U68" s="27">
        <v>507.09548999999998</v>
      </c>
      <c r="V68" s="27">
        <v>522.17602499999998</v>
      </c>
      <c r="W68" s="27">
        <v>537.921021</v>
      </c>
      <c r="X68" s="27">
        <v>552.94995100000006</v>
      </c>
      <c r="Y68" s="27">
        <v>569.07025099999998</v>
      </c>
      <c r="Z68" s="27">
        <v>585.622253</v>
      </c>
      <c r="AA68" s="27">
        <v>601.10424799999998</v>
      </c>
      <c r="AB68" s="27">
        <v>617.38220200000001</v>
      </c>
      <c r="AC68" s="27">
        <v>632.58349599999997</v>
      </c>
      <c r="AD68" s="27">
        <v>647.95519999999999</v>
      </c>
      <c r="AE68" s="27">
        <v>663.41101100000003</v>
      </c>
      <c r="AF68" s="27">
        <v>678.78295900000001</v>
      </c>
      <c r="AG68" s="13">
        <v>3.2985E-2</v>
      </c>
    </row>
    <row r="69" spans="1:33" ht="15" customHeight="1" x14ac:dyDescent="0.2">
      <c r="A69" s="3" t="s">
        <v>599</v>
      </c>
      <c r="B69" s="10" t="s">
        <v>205</v>
      </c>
      <c r="C69" s="27">
        <v>78.272773999999998</v>
      </c>
      <c r="D69" s="27">
        <v>81.077599000000006</v>
      </c>
      <c r="E69" s="27">
        <v>85.312888999999998</v>
      </c>
      <c r="F69" s="27">
        <v>90.097274999999996</v>
      </c>
      <c r="G69" s="27">
        <v>95.080878999999996</v>
      </c>
      <c r="H69" s="27">
        <v>99.989136000000002</v>
      </c>
      <c r="I69" s="27">
        <v>104.853264</v>
      </c>
      <c r="J69" s="27">
        <v>109.982071</v>
      </c>
      <c r="K69" s="27">
        <v>114.88091300000001</v>
      </c>
      <c r="L69" s="27">
        <v>119.314758</v>
      </c>
      <c r="M69" s="27">
        <v>123.883003</v>
      </c>
      <c r="N69" s="27">
        <v>128.51759300000001</v>
      </c>
      <c r="O69" s="27">
        <v>133.26135300000001</v>
      </c>
      <c r="P69" s="27">
        <v>138.02188100000001</v>
      </c>
      <c r="Q69" s="27">
        <v>142.993652</v>
      </c>
      <c r="R69" s="27">
        <v>148.03350800000001</v>
      </c>
      <c r="S69" s="27">
        <v>153.12915000000001</v>
      </c>
      <c r="T69" s="27">
        <v>158.299454</v>
      </c>
      <c r="U69" s="27">
        <v>163.450592</v>
      </c>
      <c r="V69" s="27">
        <v>168.54470800000001</v>
      </c>
      <c r="W69" s="27">
        <v>173.99063100000001</v>
      </c>
      <c r="X69" s="27">
        <v>179.332581</v>
      </c>
      <c r="Y69" s="27">
        <v>184.46292099999999</v>
      </c>
      <c r="Z69" s="27">
        <v>189.429169</v>
      </c>
      <c r="AA69" s="27">
        <v>194.26518200000001</v>
      </c>
      <c r="AB69" s="27">
        <v>199.05981399999999</v>
      </c>
      <c r="AC69" s="27">
        <v>203.61998</v>
      </c>
      <c r="AD69" s="27">
        <v>208.06605500000001</v>
      </c>
      <c r="AE69" s="27">
        <v>212.26885999999999</v>
      </c>
      <c r="AF69" s="27">
        <v>216.241287</v>
      </c>
      <c r="AG69" s="13">
        <v>3.5656E-2</v>
      </c>
    </row>
    <row r="70" spans="1:33" ht="15" customHeight="1" x14ac:dyDescent="0.2">
      <c r="A70" s="3" t="s">
        <v>600</v>
      </c>
      <c r="B70" s="10" t="s">
        <v>207</v>
      </c>
      <c r="C70" s="27">
        <v>333.46307400000001</v>
      </c>
      <c r="D70" s="27">
        <v>336.00091600000002</v>
      </c>
      <c r="E70" s="27">
        <v>338.544556</v>
      </c>
      <c r="F70" s="27">
        <v>341.96478300000001</v>
      </c>
      <c r="G70" s="27">
        <v>345.416382</v>
      </c>
      <c r="H70" s="27">
        <v>348.70425399999999</v>
      </c>
      <c r="I70" s="27">
        <v>351.87390099999999</v>
      </c>
      <c r="J70" s="27">
        <v>355.16482500000001</v>
      </c>
      <c r="K70" s="27">
        <v>358.23245200000002</v>
      </c>
      <c r="L70" s="27">
        <v>360.937073</v>
      </c>
      <c r="M70" s="27">
        <v>363.72119099999998</v>
      </c>
      <c r="N70" s="27">
        <v>366.51153599999998</v>
      </c>
      <c r="O70" s="27">
        <v>369.34335299999998</v>
      </c>
      <c r="P70" s="27">
        <v>372.17932100000002</v>
      </c>
      <c r="Q70" s="27">
        <v>375.16943400000002</v>
      </c>
      <c r="R70" s="27">
        <v>378.22558600000002</v>
      </c>
      <c r="S70" s="27">
        <v>381.35409499999997</v>
      </c>
      <c r="T70" s="27">
        <v>384.587738</v>
      </c>
      <c r="U70" s="27">
        <v>387.87524400000001</v>
      </c>
      <c r="V70" s="27">
        <v>391.20581099999998</v>
      </c>
      <c r="W70" s="27">
        <v>395.89077800000001</v>
      </c>
      <c r="X70" s="27">
        <v>400.67401100000001</v>
      </c>
      <c r="Y70" s="27">
        <v>405.475098</v>
      </c>
      <c r="Z70" s="27">
        <v>410.35086100000001</v>
      </c>
      <c r="AA70" s="27">
        <v>415.35674999999998</v>
      </c>
      <c r="AB70" s="27">
        <v>420.61932400000001</v>
      </c>
      <c r="AC70" s="27">
        <v>425.90991200000002</v>
      </c>
      <c r="AD70" s="27">
        <v>430.65426600000001</v>
      </c>
      <c r="AE70" s="27">
        <v>434.25482199999999</v>
      </c>
      <c r="AF70" s="27">
        <v>438.074005</v>
      </c>
      <c r="AG70" s="13">
        <v>9.5189999999999997E-3</v>
      </c>
    </row>
    <row r="71" spans="1:33" ht="15" customHeight="1" x14ac:dyDescent="0.2">
      <c r="A71" s="3" t="s">
        <v>601</v>
      </c>
      <c r="B71" s="10" t="s">
        <v>211</v>
      </c>
      <c r="C71" s="27">
        <v>432.05658</v>
      </c>
      <c r="D71" s="27">
        <v>458.79379299999999</v>
      </c>
      <c r="E71" s="27">
        <v>488.22305299999999</v>
      </c>
      <c r="F71" s="27">
        <v>517.99908400000004</v>
      </c>
      <c r="G71" s="27">
        <v>550.95696999999996</v>
      </c>
      <c r="H71" s="27">
        <v>585.45159899999999</v>
      </c>
      <c r="I71" s="27">
        <v>620.660706</v>
      </c>
      <c r="J71" s="27">
        <v>657.11968999999999</v>
      </c>
      <c r="K71" s="27">
        <v>694.99804700000004</v>
      </c>
      <c r="L71" s="27">
        <v>734.00207499999999</v>
      </c>
      <c r="M71" s="27">
        <v>774.84332300000005</v>
      </c>
      <c r="N71" s="27">
        <v>816.966003</v>
      </c>
      <c r="O71" s="27">
        <v>860.50689699999998</v>
      </c>
      <c r="P71" s="27">
        <v>905.91815199999996</v>
      </c>
      <c r="Q71" s="27">
        <v>953.27941899999996</v>
      </c>
      <c r="R71" s="27">
        <v>1002.465027</v>
      </c>
      <c r="S71" s="27">
        <v>1053.4423830000001</v>
      </c>
      <c r="T71" s="27">
        <v>1106.079346</v>
      </c>
      <c r="U71" s="27">
        <v>1161.519775</v>
      </c>
      <c r="V71" s="27">
        <v>1219.044922</v>
      </c>
      <c r="W71" s="27">
        <v>1281.205322</v>
      </c>
      <c r="X71" s="27">
        <v>1345.7192379999999</v>
      </c>
      <c r="Y71" s="27">
        <v>1413.477539</v>
      </c>
      <c r="Z71" s="27">
        <v>1480.9077150000001</v>
      </c>
      <c r="AA71" s="27">
        <v>1545.3504640000001</v>
      </c>
      <c r="AB71" s="27">
        <v>1599.9698490000001</v>
      </c>
      <c r="AC71" s="27">
        <v>1652.4736330000001</v>
      </c>
      <c r="AD71" s="27">
        <v>1704.2727050000001</v>
      </c>
      <c r="AE71" s="27">
        <v>1757.372803</v>
      </c>
      <c r="AF71" s="27">
        <v>1811.9221190000001</v>
      </c>
      <c r="AG71" s="13">
        <v>5.0278000000000003E-2</v>
      </c>
    </row>
    <row r="72" spans="1:33" ht="15" customHeight="1" x14ac:dyDescent="0.2">
      <c r="A72" s="3" t="s">
        <v>602</v>
      </c>
      <c r="B72" s="10" t="s">
        <v>203</v>
      </c>
      <c r="C72" s="27">
        <v>256.677887</v>
      </c>
      <c r="D72" s="27">
        <v>275.77383400000002</v>
      </c>
      <c r="E72" s="27">
        <v>296.146118</v>
      </c>
      <c r="F72" s="27">
        <v>318.11498999999998</v>
      </c>
      <c r="G72" s="27">
        <v>341.24755900000002</v>
      </c>
      <c r="H72" s="27">
        <v>365.21859699999999</v>
      </c>
      <c r="I72" s="27">
        <v>389.92477400000001</v>
      </c>
      <c r="J72" s="27">
        <v>415.32669099999998</v>
      </c>
      <c r="K72" s="27">
        <v>441.461029</v>
      </c>
      <c r="L72" s="27">
        <v>468.40930200000003</v>
      </c>
      <c r="M72" s="27">
        <v>496.25271600000002</v>
      </c>
      <c r="N72" s="27">
        <v>525.09789999999998</v>
      </c>
      <c r="O72" s="27">
        <v>554.94574</v>
      </c>
      <c r="P72" s="27">
        <v>585.86663799999997</v>
      </c>
      <c r="Q72" s="27">
        <v>617.85156199999994</v>
      </c>
      <c r="R72" s="27">
        <v>650.85858199999996</v>
      </c>
      <c r="S72" s="27">
        <v>684.97070299999996</v>
      </c>
      <c r="T72" s="27">
        <v>720.28491199999996</v>
      </c>
      <c r="U72" s="27">
        <v>756.83880599999998</v>
      </c>
      <c r="V72" s="27">
        <v>794.58142099999998</v>
      </c>
      <c r="W72" s="27">
        <v>833.52563499999997</v>
      </c>
      <c r="X72" s="27">
        <v>873.63519299999996</v>
      </c>
      <c r="Y72" s="27">
        <v>914.88317900000004</v>
      </c>
      <c r="Z72" s="27">
        <v>957.130493</v>
      </c>
      <c r="AA72" s="27">
        <v>1000.3644410000001</v>
      </c>
      <c r="AB72" s="27">
        <v>1044.5120850000001</v>
      </c>
      <c r="AC72" s="27">
        <v>1089.180298</v>
      </c>
      <c r="AD72" s="27">
        <v>1134.115845</v>
      </c>
      <c r="AE72" s="27">
        <v>1179.6430660000001</v>
      </c>
      <c r="AF72" s="27">
        <v>1225.826172</v>
      </c>
      <c r="AG72" s="13">
        <v>5.4723000000000001E-2</v>
      </c>
    </row>
    <row r="73" spans="1:33" ht="15" customHeight="1" x14ac:dyDescent="0.2">
      <c r="A73" s="3" t="s">
        <v>603</v>
      </c>
      <c r="B73" s="10" t="s">
        <v>205</v>
      </c>
      <c r="C73" s="27">
        <v>25.228957999999999</v>
      </c>
      <c r="D73" s="27">
        <v>28.869246</v>
      </c>
      <c r="E73" s="27">
        <v>33.893604000000003</v>
      </c>
      <c r="F73" s="27">
        <v>40.341327999999997</v>
      </c>
      <c r="G73" s="27">
        <v>46.223030000000001</v>
      </c>
      <c r="H73" s="27">
        <v>52.420296</v>
      </c>
      <c r="I73" s="27">
        <v>58.529384999999998</v>
      </c>
      <c r="J73" s="27">
        <v>64.850380000000001</v>
      </c>
      <c r="K73" s="27">
        <v>71.433616999999998</v>
      </c>
      <c r="L73" s="27">
        <v>78.068306000000007</v>
      </c>
      <c r="M73" s="27">
        <v>85.050742999999997</v>
      </c>
      <c r="N73" s="27">
        <v>92.029976000000005</v>
      </c>
      <c r="O73" s="27">
        <v>99.056976000000006</v>
      </c>
      <c r="P73" s="27">
        <v>106.286896</v>
      </c>
      <c r="Q73" s="27">
        <v>113.725182</v>
      </c>
      <c r="R73" s="27">
        <v>121.298355</v>
      </c>
      <c r="S73" s="27">
        <v>128.92369099999999</v>
      </c>
      <c r="T73" s="27">
        <v>136.48111</v>
      </c>
      <c r="U73" s="27">
        <v>144.363373</v>
      </c>
      <c r="V73" s="27">
        <v>152.25839199999999</v>
      </c>
      <c r="W73" s="27">
        <v>160.71203600000001</v>
      </c>
      <c r="X73" s="27">
        <v>169.12832599999999</v>
      </c>
      <c r="Y73" s="27">
        <v>177.73619099999999</v>
      </c>
      <c r="Z73" s="27">
        <v>186.26638800000001</v>
      </c>
      <c r="AA73" s="27">
        <v>194.788803</v>
      </c>
      <c r="AB73" s="27">
        <v>203.976044</v>
      </c>
      <c r="AC73" s="27">
        <v>213.20590200000001</v>
      </c>
      <c r="AD73" s="27">
        <v>222.371048</v>
      </c>
      <c r="AE73" s="27">
        <v>231.442474</v>
      </c>
      <c r="AF73" s="27">
        <v>240.43438699999999</v>
      </c>
      <c r="AG73" s="13">
        <v>7.8642000000000004E-2</v>
      </c>
    </row>
    <row r="74" spans="1:33" ht="15" customHeight="1" x14ac:dyDescent="0.2">
      <c r="A74" s="3" t="s">
        <v>604</v>
      </c>
      <c r="B74" s="10" t="s">
        <v>207</v>
      </c>
      <c r="C74" s="27">
        <v>150.149719</v>
      </c>
      <c r="D74" s="27">
        <v>154.15072599999999</v>
      </c>
      <c r="E74" s="27">
        <v>158.18331900000001</v>
      </c>
      <c r="F74" s="27">
        <v>159.54274000000001</v>
      </c>
      <c r="G74" s="27">
        <v>163.48640399999999</v>
      </c>
      <c r="H74" s="27">
        <v>167.812714</v>
      </c>
      <c r="I74" s="27">
        <v>172.20652799999999</v>
      </c>
      <c r="J74" s="27">
        <v>176.94264200000001</v>
      </c>
      <c r="K74" s="27">
        <v>182.10342399999999</v>
      </c>
      <c r="L74" s="27">
        <v>187.52448999999999</v>
      </c>
      <c r="M74" s="27">
        <v>193.53985599999999</v>
      </c>
      <c r="N74" s="27">
        <v>199.83815000000001</v>
      </c>
      <c r="O74" s="27">
        <v>206.504211</v>
      </c>
      <c r="P74" s="27">
        <v>213.76458700000001</v>
      </c>
      <c r="Q74" s="27">
        <v>221.70272800000001</v>
      </c>
      <c r="R74" s="27">
        <v>230.30808999999999</v>
      </c>
      <c r="S74" s="27">
        <v>239.547989</v>
      </c>
      <c r="T74" s="27">
        <v>249.31338500000001</v>
      </c>
      <c r="U74" s="27">
        <v>260.317657</v>
      </c>
      <c r="V74" s="27">
        <v>272.20507800000001</v>
      </c>
      <c r="W74" s="27">
        <v>286.96768200000002</v>
      </c>
      <c r="X74" s="27">
        <v>302.95562699999999</v>
      </c>
      <c r="Y74" s="27">
        <v>320.85818499999999</v>
      </c>
      <c r="Z74" s="27">
        <v>337.51080300000001</v>
      </c>
      <c r="AA74" s="27">
        <v>350.19729599999999</v>
      </c>
      <c r="AB74" s="27">
        <v>351.48168900000002</v>
      </c>
      <c r="AC74" s="27">
        <v>350.08737200000002</v>
      </c>
      <c r="AD74" s="27">
        <v>347.785706</v>
      </c>
      <c r="AE74" s="27">
        <v>346.287262</v>
      </c>
      <c r="AF74" s="27">
        <v>345.66162100000003</v>
      </c>
      <c r="AG74" s="13">
        <v>2.9260000000000001E-2</v>
      </c>
    </row>
    <row r="75" spans="1:33" ht="15" customHeight="1" x14ac:dyDescent="0.2">
      <c r="A75" s="3" t="s">
        <v>605</v>
      </c>
      <c r="B75" s="10" t="s">
        <v>213</v>
      </c>
      <c r="C75" s="27">
        <v>1021.628113</v>
      </c>
      <c r="D75" s="27">
        <v>1070.6571039999999</v>
      </c>
      <c r="E75" s="27">
        <v>1123.2006839999999</v>
      </c>
      <c r="F75" s="27">
        <v>1171.864014</v>
      </c>
      <c r="G75" s="27">
        <v>1229.0469969999999</v>
      </c>
      <c r="H75" s="27">
        <v>1292.298096</v>
      </c>
      <c r="I75" s="27">
        <v>1359.525879</v>
      </c>
      <c r="J75" s="27">
        <v>1432.1004640000001</v>
      </c>
      <c r="K75" s="27">
        <v>1508.0745850000001</v>
      </c>
      <c r="L75" s="27">
        <v>1591.599121</v>
      </c>
      <c r="M75" s="27">
        <v>1681.558716</v>
      </c>
      <c r="N75" s="27">
        <v>1773.237793</v>
      </c>
      <c r="O75" s="27">
        <v>1872.727539</v>
      </c>
      <c r="P75" s="27">
        <v>1979.155518</v>
      </c>
      <c r="Q75" s="27">
        <v>2096.820068</v>
      </c>
      <c r="R75" s="27">
        <v>2223.9133299999999</v>
      </c>
      <c r="S75" s="27">
        <v>2359.5952149999998</v>
      </c>
      <c r="T75" s="27">
        <v>2505.6132809999999</v>
      </c>
      <c r="U75" s="27">
        <v>2662.1860350000002</v>
      </c>
      <c r="V75" s="27">
        <v>2830.5078119999998</v>
      </c>
      <c r="W75" s="27">
        <v>2994.6123050000001</v>
      </c>
      <c r="X75" s="27">
        <v>3161.1621089999999</v>
      </c>
      <c r="Y75" s="27">
        <v>3328.8410640000002</v>
      </c>
      <c r="Z75" s="27">
        <v>3569.642578</v>
      </c>
      <c r="AA75" s="27">
        <v>3840.0820309999999</v>
      </c>
      <c r="AB75" s="27">
        <v>4139.8974609999996</v>
      </c>
      <c r="AC75" s="27">
        <v>4459.9990230000003</v>
      </c>
      <c r="AD75" s="27">
        <v>4798.2539059999999</v>
      </c>
      <c r="AE75" s="27">
        <v>5151.5673829999996</v>
      </c>
      <c r="AF75" s="27">
        <v>5515.3930659999996</v>
      </c>
      <c r="AG75" s="13">
        <v>6.0292999999999999E-2</v>
      </c>
    </row>
    <row r="76" spans="1:33" ht="15" customHeight="1" x14ac:dyDescent="0.2">
      <c r="A76" s="3" t="s">
        <v>606</v>
      </c>
      <c r="B76" s="10" t="s">
        <v>203</v>
      </c>
      <c r="C76" s="27">
        <v>653.42675799999995</v>
      </c>
      <c r="D76" s="27">
        <v>684.77740500000004</v>
      </c>
      <c r="E76" s="27">
        <v>719.19586200000003</v>
      </c>
      <c r="F76" s="27">
        <v>756.787598</v>
      </c>
      <c r="G76" s="27">
        <v>795.64160200000003</v>
      </c>
      <c r="H76" s="27">
        <v>837.98315400000001</v>
      </c>
      <c r="I76" s="27">
        <v>883.19006300000001</v>
      </c>
      <c r="J76" s="27">
        <v>931.49292000000003</v>
      </c>
      <c r="K76" s="27">
        <v>980.44665499999996</v>
      </c>
      <c r="L76" s="27">
        <v>1034.4176030000001</v>
      </c>
      <c r="M76" s="27">
        <v>1091.930298</v>
      </c>
      <c r="N76" s="27">
        <v>1148.0478519999999</v>
      </c>
      <c r="O76" s="27">
        <v>1208.081177</v>
      </c>
      <c r="P76" s="27">
        <v>1270.957275</v>
      </c>
      <c r="Q76" s="27">
        <v>1340.0314940000001</v>
      </c>
      <c r="R76" s="27">
        <v>1412.8508300000001</v>
      </c>
      <c r="S76" s="27">
        <v>1488.479004</v>
      </c>
      <c r="T76" s="27">
        <v>1567.776245</v>
      </c>
      <c r="U76" s="27">
        <v>1650.5207519999999</v>
      </c>
      <c r="V76" s="27">
        <v>1736.9700929999999</v>
      </c>
      <c r="W76" s="27">
        <v>1827.2144780000001</v>
      </c>
      <c r="X76" s="27">
        <v>1921.5795900000001</v>
      </c>
      <c r="Y76" s="27">
        <v>2020.512817</v>
      </c>
      <c r="Z76" s="27">
        <v>2193.1271969999998</v>
      </c>
      <c r="AA76" s="27">
        <v>2393.5170899999998</v>
      </c>
      <c r="AB76" s="27">
        <v>2620.2810060000002</v>
      </c>
      <c r="AC76" s="27">
        <v>2865.8852539999998</v>
      </c>
      <c r="AD76" s="27">
        <v>3128.594482</v>
      </c>
      <c r="AE76" s="27">
        <v>3405.7563479999999</v>
      </c>
      <c r="AF76" s="27">
        <v>3693.306885</v>
      </c>
      <c r="AG76" s="13">
        <v>6.2032999999999998E-2</v>
      </c>
    </row>
    <row r="77" spans="1:33" ht="15" customHeight="1" x14ac:dyDescent="0.2">
      <c r="A77" s="3" t="s">
        <v>607</v>
      </c>
      <c r="B77" s="10" t="s">
        <v>205</v>
      </c>
      <c r="C77" s="27">
        <v>97.279342999999997</v>
      </c>
      <c r="D77" s="27">
        <v>102.326286</v>
      </c>
      <c r="E77" s="27">
        <v>109.315392</v>
      </c>
      <c r="F77" s="27">
        <v>117.275536</v>
      </c>
      <c r="G77" s="27">
        <v>124.995262</v>
      </c>
      <c r="H77" s="27">
        <v>133.71206699999999</v>
      </c>
      <c r="I77" s="27">
        <v>142.8116</v>
      </c>
      <c r="J77" s="27">
        <v>152.725067</v>
      </c>
      <c r="K77" s="27">
        <v>163.611771</v>
      </c>
      <c r="L77" s="27">
        <v>175.348602</v>
      </c>
      <c r="M77" s="27">
        <v>188.02954099999999</v>
      </c>
      <c r="N77" s="27">
        <v>201.68493699999999</v>
      </c>
      <c r="O77" s="27">
        <v>216.535461</v>
      </c>
      <c r="P77" s="27">
        <v>232.57321200000001</v>
      </c>
      <c r="Q77" s="27">
        <v>250.03149400000001</v>
      </c>
      <c r="R77" s="27">
        <v>269.00564600000001</v>
      </c>
      <c r="S77" s="27">
        <v>289.38543700000002</v>
      </c>
      <c r="T77" s="27">
        <v>311.29650900000001</v>
      </c>
      <c r="U77" s="27">
        <v>334.68884300000002</v>
      </c>
      <c r="V77" s="27">
        <v>359.63183600000002</v>
      </c>
      <c r="W77" s="27">
        <v>386.65747099999999</v>
      </c>
      <c r="X77" s="27">
        <v>415.19467200000003</v>
      </c>
      <c r="Y77" s="27">
        <v>444.94818099999998</v>
      </c>
      <c r="Z77" s="27">
        <v>475.91897599999999</v>
      </c>
      <c r="AA77" s="27">
        <v>507.67675800000001</v>
      </c>
      <c r="AB77" s="27">
        <v>541.26965299999995</v>
      </c>
      <c r="AC77" s="27">
        <v>575.08160399999997</v>
      </c>
      <c r="AD77" s="27">
        <v>608.66216999999995</v>
      </c>
      <c r="AE77" s="27">
        <v>641.57061799999997</v>
      </c>
      <c r="AF77" s="27">
        <v>673.33062700000005</v>
      </c>
      <c r="AG77" s="13">
        <v>6.9603999999999999E-2</v>
      </c>
    </row>
    <row r="78" spans="1:33" ht="15" customHeight="1" x14ac:dyDescent="0.2">
      <c r="A78" s="3" t="s">
        <v>608</v>
      </c>
      <c r="B78" s="10" t="s">
        <v>207</v>
      </c>
      <c r="C78" s="27">
        <v>270.92199699999998</v>
      </c>
      <c r="D78" s="27">
        <v>283.553406</v>
      </c>
      <c r="E78" s="27">
        <v>294.689392</v>
      </c>
      <c r="F78" s="27">
        <v>297.80096400000002</v>
      </c>
      <c r="G78" s="27">
        <v>308.41018700000001</v>
      </c>
      <c r="H78" s="27">
        <v>320.602936</v>
      </c>
      <c r="I78" s="27">
        <v>333.52410900000001</v>
      </c>
      <c r="J78" s="27">
        <v>347.88241599999998</v>
      </c>
      <c r="K78" s="27">
        <v>364.01611300000002</v>
      </c>
      <c r="L78" s="27">
        <v>381.83288599999997</v>
      </c>
      <c r="M78" s="27">
        <v>401.59887700000002</v>
      </c>
      <c r="N78" s="27">
        <v>423.505066</v>
      </c>
      <c r="O78" s="27">
        <v>448.11090100000001</v>
      </c>
      <c r="P78" s="27">
        <v>475.625</v>
      </c>
      <c r="Q78" s="27">
        <v>506.75704999999999</v>
      </c>
      <c r="R78" s="27">
        <v>542.05694600000004</v>
      </c>
      <c r="S78" s="27">
        <v>581.73071300000004</v>
      </c>
      <c r="T78" s="27">
        <v>626.54064900000003</v>
      </c>
      <c r="U78" s="27">
        <v>676.97631799999999</v>
      </c>
      <c r="V78" s="27">
        <v>733.90588400000001</v>
      </c>
      <c r="W78" s="27">
        <v>780.74035600000002</v>
      </c>
      <c r="X78" s="27">
        <v>824.387878</v>
      </c>
      <c r="Y78" s="27">
        <v>863.38012700000002</v>
      </c>
      <c r="Z78" s="27">
        <v>900.59643600000004</v>
      </c>
      <c r="AA78" s="27">
        <v>938.88806199999999</v>
      </c>
      <c r="AB78" s="27">
        <v>978.34655799999996</v>
      </c>
      <c r="AC78" s="27">
        <v>1019.03241</v>
      </c>
      <c r="AD78" s="27">
        <v>1060.9970699999999</v>
      </c>
      <c r="AE78" s="27">
        <v>1104.2404790000001</v>
      </c>
      <c r="AF78" s="27">
        <v>1148.755371</v>
      </c>
      <c r="AG78" s="13">
        <v>5.1235000000000003E-2</v>
      </c>
    </row>
    <row r="79" spans="1:33" ht="15" customHeight="1" x14ac:dyDescent="0.2">
      <c r="A79" s="3" t="s">
        <v>609</v>
      </c>
      <c r="B79" s="10" t="s">
        <v>215</v>
      </c>
      <c r="C79" s="27">
        <v>5369.4179690000001</v>
      </c>
      <c r="D79" s="27">
        <v>5662.0947269999997</v>
      </c>
      <c r="E79" s="27">
        <v>5987.7900390000004</v>
      </c>
      <c r="F79" s="27">
        <v>6335.6083980000003</v>
      </c>
      <c r="G79" s="27">
        <v>6694.6865230000003</v>
      </c>
      <c r="H79" s="27">
        <v>7049</v>
      </c>
      <c r="I79" s="27">
        <v>7369.5839839999999</v>
      </c>
      <c r="J79" s="27">
        <v>7693.4497069999998</v>
      </c>
      <c r="K79" s="27">
        <v>8020.3408200000003</v>
      </c>
      <c r="L79" s="27">
        <v>8342.8251949999994</v>
      </c>
      <c r="M79" s="27">
        <v>8657.8105469999991</v>
      </c>
      <c r="N79" s="27">
        <v>8968.4570309999999</v>
      </c>
      <c r="O79" s="27">
        <v>9266.703125</v>
      </c>
      <c r="P79" s="27">
        <v>9564.4443360000005</v>
      </c>
      <c r="Q79" s="27">
        <v>9851.2304690000001</v>
      </c>
      <c r="R79" s="27">
        <v>10128.671875</v>
      </c>
      <c r="S79" s="27">
        <v>10401.488281</v>
      </c>
      <c r="T79" s="27">
        <v>10670.328125</v>
      </c>
      <c r="U79" s="27">
        <v>10853.053711</v>
      </c>
      <c r="V79" s="27">
        <v>11031.203125</v>
      </c>
      <c r="W79" s="27">
        <v>11165.4375</v>
      </c>
      <c r="X79" s="27">
        <v>11299.608398</v>
      </c>
      <c r="Y79" s="27">
        <v>11430.435546999999</v>
      </c>
      <c r="Z79" s="27">
        <v>11495.78125</v>
      </c>
      <c r="AA79" s="27">
        <v>11568.875</v>
      </c>
      <c r="AB79" s="27">
        <v>11653.834961</v>
      </c>
      <c r="AC79" s="27">
        <v>11655.537109000001</v>
      </c>
      <c r="AD79" s="27">
        <v>11833.167969</v>
      </c>
      <c r="AE79" s="27">
        <v>11807.030273</v>
      </c>
      <c r="AF79" s="27">
        <v>11972.404296999999</v>
      </c>
      <c r="AG79" s="13">
        <v>2.7104E-2</v>
      </c>
    </row>
    <row r="80" spans="1:33" ht="15" customHeight="1" x14ac:dyDescent="0.2">
      <c r="A80" s="3" t="s">
        <v>610</v>
      </c>
      <c r="B80" s="10" t="s">
        <v>203</v>
      </c>
      <c r="C80" s="27">
        <v>3089.6284179999998</v>
      </c>
      <c r="D80" s="27">
        <v>3299.5571289999998</v>
      </c>
      <c r="E80" s="27">
        <v>3513.2697750000002</v>
      </c>
      <c r="F80" s="27">
        <v>3731.1860350000002</v>
      </c>
      <c r="G80" s="27">
        <v>3953.9738769999999</v>
      </c>
      <c r="H80" s="27">
        <v>4180.9648440000001</v>
      </c>
      <c r="I80" s="27">
        <v>4411.1752930000002</v>
      </c>
      <c r="J80" s="27">
        <v>4642.9018550000001</v>
      </c>
      <c r="K80" s="27">
        <v>4877.3989259999998</v>
      </c>
      <c r="L80" s="27">
        <v>5112.0322269999997</v>
      </c>
      <c r="M80" s="27">
        <v>5346.6469729999999</v>
      </c>
      <c r="N80" s="27">
        <v>5583.3466799999997</v>
      </c>
      <c r="O80" s="27">
        <v>5820.9677730000003</v>
      </c>
      <c r="P80" s="27">
        <v>6058.3940430000002</v>
      </c>
      <c r="Q80" s="27">
        <v>6293.3286129999997</v>
      </c>
      <c r="R80" s="27">
        <v>6527.2998049999997</v>
      </c>
      <c r="S80" s="27">
        <v>6764.9433589999999</v>
      </c>
      <c r="T80" s="27">
        <v>7007.4370120000003</v>
      </c>
      <c r="U80" s="27">
        <v>7173.5498049999997</v>
      </c>
      <c r="V80" s="27">
        <v>7344.5952150000003</v>
      </c>
      <c r="W80" s="27">
        <v>7486.2456050000001</v>
      </c>
      <c r="X80" s="27">
        <v>7627.0004879999997</v>
      </c>
      <c r="Y80" s="27">
        <v>7762.4565430000002</v>
      </c>
      <c r="Z80" s="27">
        <v>7829.658203</v>
      </c>
      <c r="AA80" s="27">
        <v>7901.0517579999996</v>
      </c>
      <c r="AB80" s="27">
        <v>7978.6401370000003</v>
      </c>
      <c r="AC80" s="27">
        <v>7968.892578</v>
      </c>
      <c r="AD80" s="27">
        <v>8130.9633789999998</v>
      </c>
      <c r="AE80" s="27">
        <v>8085.578125</v>
      </c>
      <c r="AF80" s="27">
        <v>8228.2841800000006</v>
      </c>
      <c r="AG80" s="13">
        <v>3.3174000000000002E-2</v>
      </c>
    </row>
    <row r="81" spans="1:33" ht="15" customHeight="1" x14ac:dyDescent="0.2">
      <c r="A81" s="3" t="s">
        <v>611</v>
      </c>
      <c r="B81" s="10" t="s">
        <v>205</v>
      </c>
      <c r="C81" s="27">
        <v>791.31359899999995</v>
      </c>
      <c r="D81" s="27">
        <v>817.30865500000004</v>
      </c>
      <c r="E81" s="27">
        <v>843.472534</v>
      </c>
      <c r="F81" s="27">
        <v>870.08886700000005</v>
      </c>
      <c r="G81" s="27">
        <v>893.19519000000003</v>
      </c>
      <c r="H81" s="27">
        <v>913.23638900000003</v>
      </c>
      <c r="I81" s="27">
        <v>933.87329099999999</v>
      </c>
      <c r="J81" s="27">
        <v>952.24713099999997</v>
      </c>
      <c r="K81" s="27">
        <v>971.90515100000005</v>
      </c>
      <c r="L81" s="27">
        <v>989.28814699999998</v>
      </c>
      <c r="M81" s="27">
        <v>1003.609253</v>
      </c>
      <c r="N81" s="27">
        <v>1017.090759</v>
      </c>
      <c r="O81" s="27">
        <v>1024.0706789999999</v>
      </c>
      <c r="P81" s="27">
        <v>1037.7296140000001</v>
      </c>
      <c r="Q81" s="27">
        <v>1050.1239009999999</v>
      </c>
      <c r="R81" s="27">
        <v>1061.3093260000001</v>
      </c>
      <c r="S81" s="27">
        <v>1071.253052</v>
      </c>
      <c r="T81" s="27">
        <v>1080.166626</v>
      </c>
      <c r="U81" s="27">
        <v>1087.814331</v>
      </c>
      <c r="V81" s="27">
        <v>1094.4338379999999</v>
      </c>
      <c r="W81" s="27">
        <v>1102.112183</v>
      </c>
      <c r="X81" s="27">
        <v>1108.7574460000001</v>
      </c>
      <c r="Y81" s="27">
        <v>1114.453491</v>
      </c>
      <c r="Z81" s="27">
        <v>1119.1868899999999</v>
      </c>
      <c r="AA81" s="27">
        <v>1123.0893550000001</v>
      </c>
      <c r="AB81" s="27">
        <v>1127.884033</v>
      </c>
      <c r="AC81" s="27">
        <v>1131.884033</v>
      </c>
      <c r="AD81" s="27">
        <v>1135.2514650000001</v>
      </c>
      <c r="AE81" s="27">
        <v>1137.9720460000001</v>
      </c>
      <c r="AF81" s="27">
        <v>1140.0946039999999</v>
      </c>
      <c r="AG81" s="13">
        <v>1.1958E-2</v>
      </c>
    </row>
    <row r="82" spans="1:33" ht="15" customHeight="1" x14ac:dyDescent="0.2">
      <c r="A82" s="3" t="s">
        <v>612</v>
      </c>
      <c r="B82" s="10" t="s">
        <v>207</v>
      </c>
      <c r="C82" s="27">
        <v>1488.475952</v>
      </c>
      <c r="D82" s="27">
        <v>1545.2292480000001</v>
      </c>
      <c r="E82" s="27">
        <v>1631.047607</v>
      </c>
      <c r="F82" s="27">
        <v>1734.333496</v>
      </c>
      <c r="G82" s="27">
        <v>1847.5173339999999</v>
      </c>
      <c r="H82" s="27">
        <v>1954.798706</v>
      </c>
      <c r="I82" s="27">
        <v>2024.5351559999999</v>
      </c>
      <c r="J82" s="27">
        <v>2098.3007809999999</v>
      </c>
      <c r="K82" s="27">
        <v>2171.036865</v>
      </c>
      <c r="L82" s="27">
        <v>2241.5046390000002</v>
      </c>
      <c r="M82" s="27">
        <v>2307.5541990000002</v>
      </c>
      <c r="N82" s="27">
        <v>2368.0195309999999</v>
      </c>
      <c r="O82" s="27">
        <v>2421.6640619999998</v>
      </c>
      <c r="P82" s="27">
        <v>2468.3208009999998</v>
      </c>
      <c r="Q82" s="27">
        <v>2507.7783199999999</v>
      </c>
      <c r="R82" s="27">
        <v>2540.0620119999999</v>
      </c>
      <c r="S82" s="27">
        <v>2565.2924800000001</v>
      </c>
      <c r="T82" s="27">
        <v>2582.7246089999999</v>
      </c>
      <c r="U82" s="27">
        <v>2591.6896969999998</v>
      </c>
      <c r="V82" s="27">
        <v>2592.1735840000001</v>
      </c>
      <c r="W82" s="27">
        <v>2577.0803219999998</v>
      </c>
      <c r="X82" s="27">
        <v>2563.8503420000002</v>
      </c>
      <c r="Y82" s="27">
        <v>2553.5258789999998</v>
      </c>
      <c r="Z82" s="27">
        <v>2546.936768</v>
      </c>
      <c r="AA82" s="27">
        <v>2544.7338869999999</v>
      </c>
      <c r="AB82" s="27">
        <v>2547.3107909999999</v>
      </c>
      <c r="AC82" s="27">
        <v>2554.7609859999998</v>
      </c>
      <c r="AD82" s="27">
        <v>2566.9536130000001</v>
      </c>
      <c r="AE82" s="27">
        <v>2583.4804690000001</v>
      </c>
      <c r="AF82" s="27">
        <v>2604.0258789999998</v>
      </c>
      <c r="AG82" s="13">
        <v>1.8814000000000001E-2</v>
      </c>
    </row>
    <row r="83" spans="1:33" ht="15" customHeight="1" x14ac:dyDescent="0.2">
      <c r="A83" s="3" t="s">
        <v>613</v>
      </c>
      <c r="B83" s="10" t="s">
        <v>217</v>
      </c>
      <c r="C83" s="27">
        <v>936.80450399999995</v>
      </c>
      <c r="D83" s="27">
        <v>950.87670900000001</v>
      </c>
      <c r="E83" s="27">
        <v>965.37670900000001</v>
      </c>
      <c r="F83" s="27">
        <v>977.38568099999998</v>
      </c>
      <c r="G83" s="27">
        <v>991.06353799999999</v>
      </c>
      <c r="H83" s="27">
        <v>1006.0802</v>
      </c>
      <c r="I83" s="27">
        <v>1022.571655</v>
      </c>
      <c r="J83" s="27">
        <v>1040.681519</v>
      </c>
      <c r="K83" s="27">
        <v>1057.9616699999999</v>
      </c>
      <c r="L83" s="27">
        <v>1076.0373540000001</v>
      </c>
      <c r="M83" s="27">
        <v>1093.929932</v>
      </c>
      <c r="N83" s="27">
        <v>1109.7536620000001</v>
      </c>
      <c r="O83" s="27">
        <v>1124.6188959999999</v>
      </c>
      <c r="P83" s="27">
        <v>1139.948486</v>
      </c>
      <c r="Q83" s="27">
        <v>1156.3671879999999</v>
      </c>
      <c r="R83" s="27">
        <v>1175.262939</v>
      </c>
      <c r="S83" s="27">
        <v>1196.641357</v>
      </c>
      <c r="T83" s="27">
        <v>1219.9410399999999</v>
      </c>
      <c r="U83" s="27">
        <v>1245.0162350000001</v>
      </c>
      <c r="V83" s="27">
        <v>1271.767822</v>
      </c>
      <c r="W83" s="27">
        <v>1302.2280270000001</v>
      </c>
      <c r="X83" s="27">
        <v>1334.5419919999999</v>
      </c>
      <c r="Y83" s="27">
        <v>1369.1495359999999</v>
      </c>
      <c r="Z83" s="27">
        <v>1406.288086</v>
      </c>
      <c r="AA83" s="27">
        <v>1445.6721190000001</v>
      </c>
      <c r="AB83" s="27">
        <v>1488.6175539999999</v>
      </c>
      <c r="AC83" s="27">
        <v>1533.4354249999999</v>
      </c>
      <c r="AD83" s="27">
        <v>1579.957275</v>
      </c>
      <c r="AE83" s="27">
        <v>1628.062866</v>
      </c>
      <c r="AF83" s="27">
        <v>1677.9140620000001</v>
      </c>
      <c r="AG83" s="13">
        <v>2.0490000000000001E-2</v>
      </c>
    </row>
    <row r="84" spans="1:33" ht="15" customHeight="1" x14ac:dyDescent="0.2">
      <c r="A84" s="3" t="s">
        <v>614</v>
      </c>
      <c r="B84" s="10" t="s">
        <v>203</v>
      </c>
      <c r="C84" s="27">
        <v>476.893463</v>
      </c>
      <c r="D84" s="27">
        <v>483.832855</v>
      </c>
      <c r="E84" s="27">
        <v>490.83960000000002</v>
      </c>
      <c r="F84" s="27">
        <v>497.84011800000002</v>
      </c>
      <c r="G84" s="27">
        <v>504.88073700000001</v>
      </c>
      <c r="H84" s="27">
        <v>513.23303199999998</v>
      </c>
      <c r="I84" s="27">
        <v>523.11859100000004</v>
      </c>
      <c r="J84" s="27">
        <v>534.64929199999995</v>
      </c>
      <c r="K84" s="27">
        <v>545.24108899999999</v>
      </c>
      <c r="L84" s="27">
        <v>556.56561299999998</v>
      </c>
      <c r="M84" s="27">
        <v>567.62994400000002</v>
      </c>
      <c r="N84" s="27">
        <v>576.55578600000001</v>
      </c>
      <c r="O84" s="27">
        <v>584.43102999999996</v>
      </c>
      <c r="P84" s="27">
        <v>592.70867899999996</v>
      </c>
      <c r="Q84" s="27">
        <v>602.01946999999996</v>
      </c>
      <c r="R84" s="27">
        <v>613.72747800000002</v>
      </c>
      <c r="S84" s="27">
        <v>627.84124799999995</v>
      </c>
      <c r="T84" s="27">
        <v>643.765625</v>
      </c>
      <c r="U84" s="27">
        <v>661.30456500000003</v>
      </c>
      <c r="V84" s="27">
        <v>680.34295699999996</v>
      </c>
      <c r="W84" s="27">
        <v>701.01654099999996</v>
      </c>
      <c r="X84" s="27">
        <v>723.34198000000004</v>
      </c>
      <c r="Y84" s="27">
        <v>747.72003199999995</v>
      </c>
      <c r="Z84" s="27">
        <v>774.31274399999995</v>
      </c>
      <c r="AA84" s="27">
        <v>802.82977300000005</v>
      </c>
      <c r="AB84" s="27">
        <v>833.00537099999997</v>
      </c>
      <c r="AC84" s="27">
        <v>864.66015600000003</v>
      </c>
      <c r="AD84" s="27">
        <v>897.60900900000001</v>
      </c>
      <c r="AE84" s="27">
        <v>931.71246299999996</v>
      </c>
      <c r="AF84" s="27">
        <v>967.12658699999997</v>
      </c>
      <c r="AG84" s="13">
        <v>2.5044E-2</v>
      </c>
    </row>
    <row r="85" spans="1:33" ht="15" customHeight="1" x14ac:dyDescent="0.2">
      <c r="A85" s="3" t="s">
        <v>615</v>
      </c>
      <c r="B85" s="10" t="s">
        <v>205</v>
      </c>
      <c r="C85" s="27">
        <v>139.31004300000001</v>
      </c>
      <c r="D85" s="27">
        <v>142.91978499999999</v>
      </c>
      <c r="E85" s="27">
        <v>146.580658</v>
      </c>
      <c r="F85" s="27">
        <v>150.26367200000001</v>
      </c>
      <c r="G85" s="27">
        <v>153.98182700000001</v>
      </c>
      <c r="H85" s="27">
        <v>157.725143</v>
      </c>
      <c r="I85" s="27">
        <v>161.449219</v>
      </c>
      <c r="J85" s="27">
        <v>165.17094399999999</v>
      </c>
      <c r="K85" s="27">
        <v>168.95855700000001</v>
      </c>
      <c r="L85" s="27">
        <v>172.78890999999999</v>
      </c>
      <c r="M85" s="27">
        <v>176.668701</v>
      </c>
      <c r="N85" s="27">
        <v>180.59483299999999</v>
      </c>
      <c r="O85" s="27">
        <v>184.578339</v>
      </c>
      <c r="P85" s="27">
        <v>188.60493500000001</v>
      </c>
      <c r="Q85" s="27">
        <v>192.671738</v>
      </c>
      <c r="R85" s="27">
        <v>196.789917</v>
      </c>
      <c r="S85" s="27">
        <v>200.960251</v>
      </c>
      <c r="T85" s="27">
        <v>205.198151</v>
      </c>
      <c r="U85" s="27">
        <v>209.53007500000001</v>
      </c>
      <c r="V85" s="27">
        <v>213.96366900000001</v>
      </c>
      <c r="W85" s="27">
        <v>218.898819</v>
      </c>
      <c r="X85" s="27">
        <v>223.92433199999999</v>
      </c>
      <c r="Y85" s="27">
        <v>229.060104</v>
      </c>
      <c r="Z85" s="27">
        <v>234.34225499999999</v>
      </c>
      <c r="AA85" s="27">
        <v>239.77307099999999</v>
      </c>
      <c r="AB85" s="27">
        <v>246.232147</v>
      </c>
      <c r="AC85" s="27">
        <v>252.875519</v>
      </c>
      <c r="AD85" s="27">
        <v>259.71160900000001</v>
      </c>
      <c r="AE85" s="27">
        <v>266.747772</v>
      </c>
      <c r="AF85" s="27">
        <v>273.98696899999999</v>
      </c>
      <c r="AG85" s="13">
        <v>2.3515000000000001E-2</v>
      </c>
    </row>
    <row r="86" spans="1:33" ht="15" customHeight="1" x14ac:dyDescent="0.2">
      <c r="A86" s="3" t="s">
        <v>616</v>
      </c>
      <c r="B86" s="10" t="s">
        <v>207</v>
      </c>
      <c r="C86" s="27">
        <v>320.60101300000002</v>
      </c>
      <c r="D86" s="27">
        <v>324.12408399999998</v>
      </c>
      <c r="E86" s="27">
        <v>327.95642099999998</v>
      </c>
      <c r="F86" s="27">
        <v>329.28192100000001</v>
      </c>
      <c r="G86" s="27">
        <v>332.20098899999999</v>
      </c>
      <c r="H86" s="27">
        <v>335.12197900000001</v>
      </c>
      <c r="I86" s="27">
        <v>338.00381499999997</v>
      </c>
      <c r="J86" s="27">
        <v>340.86129799999998</v>
      </c>
      <c r="K86" s="27">
        <v>343.76196299999998</v>
      </c>
      <c r="L86" s="27">
        <v>346.68283100000002</v>
      </c>
      <c r="M86" s="27">
        <v>349.63131700000002</v>
      </c>
      <c r="N86" s="27">
        <v>352.60308800000001</v>
      </c>
      <c r="O86" s="27">
        <v>355.60943600000002</v>
      </c>
      <c r="P86" s="27">
        <v>358.63485700000001</v>
      </c>
      <c r="Q86" s="27">
        <v>361.67602499999998</v>
      </c>
      <c r="R86" s="27">
        <v>364.74548299999998</v>
      </c>
      <c r="S86" s="27">
        <v>367.83990499999999</v>
      </c>
      <c r="T86" s="27">
        <v>370.97726399999999</v>
      </c>
      <c r="U86" s="27">
        <v>374.18160999999998</v>
      </c>
      <c r="V86" s="27">
        <v>377.46121199999999</v>
      </c>
      <c r="W86" s="27">
        <v>382.31274400000001</v>
      </c>
      <c r="X86" s="27">
        <v>387.27572600000002</v>
      </c>
      <c r="Y86" s="27">
        <v>392.369415</v>
      </c>
      <c r="Z86" s="27">
        <v>397.63299599999999</v>
      </c>
      <c r="AA86" s="27">
        <v>403.069275</v>
      </c>
      <c r="AB86" s="27">
        <v>409.379974</v>
      </c>
      <c r="AC86" s="27">
        <v>415.89974999999998</v>
      </c>
      <c r="AD86" s="27">
        <v>422.63674900000001</v>
      </c>
      <c r="AE86" s="27">
        <v>429.60263099999997</v>
      </c>
      <c r="AF86" s="27">
        <v>436.800476</v>
      </c>
      <c r="AG86" s="13">
        <v>1.0711999999999999E-2</v>
      </c>
    </row>
    <row r="87" spans="1:33" ht="15" customHeight="1" x14ac:dyDescent="0.2">
      <c r="A87" s="3" t="s">
        <v>617</v>
      </c>
      <c r="B87" s="10" t="s">
        <v>219</v>
      </c>
      <c r="C87" s="27">
        <v>1255.3896480000001</v>
      </c>
      <c r="D87" s="27">
        <v>1339.134888</v>
      </c>
      <c r="E87" s="27">
        <v>1422.3754879999999</v>
      </c>
      <c r="F87" s="27">
        <v>1486.4864500000001</v>
      </c>
      <c r="G87" s="27">
        <v>1557.8808590000001</v>
      </c>
      <c r="H87" s="27">
        <v>1629.6457519999999</v>
      </c>
      <c r="I87" s="27">
        <v>1694.4160159999999</v>
      </c>
      <c r="J87" s="27">
        <v>1774.9388429999999</v>
      </c>
      <c r="K87" s="27">
        <v>1843.1098629999999</v>
      </c>
      <c r="L87" s="27">
        <v>1892.8891599999999</v>
      </c>
      <c r="M87" s="27">
        <v>1963.5826420000001</v>
      </c>
      <c r="N87" s="27">
        <v>2054.2214359999998</v>
      </c>
      <c r="O87" s="27">
        <v>2138.2863769999999</v>
      </c>
      <c r="P87" s="27">
        <v>2231.0314939999998</v>
      </c>
      <c r="Q87" s="27">
        <v>2327.727539</v>
      </c>
      <c r="R87" s="27">
        <v>2429.032471</v>
      </c>
      <c r="S87" s="27">
        <v>2533.3786620000001</v>
      </c>
      <c r="T87" s="27">
        <v>2641.8940429999998</v>
      </c>
      <c r="U87" s="27">
        <v>2752.9973140000002</v>
      </c>
      <c r="V87" s="27">
        <v>2867.556885</v>
      </c>
      <c r="W87" s="27">
        <v>2990.3303219999998</v>
      </c>
      <c r="X87" s="27">
        <v>3116.3283689999998</v>
      </c>
      <c r="Y87" s="27">
        <v>3247.538818</v>
      </c>
      <c r="Z87" s="27">
        <v>3384.4023440000001</v>
      </c>
      <c r="AA87" s="27">
        <v>3526.7753910000001</v>
      </c>
      <c r="AB87" s="27">
        <v>3676.5424800000001</v>
      </c>
      <c r="AC87" s="27">
        <v>3832.584961</v>
      </c>
      <c r="AD87" s="27">
        <v>3993.2163089999999</v>
      </c>
      <c r="AE87" s="27">
        <v>4161.5454099999997</v>
      </c>
      <c r="AF87" s="27">
        <v>4335.1088870000003</v>
      </c>
      <c r="AG87" s="13">
        <v>4.2847000000000003E-2</v>
      </c>
    </row>
    <row r="88" spans="1:33" ht="15" customHeight="1" x14ac:dyDescent="0.2">
      <c r="A88" s="3" t="s">
        <v>618</v>
      </c>
      <c r="B88" s="10" t="s">
        <v>203</v>
      </c>
      <c r="C88" s="27">
        <v>547.96142599999996</v>
      </c>
      <c r="D88" s="27">
        <v>592.79272500000002</v>
      </c>
      <c r="E88" s="27">
        <v>639.64984100000004</v>
      </c>
      <c r="F88" s="27">
        <v>688.27313200000003</v>
      </c>
      <c r="G88" s="27">
        <v>739.39453100000003</v>
      </c>
      <c r="H88" s="27">
        <v>792.85522500000002</v>
      </c>
      <c r="I88" s="27">
        <v>848.40655500000003</v>
      </c>
      <c r="J88" s="27">
        <v>905.91693099999998</v>
      </c>
      <c r="K88" s="27">
        <v>964.79296899999997</v>
      </c>
      <c r="L88" s="27">
        <v>1025.123047</v>
      </c>
      <c r="M88" s="27">
        <v>1088.0825199999999</v>
      </c>
      <c r="N88" s="27">
        <v>1152.1713870000001</v>
      </c>
      <c r="O88" s="27">
        <v>1219.0710449999999</v>
      </c>
      <c r="P88" s="27">
        <v>1288.0445560000001</v>
      </c>
      <c r="Q88" s="27">
        <v>1359.6945800000001</v>
      </c>
      <c r="R88" s="27">
        <v>1434.9542240000001</v>
      </c>
      <c r="S88" s="27">
        <v>1512.355225</v>
      </c>
      <c r="T88" s="27">
        <v>1592.5410159999999</v>
      </c>
      <c r="U88" s="27">
        <v>1673.9822999999999</v>
      </c>
      <c r="V88" s="27">
        <v>1757.463379</v>
      </c>
      <c r="W88" s="27">
        <v>1844.2044679999999</v>
      </c>
      <c r="X88" s="27">
        <v>1932.622437</v>
      </c>
      <c r="Y88" s="27">
        <v>2024.029419</v>
      </c>
      <c r="Z88" s="27">
        <v>2118.798096</v>
      </c>
      <c r="AA88" s="27">
        <v>2216.7153320000002</v>
      </c>
      <c r="AB88" s="27">
        <v>2317.4147950000001</v>
      </c>
      <c r="AC88" s="27">
        <v>2421.4414059999999</v>
      </c>
      <c r="AD88" s="27">
        <v>2527.0161130000001</v>
      </c>
      <c r="AE88" s="27">
        <v>2636.8608399999998</v>
      </c>
      <c r="AF88" s="27">
        <v>2748.7148440000001</v>
      </c>
      <c r="AG88" s="13">
        <v>5.6315999999999998E-2</v>
      </c>
    </row>
    <row r="89" spans="1:33" ht="15" customHeight="1" x14ac:dyDescent="0.2">
      <c r="A89" s="3" t="s">
        <v>619</v>
      </c>
      <c r="B89" s="10" t="s">
        <v>205</v>
      </c>
      <c r="C89" s="27">
        <v>514.36920199999997</v>
      </c>
      <c r="D89" s="27">
        <v>543.32141100000001</v>
      </c>
      <c r="E89" s="27">
        <v>567.77002000000005</v>
      </c>
      <c r="F89" s="27">
        <v>583.43493699999999</v>
      </c>
      <c r="G89" s="27">
        <v>596.34112500000003</v>
      </c>
      <c r="H89" s="27">
        <v>606.94812000000002</v>
      </c>
      <c r="I89" s="27">
        <v>608.36254899999994</v>
      </c>
      <c r="J89" s="27">
        <v>623.29455600000006</v>
      </c>
      <c r="K89" s="27">
        <v>624.35101299999997</v>
      </c>
      <c r="L89" s="27">
        <v>605.28106700000001</v>
      </c>
      <c r="M89" s="27">
        <v>603.84075900000005</v>
      </c>
      <c r="N89" s="27">
        <v>620.78808600000002</v>
      </c>
      <c r="O89" s="27">
        <v>627.67883300000005</v>
      </c>
      <c r="P89" s="27">
        <v>640.24981700000001</v>
      </c>
      <c r="Q89" s="27">
        <v>653.19067399999994</v>
      </c>
      <c r="R89" s="27">
        <v>666.32922399999995</v>
      </c>
      <c r="S89" s="27">
        <v>679.58331299999998</v>
      </c>
      <c r="T89" s="27">
        <v>693.12048300000004</v>
      </c>
      <c r="U89" s="27">
        <v>706.86962900000003</v>
      </c>
      <c r="V89" s="27">
        <v>720.81506300000001</v>
      </c>
      <c r="W89" s="27">
        <v>735.58306900000002</v>
      </c>
      <c r="X89" s="27">
        <v>750.41796899999997</v>
      </c>
      <c r="Y89" s="27">
        <v>765.49352999999996</v>
      </c>
      <c r="Z89" s="27">
        <v>780.74865699999998</v>
      </c>
      <c r="AA89" s="27">
        <v>796.12274200000002</v>
      </c>
      <c r="AB89" s="27">
        <v>812.57940699999995</v>
      </c>
      <c r="AC89" s="27">
        <v>829.15759300000002</v>
      </c>
      <c r="AD89" s="27">
        <v>845.790344</v>
      </c>
      <c r="AE89" s="27">
        <v>862.48156700000004</v>
      </c>
      <c r="AF89" s="27">
        <v>879.18579099999999</v>
      </c>
      <c r="AG89" s="13">
        <v>1.7337999999999999E-2</v>
      </c>
    </row>
    <row r="90" spans="1:33" ht="15" customHeight="1" x14ac:dyDescent="0.2">
      <c r="A90" s="3" t="s">
        <v>620</v>
      </c>
      <c r="B90" s="10" t="s">
        <v>207</v>
      </c>
      <c r="C90" s="27">
        <v>193.05908199999999</v>
      </c>
      <c r="D90" s="27">
        <v>203.02070599999999</v>
      </c>
      <c r="E90" s="27">
        <v>214.95558199999999</v>
      </c>
      <c r="F90" s="27">
        <v>214.77847299999999</v>
      </c>
      <c r="G90" s="27">
        <v>222.14524800000001</v>
      </c>
      <c r="H90" s="27">
        <v>229.84245300000001</v>
      </c>
      <c r="I90" s="27">
        <v>237.646942</v>
      </c>
      <c r="J90" s="27">
        <v>245.72743199999999</v>
      </c>
      <c r="K90" s="27">
        <v>253.96577500000001</v>
      </c>
      <c r="L90" s="27">
        <v>262.48510700000003</v>
      </c>
      <c r="M90" s="27">
        <v>271.65927099999999</v>
      </c>
      <c r="N90" s="27">
        <v>281.26187099999999</v>
      </c>
      <c r="O90" s="27">
        <v>291.53649899999999</v>
      </c>
      <c r="P90" s="27">
        <v>302.737122</v>
      </c>
      <c r="Q90" s="27">
        <v>314.84225500000002</v>
      </c>
      <c r="R90" s="27">
        <v>327.74911500000002</v>
      </c>
      <c r="S90" s="27">
        <v>341.44018599999998</v>
      </c>
      <c r="T90" s="27">
        <v>356.23236100000003</v>
      </c>
      <c r="U90" s="27">
        <v>372.14532500000001</v>
      </c>
      <c r="V90" s="27">
        <v>389.278503</v>
      </c>
      <c r="W90" s="27">
        <v>410.54272500000002</v>
      </c>
      <c r="X90" s="27">
        <v>433.28781099999998</v>
      </c>
      <c r="Y90" s="27">
        <v>458.01577800000001</v>
      </c>
      <c r="Z90" s="27">
        <v>484.85534699999999</v>
      </c>
      <c r="AA90" s="27">
        <v>513.93725600000005</v>
      </c>
      <c r="AB90" s="27">
        <v>546.54840100000001</v>
      </c>
      <c r="AC90" s="27">
        <v>581.98571800000002</v>
      </c>
      <c r="AD90" s="27">
        <v>620.409851</v>
      </c>
      <c r="AE90" s="27">
        <v>662.203125</v>
      </c>
      <c r="AF90" s="27">
        <v>707.20837400000005</v>
      </c>
      <c r="AG90" s="13">
        <v>4.5580000000000002E-2</v>
      </c>
    </row>
    <row r="91" spans="1:33" ht="15" customHeight="1" x14ac:dyDescent="0.2">
      <c r="A91" s="3" t="s">
        <v>621</v>
      </c>
      <c r="B91" s="10" t="s">
        <v>221</v>
      </c>
      <c r="C91" s="27">
        <v>1322.521851</v>
      </c>
      <c r="D91" s="27">
        <v>1344.1195070000001</v>
      </c>
      <c r="E91" s="27">
        <v>1368.1374510000001</v>
      </c>
      <c r="F91" s="27">
        <v>1394.320068</v>
      </c>
      <c r="G91" s="27">
        <v>1423.880371</v>
      </c>
      <c r="H91" s="27">
        <v>1447.9794919999999</v>
      </c>
      <c r="I91" s="27">
        <v>1470.584717</v>
      </c>
      <c r="J91" s="27">
        <v>1492.316284</v>
      </c>
      <c r="K91" s="27">
        <v>1515.8472899999999</v>
      </c>
      <c r="L91" s="27">
        <v>1542.0485839999999</v>
      </c>
      <c r="M91" s="27">
        <v>1562.5306399999999</v>
      </c>
      <c r="N91" s="27">
        <v>1584.786987</v>
      </c>
      <c r="O91" s="27">
        <v>1610.6538089999999</v>
      </c>
      <c r="P91" s="27">
        <v>1639.775513</v>
      </c>
      <c r="Q91" s="27">
        <v>1672.6907960000001</v>
      </c>
      <c r="R91" s="27">
        <v>1708.6108400000001</v>
      </c>
      <c r="S91" s="27">
        <v>1748.2456050000001</v>
      </c>
      <c r="T91" s="27">
        <v>1790.415283</v>
      </c>
      <c r="U91" s="27">
        <v>1837.882568</v>
      </c>
      <c r="V91" s="27">
        <v>1889.4776609999999</v>
      </c>
      <c r="W91" s="27">
        <v>1950.1256100000001</v>
      </c>
      <c r="X91" s="27">
        <v>2015.6883539999999</v>
      </c>
      <c r="Y91" s="27">
        <v>2085.992432</v>
      </c>
      <c r="Z91" s="27">
        <v>2161.2329100000002</v>
      </c>
      <c r="AA91" s="27">
        <v>2242.6389159999999</v>
      </c>
      <c r="AB91" s="27">
        <v>2335.8935550000001</v>
      </c>
      <c r="AC91" s="27">
        <v>2434.454346</v>
      </c>
      <c r="AD91" s="27">
        <v>2538.1892090000001</v>
      </c>
      <c r="AE91" s="27">
        <v>2646.5610350000002</v>
      </c>
      <c r="AF91" s="27">
        <v>2758.8884280000002</v>
      </c>
      <c r="AG91" s="13">
        <v>2.6013999999999999E-2</v>
      </c>
    </row>
    <row r="92" spans="1:33" ht="15" customHeight="1" x14ac:dyDescent="0.2">
      <c r="A92" s="3" t="s">
        <v>622</v>
      </c>
      <c r="B92" s="10" t="s">
        <v>203</v>
      </c>
      <c r="C92" s="27">
        <v>942.69397000000004</v>
      </c>
      <c r="D92" s="27">
        <v>954.53558299999997</v>
      </c>
      <c r="E92" s="27">
        <v>967.72552499999995</v>
      </c>
      <c r="F92" s="27">
        <v>982.12445100000002</v>
      </c>
      <c r="G92" s="27">
        <v>998.41235400000005</v>
      </c>
      <c r="H92" s="27">
        <v>1015.763916</v>
      </c>
      <c r="I92" s="27">
        <v>1037.0164789999999</v>
      </c>
      <c r="J92" s="27">
        <v>1058.060669</v>
      </c>
      <c r="K92" s="27">
        <v>1080.941284</v>
      </c>
      <c r="L92" s="27">
        <v>1106.322144</v>
      </c>
      <c r="M92" s="27">
        <v>1127.680664</v>
      </c>
      <c r="N92" s="27">
        <v>1150.701172</v>
      </c>
      <c r="O92" s="27">
        <v>1176.6998289999999</v>
      </c>
      <c r="P92" s="27">
        <v>1205.294067</v>
      </c>
      <c r="Q92" s="27">
        <v>1236.845703</v>
      </c>
      <c r="R92" s="27">
        <v>1270.7016599999999</v>
      </c>
      <c r="S92" s="27">
        <v>1307.426514</v>
      </c>
      <c r="T92" s="27">
        <v>1346.057129</v>
      </c>
      <c r="U92" s="27">
        <v>1388.794922</v>
      </c>
      <c r="V92" s="27">
        <v>1434.673828</v>
      </c>
      <c r="W92" s="27">
        <v>1488.483643</v>
      </c>
      <c r="X92" s="27">
        <v>1546.1663820000001</v>
      </c>
      <c r="Y92" s="27">
        <v>1607.643311</v>
      </c>
      <c r="Z92" s="27">
        <v>1673.187866</v>
      </c>
      <c r="AA92" s="27">
        <v>1743.9610600000001</v>
      </c>
      <c r="AB92" s="27">
        <v>1824.83374</v>
      </c>
      <c r="AC92" s="27">
        <v>1910.5085449999999</v>
      </c>
      <c r="AD92" s="27">
        <v>2000.937134</v>
      </c>
      <c r="AE92" s="27">
        <v>2095.7014159999999</v>
      </c>
      <c r="AF92" s="27">
        <v>2194.1989749999998</v>
      </c>
      <c r="AG92" s="13">
        <v>3.0172999999999998E-2</v>
      </c>
    </row>
    <row r="93" spans="1:33" ht="15" customHeight="1" x14ac:dyDescent="0.2">
      <c r="A93" s="3" t="s">
        <v>623</v>
      </c>
      <c r="B93" s="10" t="s">
        <v>205</v>
      </c>
      <c r="C93" s="27">
        <v>126.005638</v>
      </c>
      <c r="D93" s="27">
        <v>130.38970900000001</v>
      </c>
      <c r="E93" s="27">
        <v>135.18168600000001</v>
      </c>
      <c r="F93" s="27">
        <v>140.32070899999999</v>
      </c>
      <c r="G93" s="27">
        <v>146.01068100000001</v>
      </c>
      <c r="H93" s="27">
        <v>151.964508</v>
      </c>
      <c r="I93" s="27">
        <v>159.04852299999999</v>
      </c>
      <c r="J93" s="27">
        <v>165.94564800000001</v>
      </c>
      <c r="K93" s="27">
        <v>173.271072</v>
      </c>
      <c r="L93" s="27">
        <v>181.18476899999999</v>
      </c>
      <c r="M93" s="27">
        <v>187.78114299999999</v>
      </c>
      <c r="N93" s="27">
        <v>194.72126800000001</v>
      </c>
      <c r="O93" s="27">
        <v>202.335464</v>
      </c>
      <c r="P93" s="27">
        <v>210.46534700000001</v>
      </c>
      <c r="Q93" s="27">
        <v>219.15335099999999</v>
      </c>
      <c r="R93" s="27">
        <v>228.173416</v>
      </c>
      <c r="S93" s="27">
        <v>237.615295</v>
      </c>
      <c r="T93" s="27">
        <v>247.19216900000001</v>
      </c>
      <c r="U93" s="27">
        <v>257.36773699999998</v>
      </c>
      <c r="V93" s="27">
        <v>267.84243800000002</v>
      </c>
      <c r="W93" s="27">
        <v>278.66503899999998</v>
      </c>
      <c r="X93" s="27">
        <v>289.70281999999997</v>
      </c>
      <c r="Y93" s="27">
        <v>300.87118500000003</v>
      </c>
      <c r="Z93" s="27">
        <v>312.15850799999998</v>
      </c>
      <c r="AA93" s="27">
        <v>323.70059199999997</v>
      </c>
      <c r="AB93" s="27">
        <v>336.38974000000002</v>
      </c>
      <c r="AC93" s="27">
        <v>349.05941799999999</v>
      </c>
      <c r="AD93" s="27">
        <v>361.64993299999998</v>
      </c>
      <c r="AE93" s="27">
        <v>374.060699</v>
      </c>
      <c r="AF93" s="27">
        <v>386.18673699999999</v>
      </c>
      <c r="AG93" s="13">
        <v>3.9539999999999999E-2</v>
      </c>
    </row>
    <row r="94" spans="1:33" ht="15" customHeight="1" x14ac:dyDescent="0.2">
      <c r="A94" s="3" t="s">
        <v>624</v>
      </c>
      <c r="B94" s="10" t="s">
        <v>207</v>
      </c>
      <c r="C94" s="27">
        <v>253.822281</v>
      </c>
      <c r="D94" s="27">
        <v>259.19418300000001</v>
      </c>
      <c r="E94" s="27">
        <v>265.23022500000002</v>
      </c>
      <c r="F94" s="27">
        <v>271.87484699999999</v>
      </c>
      <c r="G94" s="27">
        <v>279.45730600000002</v>
      </c>
      <c r="H94" s="27">
        <v>280.25109900000001</v>
      </c>
      <c r="I94" s="27">
        <v>274.519745</v>
      </c>
      <c r="J94" s="27">
        <v>268.30996699999997</v>
      </c>
      <c r="K94" s="27">
        <v>261.63485700000001</v>
      </c>
      <c r="L94" s="27">
        <v>254.541641</v>
      </c>
      <c r="M94" s="27">
        <v>247.068848</v>
      </c>
      <c r="N94" s="27">
        <v>239.36447100000001</v>
      </c>
      <c r="O94" s="27">
        <v>231.61852999999999</v>
      </c>
      <c r="P94" s="27">
        <v>224.01615899999999</v>
      </c>
      <c r="Q94" s="27">
        <v>216.69172699999999</v>
      </c>
      <c r="R94" s="27">
        <v>209.73577900000001</v>
      </c>
      <c r="S94" s="27">
        <v>203.20391799999999</v>
      </c>
      <c r="T94" s="27">
        <v>197.16596999999999</v>
      </c>
      <c r="U94" s="27">
        <v>191.72001599999999</v>
      </c>
      <c r="V94" s="27">
        <v>186.96142599999999</v>
      </c>
      <c r="W94" s="27">
        <v>182.976944</v>
      </c>
      <c r="X94" s="27">
        <v>179.81926000000001</v>
      </c>
      <c r="Y94" s="27">
        <v>177.47792100000001</v>
      </c>
      <c r="Z94" s="27">
        <v>175.88659699999999</v>
      </c>
      <c r="AA94" s="27">
        <v>174.97728000000001</v>
      </c>
      <c r="AB94" s="27">
        <v>174.67021199999999</v>
      </c>
      <c r="AC94" s="27">
        <v>174.886383</v>
      </c>
      <c r="AD94" s="27">
        <v>175.60206600000001</v>
      </c>
      <c r="AE94" s="27">
        <v>176.79885899999999</v>
      </c>
      <c r="AF94" s="27">
        <v>178.502747</v>
      </c>
      <c r="AG94" s="13">
        <v>-1.3232000000000001E-2</v>
      </c>
    </row>
    <row r="95" spans="1:33" ht="15" customHeight="1" x14ac:dyDescent="0.2">
      <c r="A95" s="3" t="s">
        <v>625</v>
      </c>
      <c r="B95" s="10" t="s">
        <v>223</v>
      </c>
      <c r="C95" s="27">
        <v>1937.0196530000001</v>
      </c>
      <c r="D95" s="27">
        <v>2172.0578609999998</v>
      </c>
      <c r="E95" s="27">
        <v>2427.9121089999999</v>
      </c>
      <c r="F95" s="27">
        <v>2716.6745609999998</v>
      </c>
      <c r="G95" s="27">
        <v>3033.7497560000002</v>
      </c>
      <c r="H95" s="27">
        <v>3359.5109859999998</v>
      </c>
      <c r="I95" s="27">
        <v>3674.4035640000002</v>
      </c>
      <c r="J95" s="27">
        <v>4006.9472660000001</v>
      </c>
      <c r="K95" s="27">
        <v>4369.5297849999997</v>
      </c>
      <c r="L95" s="27">
        <v>4763.9375</v>
      </c>
      <c r="M95" s="27">
        <v>5198.5288090000004</v>
      </c>
      <c r="N95" s="27">
        <v>5666.6152339999999</v>
      </c>
      <c r="O95" s="27">
        <v>6165.3735349999997</v>
      </c>
      <c r="P95" s="27">
        <v>6646.9038090000004</v>
      </c>
      <c r="Q95" s="27">
        <v>7141.4477539999998</v>
      </c>
      <c r="R95" s="27">
        <v>7663.3627930000002</v>
      </c>
      <c r="S95" s="27">
        <v>8212.0498050000006</v>
      </c>
      <c r="T95" s="27">
        <v>8791.6767579999996</v>
      </c>
      <c r="U95" s="27">
        <v>9468.1337889999995</v>
      </c>
      <c r="V95" s="27">
        <v>10181.498046999999</v>
      </c>
      <c r="W95" s="27">
        <v>10928.005859000001</v>
      </c>
      <c r="X95" s="27">
        <v>11716.039062</v>
      </c>
      <c r="Y95" s="27">
        <v>12546.380859000001</v>
      </c>
      <c r="Z95" s="27">
        <v>13420.653319999999</v>
      </c>
      <c r="AA95" s="27">
        <v>14467.524414</v>
      </c>
      <c r="AB95" s="27">
        <v>15520.065430000001</v>
      </c>
      <c r="AC95" s="27">
        <v>16509.195312</v>
      </c>
      <c r="AD95" s="27">
        <v>17544.232422000001</v>
      </c>
      <c r="AE95" s="27">
        <v>18626.558593999998</v>
      </c>
      <c r="AF95" s="27">
        <v>19757.433593999998</v>
      </c>
      <c r="AG95" s="13">
        <v>8.2044000000000006E-2</v>
      </c>
    </row>
    <row r="96" spans="1:33" ht="15" customHeight="1" x14ac:dyDescent="0.2">
      <c r="A96" s="3" t="s">
        <v>626</v>
      </c>
      <c r="B96" s="10" t="s">
        <v>203</v>
      </c>
      <c r="C96" s="27">
        <v>1478.940308</v>
      </c>
      <c r="D96" s="27">
        <v>1672.5493160000001</v>
      </c>
      <c r="E96" s="27">
        <v>1882.5792240000001</v>
      </c>
      <c r="F96" s="27">
        <v>2110.1757809999999</v>
      </c>
      <c r="G96" s="27">
        <v>2355.9497070000002</v>
      </c>
      <c r="H96" s="27">
        <v>2620.5383299999999</v>
      </c>
      <c r="I96" s="27">
        <v>2867.4721679999998</v>
      </c>
      <c r="J96" s="27">
        <v>3123.880615</v>
      </c>
      <c r="K96" s="27">
        <v>3401.7231449999999</v>
      </c>
      <c r="L96" s="27">
        <v>3702.1008299999999</v>
      </c>
      <c r="M96" s="27">
        <v>4031.2009280000002</v>
      </c>
      <c r="N96" s="27">
        <v>4384.2163090000004</v>
      </c>
      <c r="O96" s="27">
        <v>4759.4780270000001</v>
      </c>
      <c r="P96" s="27">
        <v>5156.7705079999996</v>
      </c>
      <c r="Q96" s="27">
        <v>5576.4956050000001</v>
      </c>
      <c r="R96" s="27">
        <v>6018.8291019999997</v>
      </c>
      <c r="S96" s="27">
        <v>6483.0004879999997</v>
      </c>
      <c r="T96" s="27">
        <v>6970.7431640000004</v>
      </c>
      <c r="U96" s="27">
        <v>7546.810547</v>
      </c>
      <c r="V96" s="27">
        <v>8149.3330079999996</v>
      </c>
      <c r="W96" s="27">
        <v>8780.9003909999992</v>
      </c>
      <c r="X96" s="27">
        <v>9441.7949219999991</v>
      </c>
      <c r="Y96" s="27">
        <v>10132.896484000001</v>
      </c>
      <c r="Z96" s="27">
        <v>10855.208984000001</v>
      </c>
      <c r="AA96" s="27">
        <v>11736.088867</v>
      </c>
      <c r="AB96" s="27">
        <v>12618.139648</v>
      </c>
      <c r="AC96" s="27">
        <v>13421.662109000001</v>
      </c>
      <c r="AD96" s="27">
        <v>14255.113281</v>
      </c>
      <c r="AE96" s="27">
        <v>15118.736328000001</v>
      </c>
      <c r="AF96" s="27">
        <v>16013.267578000001</v>
      </c>
      <c r="AG96" s="13">
        <v>8.4025000000000002E-2</v>
      </c>
    </row>
    <row r="97" spans="1:33" ht="15" customHeight="1" x14ac:dyDescent="0.2">
      <c r="A97" s="3" t="s">
        <v>627</v>
      </c>
      <c r="B97" s="10" t="s">
        <v>205</v>
      </c>
      <c r="C97" s="27">
        <v>293.51650999999998</v>
      </c>
      <c r="D97" s="27">
        <v>313.68841600000002</v>
      </c>
      <c r="E97" s="27">
        <v>332.41568000000001</v>
      </c>
      <c r="F97" s="27">
        <v>360.63439899999997</v>
      </c>
      <c r="G97" s="27">
        <v>393.19732699999997</v>
      </c>
      <c r="H97" s="27">
        <v>430.35458399999999</v>
      </c>
      <c r="I97" s="27">
        <v>472.174713</v>
      </c>
      <c r="J97" s="27">
        <v>520.22833300000002</v>
      </c>
      <c r="K97" s="27">
        <v>575.01171899999997</v>
      </c>
      <c r="L97" s="27">
        <v>637.14502000000005</v>
      </c>
      <c r="M97" s="27">
        <v>708.69531199999994</v>
      </c>
      <c r="N97" s="27">
        <v>787.745361</v>
      </c>
      <c r="O97" s="27">
        <v>873.15045199999997</v>
      </c>
      <c r="P97" s="27">
        <v>917.228027</v>
      </c>
      <c r="Q97" s="27">
        <v>949.73046899999997</v>
      </c>
      <c r="R97" s="27">
        <v>984.82885699999997</v>
      </c>
      <c r="S97" s="27">
        <v>1022.643127</v>
      </c>
      <c r="T97" s="27">
        <v>1065.6014399999999</v>
      </c>
      <c r="U97" s="27">
        <v>1114.8076169999999</v>
      </c>
      <c r="V97" s="27">
        <v>1172.2150879999999</v>
      </c>
      <c r="W97" s="27">
        <v>1231.4456789999999</v>
      </c>
      <c r="X97" s="27">
        <v>1300.621948</v>
      </c>
      <c r="Y97" s="27">
        <v>1379.576538</v>
      </c>
      <c r="Z97" s="27">
        <v>1468.8118899999999</v>
      </c>
      <c r="AA97" s="27">
        <v>1569.643311</v>
      </c>
      <c r="AB97" s="27">
        <v>1672.423828</v>
      </c>
      <c r="AC97" s="27">
        <v>1787.6525879999999</v>
      </c>
      <c r="AD97" s="27">
        <v>1916.0626219999999</v>
      </c>
      <c r="AE97" s="27">
        <v>2058.741211</v>
      </c>
      <c r="AF97" s="27">
        <v>2216.1108399999998</v>
      </c>
      <c r="AG97" s="13">
        <v>7.2320999999999996E-2</v>
      </c>
    </row>
    <row r="98" spans="1:33" ht="15" customHeight="1" x14ac:dyDescent="0.2">
      <c r="A98" s="3" t="s">
        <v>628</v>
      </c>
      <c r="B98" s="10" t="s">
        <v>207</v>
      </c>
      <c r="C98" s="27">
        <v>164.56291200000001</v>
      </c>
      <c r="D98" s="27">
        <v>185.820053</v>
      </c>
      <c r="E98" s="27">
        <v>212.91722100000001</v>
      </c>
      <c r="F98" s="27">
        <v>245.864563</v>
      </c>
      <c r="G98" s="27">
        <v>284.60287499999998</v>
      </c>
      <c r="H98" s="27">
        <v>308.61825599999997</v>
      </c>
      <c r="I98" s="27">
        <v>334.75656099999998</v>
      </c>
      <c r="J98" s="27">
        <v>362.83837899999997</v>
      </c>
      <c r="K98" s="27">
        <v>392.79473899999999</v>
      </c>
      <c r="L98" s="27">
        <v>424.69125400000001</v>
      </c>
      <c r="M98" s="27">
        <v>458.63217200000003</v>
      </c>
      <c r="N98" s="27">
        <v>494.65319799999997</v>
      </c>
      <c r="O98" s="27">
        <v>532.74517800000001</v>
      </c>
      <c r="P98" s="27">
        <v>572.90545699999996</v>
      </c>
      <c r="Q98" s="27">
        <v>615.221497</v>
      </c>
      <c r="R98" s="27">
        <v>659.70446800000002</v>
      </c>
      <c r="S98" s="27">
        <v>706.40600600000005</v>
      </c>
      <c r="T98" s="27">
        <v>755.33160399999997</v>
      </c>
      <c r="U98" s="27">
        <v>806.51525900000001</v>
      </c>
      <c r="V98" s="27">
        <v>859.950378</v>
      </c>
      <c r="W98" s="27">
        <v>915.65972899999997</v>
      </c>
      <c r="X98" s="27">
        <v>973.62164299999995</v>
      </c>
      <c r="Y98" s="27">
        <v>1033.908203</v>
      </c>
      <c r="Z98" s="27">
        <v>1096.6329350000001</v>
      </c>
      <c r="AA98" s="27">
        <v>1161.792236</v>
      </c>
      <c r="AB98" s="27">
        <v>1229.5023189999999</v>
      </c>
      <c r="AC98" s="27">
        <v>1299.8817140000001</v>
      </c>
      <c r="AD98" s="27">
        <v>1373.0561520000001</v>
      </c>
      <c r="AE98" s="27">
        <v>1449.0820309999999</v>
      </c>
      <c r="AF98" s="27">
        <v>1528.054443</v>
      </c>
      <c r="AG98" s="13">
        <v>7.8153E-2</v>
      </c>
    </row>
    <row r="99" spans="1:33" ht="15" customHeight="1" x14ac:dyDescent="0.2">
      <c r="A99" s="3" t="s">
        <v>629</v>
      </c>
      <c r="B99" s="10" t="s">
        <v>225</v>
      </c>
      <c r="C99" s="27">
        <v>740.85876499999995</v>
      </c>
      <c r="D99" s="27">
        <v>782.41516100000001</v>
      </c>
      <c r="E99" s="27">
        <v>823.44854699999996</v>
      </c>
      <c r="F99" s="27">
        <v>863.17211899999995</v>
      </c>
      <c r="G99" s="27">
        <v>903.39074700000003</v>
      </c>
      <c r="H99" s="27">
        <v>943.20117200000004</v>
      </c>
      <c r="I99" s="27">
        <v>982.38671899999997</v>
      </c>
      <c r="J99" s="27">
        <v>1002.373169</v>
      </c>
      <c r="K99" s="27">
        <v>1002.196899</v>
      </c>
      <c r="L99" s="27">
        <v>1042.744385</v>
      </c>
      <c r="M99" s="27">
        <v>1064.627197</v>
      </c>
      <c r="N99" s="27">
        <v>1071.0269780000001</v>
      </c>
      <c r="O99" s="27">
        <v>1083.724365</v>
      </c>
      <c r="P99" s="27">
        <v>1109.4525149999999</v>
      </c>
      <c r="Q99" s="27">
        <v>1134.6910399999999</v>
      </c>
      <c r="R99" s="27">
        <v>1159.3955080000001</v>
      </c>
      <c r="S99" s="27">
        <v>1183.494019</v>
      </c>
      <c r="T99" s="27">
        <v>1206.9160159999999</v>
      </c>
      <c r="U99" s="27">
        <v>1229.3435059999999</v>
      </c>
      <c r="V99" s="27">
        <v>1250.7711179999999</v>
      </c>
      <c r="W99" s="27">
        <v>1273.2354740000001</v>
      </c>
      <c r="X99" s="27">
        <v>1294.9141850000001</v>
      </c>
      <c r="Y99" s="27">
        <v>1315.661255</v>
      </c>
      <c r="Z99" s="27">
        <v>1335.481567</v>
      </c>
      <c r="AA99" s="27">
        <v>1354.3466800000001</v>
      </c>
      <c r="AB99" s="27">
        <v>1373.471436</v>
      </c>
      <c r="AC99" s="27">
        <v>1392.042236</v>
      </c>
      <c r="AD99" s="27">
        <v>1410.307129</v>
      </c>
      <c r="AE99" s="27">
        <v>1428.340332</v>
      </c>
      <c r="AF99" s="27">
        <v>1446.1157229999999</v>
      </c>
      <c r="AG99" s="13">
        <v>2.2179999999999998E-2</v>
      </c>
    </row>
    <row r="100" spans="1:33" ht="15" customHeight="1" x14ac:dyDescent="0.2">
      <c r="A100" s="3" t="s">
        <v>630</v>
      </c>
      <c r="B100" s="10" t="s">
        <v>203</v>
      </c>
      <c r="C100" s="27">
        <v>305.77221700000001</v>
      </c>
      <c r="D100" s="27">
        <v>328.27658100000002</v>
      </c>
      <c r="E100" s="27">
        <v>351.361603</v>
      </c>
      <c r="F100" s="27">
        <v>374.768036</v>
      </c>
      <c r="G100" s="27">
        <v>398.47958399999999</v>
      </c>
      <c r="H100" s="27">
        <v>422.45434599999999</v>
      </c>
      <c r="I100" s="27">
        <v>446.60607900000002</v>
      </c>
      <c r="J100" s="27">
        <v>470.91922</v>
      </c>
      <c r="K100" s="27">
        <v>495.38192700000002</v>
      </c>
      <c r="L100" s="27">
        <v>519.96820100000002</v>
      </c>
      <c r="M100" s="27">
        <v>544.55212400000005</v>
      </c>
      <c r="N100" s="27">
        <v>569.04156499999999</v>
      </c>
      <c r="O100" s="27">
        <v>593.37017800000001</v>
      </c>
      <c r="P100" s="27">
        <v>617.54583700000001</v>
      </c>
      <c r="Q100" s="27">
        <v>641.481628</v>
      </c>
      <c r="R100" s="27">
        <v>665.11291500000004</v>
      </c>
      <c r="S100" s="27">
        <v>688.31567399999994</v>
      </c>
      <c r="T100" s="27">
        <v>711.03430200000003</v>
      </c>
      <c r="U100" s="27">
        <v>733.04583700000001</v>
      </c>
      <c r="V100" s="27">
        <v>754.33105499999999</v>
      </c>
      <c r="W100" s="27">
        <v>774.93493699999999</v>
      </c>
      <c r="X100" s="27">
        <v>794.959656</v>
      </c>
      <c r="Y100" s="27">
        <v>814.26769999999999</v>
      </c>
      <c r="Z100" s="27">
        <v>832.84930399999996</v>
      </c>
      <c r="AA100" s="27">
        <v>850.64294400000006</v>
      </c>
      <c r="AB100" s="27">
        <v>867.79461700000002</v>
      </c>
      <c r="AC100" s="27">
        <v>884.53906199999994</v>
      </c>
      <c r="AD100" s="27">
        <v>901.09246800000005</v>
      </c>
      <c r="AE100" s="27">
        <v>917.52044699999999</v>
      </c>
      <c r="AF100" s="27">
        <v>933.81433100000004</v>
      </c>
      <c r="AG100" s="13">
        <v>3.8041999999999999E-2</v>
      </c>
    </row>
    <row r="101" spans="1:33" ht="15" customHeight="1" x14ac:dyDescent="0.2">
      <c r="A101" s="3" t="s">
        <v>631</v>
      </c>
      <c r="B101" s="10" t="s">
        <v>205</v>
      </c>
      <c r="C101" s="27">
        <v>352.92639200000002</v>
      </c>
      <c r="D101" s="27">
        <v>367.57049599999999</v>
      </c>
      <c r="E101" s="27">
        <v>382.19329800000003</v>
      </c>
      <c r="F101" s="27">
        <v>396.763306</v>
      </c>
      <c r="G101" s="27">
        <v>411.25186200000002</v>
      </c>
      <c r="H101" s="27">
        <v>425.54342700000001</v>
      </c>
      <c r="I101" s="27">
        <v>439.66021699999999</v>
      </c>
      <c r="J101" s="27">
        <v>434.736694</v>
      </c>
      <c r="K101" s="27">
        <v>409.61404399999998</v>
      </c>
      <c r="L101" s="27">
        <v>425.17837500000002</v>
      </c>
      <c r="M101" s="27">
        <v>422.22876000000002</v>
      </c>
      <c r="N101" s="27">
        <v>403.97994999999997</v>
      </c>
      <c r="O101" s="27">
        <v>392.24896200000001</v>
      </c>
      <c r="P101" s="27">
        <v>393.750519</v>
      </c>
      <c r="Q101" s="27">
        <v>395.06536899999998</v>
      </c>
      <c r="R101" s="27">
        <v>396.20700099999999</v>
      </c>
      <c r="S101" s="27">
        <v>397.20651199999998</v>
      </c>
      <c r="T101" s="27">
        <v>398.05630500000001</v>
      </c>
      <c r="U101" s="27">
        <v>398.70517000000001</v>
      </c>
      <c r="V101" s="27">
        <v>399.164062</v>
      </c>
      <c r="W101" s="27">
        <v>399.93277</v>
      </c>
      <c r="X101" s="27">
        <v>400.55078099999997</v>
      </c>
      <c r="Y101" s="27">
        <v>401.01654100000002</v>
      </c>
      <c r="Z101" s="27">
        <v>401.34033199999999</v>
      </c>
      <c r="AA101" s="27">
        <v>401.54156499999999</v>
      </c>
      <c r="AB101" s="27">
        <v>402.21539300000001</v>
      </c>
      <c r="AC101" s="27">
        <v>402.77862499999998</v>
      </c>
      <c r="AD101" s="27">
        <v>403.24789399999997</v>
      </c>
      <c r="AE101" s="27">
        <v>403.62823500000002</v>
      </c>
      <c r="AF101" s="27">
        <v>403.91317700000002</v>
      </c>
      <c r="AG101" s="13">
        <v>3.3730000000000001E-3</v>
      </c>
    </row>
    <row r="102" spans="1:33" ht="15" customHeight="1" x14ac:dyDescent="0.2">
      <c r="A102" s="3" t="s">
        <v>632</v>
      </c>
      <c r="B102" s="10" t="s">
        <v>207</v>
      </c>
      <c r="C102" s="27">
        <v>82.160126000000005</v>
      </c>
      <c r="D102" s="27">
        <v>86.568145999999999</v>
      </c>
      <c r="E102" s="27">
        <v>89.893600000000006</v>
      </c>
      <c r="F102" s="27">
        <v>91.640761999999995</v>
      </c>
      <c r="G102" s="27">
        <v>93.659317000000001</v>
      </c>
      <c r="H102" s="27">
        <v>95.203368999999995</v>
      </c>
      <c r="I102" s="27">
        <v>96.120407</v>
      </c>
      <c r="J102" s="27">
        <v>96.717299999999994</v>
      </c>
      <c r="K102" s="27">
        <v>97.200928000000005</v>
      </c>
      <c r="L102" s="27">
        <v>97.597838999999993</v>
      </c>
      <c r="M102" s="27">
        <v>97.846312999999995</v>
      </c>
      <c r="N102" s="27">
        <v>98.005508000000006</v>
      </c>
      <c r="O102" s="27">
        <v>98.105247000000006</v>
      </c>
      <c r="P102" s="27">
        <v>98.156081999999998</v>
      </c>
      <c r="Q102" s="27">
        <v>98.144088999999994</v>
      </c>
      <c r="R102" s="27">
        <v>98.075622999999993</v>
      </c>
      <c r="S102" s="27">
        <v>97.971785999999994</v>
      </c>
      <c r="T102" s="27">
        <v>97.825408999999993</v>
      </c>
      <c r="U102" s="27">
        <v>97.592545000000001</v>
      </c>
      <c r="V102" s="27">
        <v>97.276047000000005</v>
      </c>
      <c r="W102" s="27">
        <v>98.367844000000005</v>
      </c>
      <c r="X102" s="27">
        <v>99.403732000000005</v>
      </c>
      <c r="Y102" s="27">
        <v>100.377106</v>
      </c>
      <c r="Z102" s="27">
        <v>101.291855</v>
      </c>
      <c r="AA102" s="27">
        <v>102.16213999999999</v>
      </c>
      <c r="AB102" s="27">
        <v>103.46148700000001</v>
      </c>
      <c r="AC102" s="27">
        <v>104.72457900000001</v>
      </c>
      <c r="AD102" s="27">
        <v>105.966759</v>
      </c>
      <c r="AE102" s="27">
        <v>107.19161200000001</v>
      </c>
      <c r="AF102" s="27">
        <v>108.388245</v>
      </c>
      <c r="AG102" s="13">
        <v>8.0599999999999995E-3</v>
      </c>
    </row>
    <row r="103" spans="1:33" ht="15" customHeight="1" x14ac:dyDescent="0.2">
      <c r="A103" s="3" t="s">
        <v>633</v>
      </c>
      <c r="B103" s="10" t="s">
        <v>227</v>
      </c>
      <c r="C103" s="27">
        <v>1297.2811280000001</v>
      </c>
      <c r="D103" s="27">
        <v>1384.2921140000001</v>
      </c>
      <c r="E103" s="27">
        <v>1476.2883300000001</v>
      </c>
      <c r="F103" s="27">
        <v>1572.6960449999999</v>
      </c>
      <c r="G103" s="27">
        <v>1673.8519289999999</v>
      </c>
      <c r="H103" s="27">
        <v>1777.374268</v>
      </c>
      <c r="I103" s="27">
        <v>1857.270996</v>
      </c>
      <c r="J103" s="27">
        <v>1936.5775149999999</v>
      </c>
      <c r="K103" s="27">
        <v>2045.4389650000001</v>
      </c>
      <c r="L103" s="27">
        <v>2130.69751</v>
      </c>
      <c r="M103" s="27">
        <v>2224.8151859999998</v>
      </c>
      <c r="N103" s="27">
        <v>2329.0424800000001</v>
      </c>
      <c r="O103" s="27">
        <v>2429.7788089999999</v>
      </c>
      <c r="P103" s="27">
        <v>2548.9892580000001</v>
      </c>
      <c r="Q103" s="27">
        <v>2672.6137699999999</v>
      </c>
      <c r="R103" s="27">
        <v>2798.5588379999999</v>
      </c>
      <c r="S103" s="27">
        <v>2929.02124</v>
      </c>
      <c r="T103" s="27">
        <v>3065.8979490000002</v>
      </c>
      <c r="U103" s="27">
        <v>3208.0334469999998</v>
      </c>
      <c r="V103" s="27">
        <v>3358.0620119999999</v>
      </c>
      <c r="W103" s="27">
        <v>3513.3215329999998</v>
      </c>
      <c r="X103" s="27">
        <v>3675.1328119999998</v>
      </c>
      <c r="Y103" s="27">
        <v>3845.3481449999999</v>
      </c>
      <c r="Z103" s="27">
        <v>4020.1452640000002</v>
      </c>
      <c r="AA103" s="27">
        <v>4049.7521969999998</v>
      </c>
      <c r="AB103" s="27">
        <v>4077.7709960000002</v>
      </c>
      <c r="AC103" s="27">
        <v>4289.1450199999999</v>
      </c>
      <c r="AD103" s="27">
        <v>4319.4345700000003</v>
      </c>
      <c r="AE103" s="27">
        <v>4549.2563479999999</v>
      </c>
      <c r="AF103" s="27">
        <v>4589.5434569999998</v>
      </c>
      <c r="AG103" s="13">
        <v>4.3735999999999997E-2</v>
      </c>
    </row>
    <row r="104" spans="1:33" ht="15" customHeight="1" x14ac:dyDescent="0.2">
      <c r="A104" s="3" t="s">
        <v>634</v>
      </c>
      <c r="B104" s="10" t="s">
        <v>203</v>
      </c>
      <c r="C104" s="27">
        <v>660.96008300000005</v>
      </c>
      <c r="D104" s="27">
        <v>720.10131799999999</v>
      </c>
      <c r="E104" s="27">
        <v>782.79913299999998</v>
      </c>
      <c r="F104" s="27">
        <v>848.70062299999995</v>
      </c>
      <c r="G104" s="27">
        <v>917.93963599999995</v>
      </c>
      <c r="H104" s="27">
        <v>990.97119099999998</v>
      </c>
      <c r="I104" s="27">
        <v>1067.6872559999999</v>
      </c>
      <c r="J104" s="27">
        <v>1147.755371</v>
      </c>
      <c r="K104" s="27">
        <v>1230.980957</v>
      </c>
      <c r="L104" s="27">
        <v>1317.282471</v>
      </c>
      <c r="M104" s="27">
        <v>1406.803345</v>
      </c>
      <c r="N104" s="27">
        <v>1499.018433</v>
      </c>
      <c r="O104" s="27">
        <v>1594.399414</v>
      </c>
      <c r="P104" s="27">
        <v>1693.4995120000001</v>
      </c>
      <c r="Q104" s="27">
        <v>1795.826904</v>
      </c>
      <c r="R104" s="27">
        <v>1899.748779</v>
      </c>
      <c r="S104" s="27">
        <v>2007.0760499999999</v>
      </c>
      <c r="T104" s="27">
        <v>2119.5268550000001</v>
      </c>
      <c r="U104" s="27">
        <v>2236.0419919999999</v>
      </c>
      <c r="V104" s="27">
        <v>2359.5688479999999</v>
      </c>
      <c r="W104" s="27">
        <v>2486.5678710000002</v>
      </c>
      <c r="X104" s="27">
        <v>2618.861328</v>
      </c>
      <c r="Y104" s="27">
        <v>2758.1577149999998</v>
      </c>
      <c r="Z104" s="27">
        <v>2900.525635</v>
      </c>
      <c r="AA104" s="27">
        <v>2896.2685550000001</v>
      </c>
      <c r="AB104" s="27">
        <v>2887.3964839999999</v>
      </c>
      <c r="AC104" s="27">
        <v>3060.5002439999998</v>
      </c>
      <c r="AD104" s="27">
        <v>3051.3728030000002</v>
      </c>
      <c r="AE104" s="27">
        <v>3240.711182</v>
      </c>
      <c r="AF104" s="27">
        <v>3239.5290530000002</v>
      </c>
      <c r="AG104" s="13">
        <v>5.5175000000000002E-2</v>
      </c>
    </row>
    <row r="105" spans="1:33" ht="15" customHeight="1" x14ac:dyDescent="0.2">
      <c r="A105" s="3" t="s">
        <v>635</v>
      </c>
      <c r="B105" s="10" t="s">
        <v>205</v>
      </c>
      <c r="C105" s="27">
        <v>419.214966</v>
      </c>
      <c r="D105" s="27">
        <v>442.36849999999998</v>
      </c>
      <c r="E105" s="27">
        <v>466.39721700000001</v>
      </c>
      <c r="F105" s="27">
        <v>491.479218</v>
      </c>
      <c r="G105" s="27">
        <v>517.55920400000002</v>
      </c>
      <c r="H105" s="27">
        <v>542.090149</v>
      </c>
      <c r="I105" s="27">
        <v>542.78820800000005</v>
      </c>
      <c r="J105" s="27">
        <v>539.53643799999998</v>
      </c>
      <c r="K105" s="27">
        <v>562.68328899999995</v>
      </c>
      <c r="L105" s="27">
        <v>559.155396</v>
      </c>
      <c r="M105" s="27">
        <v>561.24694799999997</v>
      </c>
      <c r="N105" s="27">
        <v>570.72949200000005</v>
      </c>
      <c r="O105" s="27">
        <v>573.49499500000002</v>
      </c>
      <c r="P105" s="27">
        <v>590.87896699999999</v>
      </c>
      <c r="Q105" s="27">
        <v>609.22479199999998</v>
      </c>
      <c r="R105" s="27">
        <v>627.99310300000002</v>
      </c>
      <c r="S105" s="27">
        <v>647.49694799999997</v>
      </c>
      <c r="T105" s="27">
        <v>667.86084000000005</v>
      </c>
      <c r="U105" s="27">
        <v>688.94421399999999</v>
      </c>
      <c r="V105" s="27">
        <v>710.36084000000005</v>
      </c>
      <c r="W105" s="27">
        <v>732.90960700000005</v>
      </c>
      <c r="X105" s="27">
        <v>756.02148399999999</v>
      </c>
      <c r="Y105" s="27">
        <v>779.78790300000003</v>
      </c>
      <c r="Z105" s="27">
        <v>804.30352800000003</v>
      </c>
      <c r="AA105" s="27">
        <v>829.50677499999995</v>
      </c>
      <c r="AB105" s="27">
        <v>857.02533000000005</v>
      </c>
      <c r="AC105" s="27">
        <v>885.24035600000002</v>
      </c>
      <c r="AD105" s="27">
        <v>913.98120100000006</v>
      </c>
      <c r="AE105" s="27">
        <v>943.22711200000003</v>
      </c>
      <c r="AF105" s="27">
        <v>972.96130400000004</v>
      </c>
      <c r="AG105" s="13">
        <v>2.8549999999999999E-2</v>
      </c>
    </row>
    <row r="106" spans="1:33" ht="15" customHeight="1" x14ac:dyDescent="0.2">
      <c r="A106" s="3" t="s">
        <v>636</v>
      </c>
      <c r="B106" s="10" t="s">
        <v>207</v>
      </c>
      <c r="C106" s="27">
        <v>217.10604900000001</v>
      </c>
      <c r="D106" s="27">
        <v>221.82229599999999</v>
      </c>
      <c r="E106" s="27">
        <v>227.09204099999999</v>
      </c>
      <c r="F106" s="27">
        <v>232.516266</v>
      </c>
      <c r="G106" s="27">
        <v>238.35311899999999</v>
      </c>
      <c r="H106" s="27">
        <v>244.31298799999999</v>
      </c>
      <c r="I106" s="27">
        <v>246.79548600000001</v>
      </c>
      <c r="J106" s="27">
        <v>249.285797</v>
      </c>
      <c r="K106" s="27">
        <v>251.77461199999999</v>
      </c>
      <c r="L106" s="27">
        <v>254.25958299999999</v>
      </c>
      <c r="M106" s="27">
        <v>256.76489299999997</v>
      </c>
      <c r="N106" s="27">
        <v>259.29431199999999</v>
      </c>
      <c r="O106" s="27">
        <v>261.88439899999997</v>
      </c>
      <c r="P106" s="27">
        <v>264.61090100000001</v>
      </c>
      <c r="Q106" s="27">
        <v>267.56189000000001</v>
      </c>
      <c r="R106" s="27">
        <v>270.81692500000003</v>
      </c>
      <c r="S106" s="27">
        <v>274.44827299999997</v>
      </c>
      <c r="T106" s="27">
        <v>278.51037600000001</v>
      </c>
      <c r="U106" s="27">
        <v>283.047211</v>
      </c>
      <c r="V106" s="27">
        <v>288.13244600000002</v>
      </c>
      <c r="W106" s="27">
        <v>293.84393299999999</v>
      </c>
      <c r="X106" s="27">
        <v>300.250092</v>
      </c>
      <c r="Y106" s="27">
        <v>307.402557</v>
      </c>
      <c r="Z106" s="27">
        <v>315.316193</v>
      </c>
      <c r="AA106" s="27">
        <v>323.97677599999997</v>
      </c>
      <c r="AB106" s="27">
        <v>333.34918199999998</v>
      </c>
      <c r="AC106" s="27">
        <v>343.40426600000001</v>
      </c>
      <c r="AD106" s="27">
        <v>354.08041400000002</v>
      </c>
      <c r="AE106" s="27">
        <v>365.31793199999998</v>
      </c>
      <c r="AF106" s="27">
        <v>377.05313100000001</v>
      </c>
      <c r="AG106" s="13">
        <v>1.9127000000000002E-2</v>
      </c>
    </row>
    <row r="107" spans="1:33" ht="15" customHeight="1" x14ac:dyDescent="0.2">
      <c r="A107" s="3" t="s">
        <v>637</v>
      </c>
      <c r="B107" s="10" t="s">
        <v>229</v>
      </c>
      <c r="C107" s="27">
        <v>579.74713099999997</v>
      </c>
      <c r="D107" s="27">
        <v>632.47204599999998</v>
      </c>
      <c r="E107" s="27">
        <v>689.99670400000002</v>
      </c>
      <c r="F107" s="27">
        <v>752.76342799999998</v>
      </c>
      <c r="G107" s="27">
        <v>821.1875</v>
      </c>
      <c r="H107" s="27">
        <v>887.52404799999999</v>
      </c>
      <c r="I107" s="27">
        <v>958.86474599999997</v>
      </c>
      <c r="J107" s="27">
        <v>1036.1168210000001</v>
      </c>
      <c r="K107" s="27">
        <v>1119.347168</v>
      </c>
      <c r="L107" s="27">
        <v>1207.948975</v>
      </c>
      <c r="M107" s="27">
        <v>1301.970947</v>
      </c>
      <c r="N107" s="27">
        <v>1398.200562</v>
      </c>
      <c r="O107" s="27">
        <v>1492.6917719999999</v>
      </c>
      <c r="P107" s="27">
        <v>1602.5844729999999</v>
      </c>
      <c r="Q107" s="27">
        <v>1719.2923579999999</v>
      </c>
      <c r="R107" s="27">
        <v>1843.5155030000001</v>
      </c>
      <c r="S107" s="27">
        <v>1975.3625489999999</v>
      </c>
      <c r="T107" s="27">
        <v>2115.0620119999999</v>
      </c>
      <c r="U107" s="27">
        <v>2263.8510740000002</v>
      </c>
      <c r="V107" s="27">
        <v>2421.124268</v>
      </c>
      <c r="W107" s="27">
        <v>2586.9177249999998</v>
      </c>
      <c r="X107" s="27">
        <v>2761.8608399999998</v>
      </c>
      <c r="Y107" s="27">
        <v>2947.5102539999998</v>
      </c>
      <c r="Z107" s="27">
        <v>3142.415039</v>
      </c>
      <c r="AA107" s="27">
        <v>3347.1848140000002</v>
      </c>
      <c r="AB107" s="27">
        <v>3562.6813959999999</v>
      </c>
      <c r="AC107" s="27">
        <v>3789.5664059999999</v>
      </c>
      <c r="AD107" s="27">
        <v>4025.3530270000001</v>
      </c>
      <c r="AE107" s="27">
        <v>4271.5424800000001</v>
      </c>
      <c r="AF107" s="27">
        <v>4528.7680659999996</v>
      </c>
      <c r="AG107" s="13">
        <v>7.2836999999999999E-2</v>
      </c>
    </row>
    <row r="108" spans="1:33" ht="15" customHeight="1" x14ac:dyDescent="0.2">
      <c r="A108" s="3" t="s">
        <v>638</v>
      </c>
      <c r="B108" s="10" t="s">
        <v>203</v>
      </c>
      <c r="C108" s="27">
        <v>371.034088</v>
      </c>
      <c r="D108" s="27">
        <v>411.74896200000001</v>
      </c>
      <c r="E108" s="27">
        <v>455.86807299999998</v>
      </c>
      <c r="F108" s="27">
        <v>503.71966600000002</v>
      </c>
      <c r="G108" s="27">
        <v>555.63915999999995</v>
      </c>
      <c r="H108" s="27">
        <v>611.52856399999996</v>
      </c>
      <c r="I108" s="27">
        <v>671.62506099999996</v>
      </c>
      <c r="J108" s="27">
        <v>736.76226799999995</v>
      </c>
      <c r="K108" s="27">
        <v>806.89630099999999</v>
      </c>
      <c r="L108" s="27">
        <v>881.10650599999997</v>
      </c>
      <c r="M108" s="27">
        <v>961.527649</v>
      </c>
      <c r="N108" s="27">
        <v>1047.1235349999999</v>
      </c>
      <c r="O108" s="27">
        <v>1139.234009</v>
      </c>
      <c r="P108" s="27">
        <v>1236.2836910000001</v>
      </c>
      <c r="Q108" s="27">
        <v>1339.266846</v>
      </c>
      <c r="R108" s="27">
        <v>1448.760376</v>
      </c>
      <c r="S108" s="27">
        <v>1564.8608400000001</v>
      </c>
      <c r="T108" s="27">
        <v>1687.7136230000001</v>
      </c>
      <c r="U108" s="27">
        <v>1818.508423</v>
      </c>
      <c r="V108" s="27">
        <v>1956.578125</v>
      </c>
      <c r="W108" s="27">
        <v>2101.8154300000001</v>
      </c>
      <c r="X108" s="27">
        <v>2254.7646479999999</v>
      </c>
      <c r="Y108" s="27">
        <v>2416.9245609999998</v>
      </c>
      <c r="Z108" s="27">
        <v>2586.875</v>
      </c>
      <c r="AA108" s="27">
        <v>2765.219482</v>
      </c>
      <c r="AB108" s="27">
        <v>2952.7473140000002</v>
      </c>
      <c r="AC108" s="27">
        <v>3150.0131839999999</v>
      </c>
      <c r="AD108" s="27">
        <v>3354.443115</v>
      </c>
      <c r="AE108" s="27">
        <v>3567.5463869999999</v>
      </c>
      <c r="AF108" s="27">
        <v>3789.8388669999999</v>
      </c>
      <c r="AG108" s="13">
        <v>8.2501000000000005E-2</v>
      </c>
    </row>
    <row r="109" spans="1:33" ht="15" customHeight="1" x14ac:dyDescent="0.2">
      <c r="A109" s="3" t="s">
        <v>639</v>
      </c>
      <c r="B109" s="10" t="s">
        <v>205</v>
      </c>
      <c r="C109" s="27">
        <v>115.630898</v>
      </c>
      <c r="D109" s="27">
        <v>122.769516</v>
      </c>
      <c r="E109" s="27">
        <v>130.532104</v>
      </c>
      <c r="F109" s="27">
        <v>139.05912799999999</v>
      </c>
      <c r="G109" s="27">
        <v>148.299713</v>
      </c>
      <c r="H109" s="27">
        <v>158.187881</v>
      </c>
      <c r="I109" s="27">
        <v>168.812546</v>
      </c>
      <c r="J109" s="27">
        <v>180.23324600000001</v>
      </c>
      <c r="K109" s="27">
        <v>192.53591900000001</v>
      </c>
      <c r="L109" s="27">
        <v>206.002396</v>
      </c>
      <c r="M109" s="27">
        <v>218.52801500000001</v>
      </c>
      <c r="N109" s="27">
        <v>227.91558800000001</v>
      </c>
      <c r="O109" s="27">
        <v>228.88563500000001</v>
      </c>
      <c r="P109" s="27">
        <v>240.16160600000001</v>
      </c>
      <c r="Q109" s="27">
        <v>252.170761</v>
      </c>
      <c r="R109" s="27">
        <v>265.02868699999999</v>
      </c>
      <c r="S109" s="27">
        <v>278.714203</v>
      </c>
      <c r="T109" s="27">
        <v>293.277466</v>
      </c>
      <c r="U109" s="27">
        <v>308.72961400000003</v>
      </c>
      <c r="V109" s="27">
        <v>325.11395299999998</v>
      </c>
      <c r="W109" s="27">
        <v>342.55847199999999</v>
      </c>
      <c r="X109" s="27">
        <v>361.14926100000002</v>
      </c>
      <c r="Y109" s="27">
        <v>380.92453</v>
      </c>
      <c r="Z109" s="27">
        <v>401.82800300000002</v>
      </c>
      <c r="AA109" s="27">
        <v>423.83288599999997</v>
      </c>
      <c r="AB109" s="27">
        <v>446.98620599999998</v>
      </c>
      <c r="AC109" s="27">
        <v>471.38501000000002</v>
      </c>
      <c r="AD109" s="27">
        <v>497.108856</v>
      </c>
      <c r="AE109" s="27">
        <v>524.13769500000001</v>
      </c>
      <c r="AF109" s="27">
        <v>552.55480999999997</v>
      </c>
      <c r="AG109" s="13">
        <v>5.5191999999999998E-2</v>
      </c>
    </row>
    <row r="110" spans="1:33" ht="15" customHeight="1" x14ac:dyDescent="0.2">
      <c r="A110" s="3" t="s">
        <v>640</v>
      </c>
      <c r="B110" s="10" t="s">
        <v>207</v>
      </c>
      <c r="C110" s="27">
        <v>93.082138</v>
      </c>
      <c r="D110" s="27">
        <v>97.953545000000005</v>
      </c>
      <c r="E110" s="27">
        <v>103.596542</v>
      </c>
      <c r="F110" s="27">
        <v>109.984627</v>
      </c>
      <c r="G110" s="27">
        <v>117.248672</v>
      </c>
      <c r="H110" s="27">
        <v>117.807632</v>
      </c>
      <c r="I110" s="27">
        <v>118.427116</v>
      </c>
      <c r="J110" s="27">
        <v>119.12133</v>
      </c>
      <c r="K110" s="27">
        <v>119.914948</v>
      </c>
      <c r="L110" s="27">
        <v>120.840141</v>
      </c>
      <c r="M110" s="27">
        <v>121.915245</v>
      </c>
      <c r="N110" s="27">
        <v>123.161469</v>
      </c>
      <c r="O110" s="27">
        <v>124.572121</v>
      </c>
      <c r="P110" s="27">
        <v>126.139145</v>
      </c>
      <c r="Q110" s="27">
        <v>127.854713</v>
      </c>
      <c r="R110" s="27">
        <v>129.72642500000001</v>
      </c>
      <c r="S110" s="27">
        <v>131.78753699999999</v>
      </c>
      <c r="T110" s="27">
        <v>134.07086200000001</v>
      </c>
      <c r="U110" s="27">
        <v>136.61293000000001</v>
      </c>
      <c r="V110" s="27">
        <v>139.43214399999999</v>
      </c>
      <c r="W110" s="27">
        <v>142.54364000000001</v>
      </c>
      <c r="X110" s="27">
        <v>145.94714400000001</v>
      </c>
      <c r="Y110" s="27">
        <v>149.66113300000001</v>
      </c>
      <c r="Z110" s="27">
        <v>153.71191400000001</v>
      </c>
      <c r="AA110" s="27">
        <v>158.13247699999999</v>
      </c>
      <c r="AB110" s="27">
        <v>162.948013</v>
      </c>
      <c r="AC110" s="27">
        <v>168.16824299999999</v>
      </c>
      <c r="AD110" s="27">
        <v>173.80091899999999</v>
      </c>
      <c r="AE110" s="27">
        <v>179.85841400000001</v>
      </c>
      <c r="AF110" s="27">
        <v>186.374481</v>
      </c>
      <c r="AG110" s="13">
        <v>2.324E-2</v>
      </c>
    </row>
    <row r="111" spans="1:33" ht="15" customHeight="1" x14ac:dyDescent="0.2">
      <c r="A111" s="3" t="s">
        <v>641</v>
      </c>
      <c r="B111" s="10" t="s">
        <v>231</v>
      </c>
      <c r="C111" s="27">
        <v>652.65045199999997</v>
      </c>
      <c r="D111" s="27">
        <v>678.93804899999998</v>
      </c>
      <c r="E111" s="27">
        <v>705.24780299999998</v>
      </c>
      <c r="F111" s="27">
        <v>732.81506300000001</v>
      </c>
      <c r="G111" s="27">
        <v>760.75439500000005</v>
      </c>
      <c r="H111" s="27">
        <v>783.15930200000003</v>
      </c>
      <c r="I111" s="27">
        <v>805.34313999999995</v>
      </c>
      <c r="J111" s="27">
        <v>827.355591</v>
      </c>
      <c r="K111" s="27">
        <v>849.11724900000002</v>
      </c>
      <c r="L111" s="27">
        <v>870.53991699999995</v>
      </c>
      <c r="M111" s="27">
        <v>879.066284</v>
      </c>
      <c r="N111" s="27">
        <v>871.52929700000004</v>
      </c>
      <c r="O111" s="27">
        <v>888.86706500000003</v>
      </c>
      <c r="P111" s="27">
        <v>906.00732400000004</v>
      </c>
      <c r="Q111" s="27">
        <v>922.97820999999999</v>
      </c>
      <c r="R111" s="27">
        <v>939.84783900000002</v>
      </c>
      <c r="S111" s="27">
        <v>956.79425000000003</v>
      </c>
      <c r="T111" s="27">
        <v>973.83160399999997</v>
      </c>
      <c r="U111" s="27">
        <v>991.11291500000004</v>
      </c>
      <c r="V111" s="27">
        <v>1008.781067</v>
      </c>
      <c r="W111" s="27">
        <v>1027.136475</v>
      </c>
      <c r="X111" s="27">
        <v>1046.0500489999999</v>
      </c>
      <c r="Y111" s="27">
        <v>1065.619263</v>
      </c>
      <c r="Z111" s="27">
        <v>1085.817139</v>
      </c>
      <c r="AA111" s="27">
        <v>1106.6176760000001</v>
      </c>
      <c r="AB111" s="27">
        <v>1128.1816409999999</v>
      </c>
      <c r="AC111" s="27">
        <v>1150.1539310000001</v>
      </c>
      <c r="AD111" s="27">
        <v>1172.5466309999999</v>
      </c>
      <c r="AE111" s="27">
        <v>1195.2282709999999</v>
      </c>
      <c r="AF111" s="27">
        <v>1217.9187010000001</v>
      </c>
      <c r="AG111" s="13">
        <v>2.1090000000000001E-2</v>
      </c>
    </row>
    <row r="112" spans="1:33" ht="15" customHeight="1" x14ac:dyDescent="0.2">
      <c r="A112" s="3" t="s">
        <v>642</v>
      </c>
      <c r="B112" s="10" t="s">
        <v>203</v>
      </c>
      <c r="C112" s="27">
        <v>244.553787</v>
      </c>
      <c r="D112" s="27">
        <v>258.67733800000002</v>
      </c>
      <c r="E112" s="27">
        <v>273.82238799999999</v>
      </c>
      <c r="F112" s="27">
        <v>289.51132200000001</v>
      </c>
      <c r="G112" s="27">
        <v>305.64996300000001</v>
      </c>
      <c r="H112" s="27">
        <v>322.20736699999998</v>
      </c>
      <c r="I112" s="27">
        <v>339.15332000000001</v>
      </c>
      <c r="J112" s="27">
        <v>356.49279799999999</v>
      </c>
      <c r="K112" s="27">
        <v>374.19970699999999</v>
      </c>
      <c r="L112" s="27">
        <v>392.18911700000001</v>
      </c>
      <c r="M112" s="27">
        <v>410.44000199999999</v>
      </c>
      <c r="N112" s="27">
        <v>428.89150999999998</v>
      </c>
      <c r="O112" s="27">
        <v>447.52151500000002</v>
      </c>
      <c r="P112" s="27">
        <v>466.31445300000001</v>
      </c>
      <c r="Q112" s="27">
        <v>485.23379499999999</v>
      </c>
      <c r="R112" s="27">
        <v>504.25509599999998</v>
      </c>
      <c r="S112" s="27">
        <v>523.42956500000003</v>
      </c>
      <c r="T112" s="27">
        <v>542.67913799999997</v>
      </c>
      <c r="U112" s="27">
        <v>561.98559599999999</v>
      </c>
      <c r="V112" s="27">
        <v>581.34313999999995</v>
      </c>
      <c r="W112" s="27">
        <v>600.69494599999996</v>
      </c>
      <c r="X112" s="27">
        <v>620.03100600000005</v>
      </c>
      <c r="Y112" s="27">
        <v>639.35278300000004</v>
      </c>
      <c r="Z112" s="27">
        <v>658.61920199999997</v>
      </c>
      <c r="AA112" s="27">
        <v>677.82611099999997</v>
      </c>
      <c r="AB112" s="27">
        <v>696.87927200000001</v>
      </c>
      <c r="AC112" s="27">
        <v>715.79443400000002</v>
      </c>
      <c r="AD112" s="27">
        <v>734.64837599999998</v>
      </c>
      <c r="AE112" s="27">
        <v>753.35412599999995</v>
      </c>
      <c r="AF112" s="27">
        <v>771.66156000000001</v>
      </c>
      <c r="AG112" s="13">
        <v>3.9806000000000001E-2</v>
      </c>
    </row>
    <row r="113" spans="1:33" ht="15" customHeight="1" x14ac:dyDescent="0.2">
      <c r="A113" s="3" t="s">
        <v>643</v>
      </c>
      <c r="B113" s="10" t="s">
        <v>205</v>
      </c>
      <c r="C113" s="27">
        <v>128.043015</v>
      </c>
      <c r="D113" s="27">
        <v>133.219437</v>
      </c>
      <c r="E113" s="27">
        <v>138.50477599999999</v>
      </c>
      <c r="F113" s="27">
        <v>143.90768399999999</v>
      </c>
      <c r="G113" s="27">
        <v>149.412903</v>
      </c>
      <c r="H113" s="27">
        <v>154.97416699999999</v>
      </c>
      <c r="I113" s="27">
        <v>160.46984900000001</v>
      </c>
      <c r="J113" s="27">
        <v>165.818985</v>
      </c>
      <c r="K113" s="27">
        <v>170.99444600000001</v>
      </c>
      <c r="L113" s="27">
        <v>176.01306199999999</v>
      </c>
      <c r="M113" s="27">
        <v>168.339157</v>
      </c>
      <c r="N113" s="27">
        <v>144.872345</v>
      </c>
      <c r="O113" s="27">
        <v>146.53924599999999</v>
      </c>
      <c r="P113" s="27">
        <v>148.227844</v>
      </c>
      <c r="Q113" s="27">
        <v>149.92733799999999</v>
      </c>
      <c r="R113" s="27">
        <v>151.611557</v>
      </c>
      <c r="S113" s="27">
        <v>153.274719</v>
      </c>
      <c r="T113" s="27">
        <v>154.864014</v>
      </c>
      <c r="U113" s="27">
        <v>156.41877700000001</v>
      </c>
      <c r="V113" s="27">
        <v>157.944321</v>
      </c>
      <c r="W113" s="27">
        <v>159.66139200000001</v>
      </c>
      <c r="X113" s="27">
        <v>161.33514400000001</v>
      </c>
      <c r="Y113" s="27">
        <v>162.96777299999999</v>
      </c>
      <c r="Z113" s="27">
        <v>164.559662</v>
      </c>
      <c r="AA113" s="27">
        <v>166.104263</v>
      </c>
      <c r="AB113" s="27">
        <v>167.92666600000001</v>
      </c>
      <c r="AC113" s="27">
        <v>169.70332300000001</v>
      </c>
      <c r="AD113" s="27">
        <v>171.43100000000001</v>
      </c>
      <c r="AE113" s="27">
        <v>173.10952800000001</v>
      </c>
      <c r="AF113" s="27">
        <v>174.736862</v>
      </c>
      <c r="AG113" s="13">
        <v>9.7359999999999999E-3</v>
      </c>
    </row>
    <row r="114" spans="1:33" ht="15" customHeight="1" x14ac:dyDescent="0.2">
      <c r="A114" s="3" t="s">
        <v>644</v>
      </c>
      <c r="B114" s="10" t="s">
        <v>207</v>
      </c>
      <c r="C114" s="27">
        <v>280.05365</v>
      </c>
      <c r="D114" s="27">
        <v>287.04126000000002</v>
      </c>
      <c r="E114" s="27">
        <v>292.92068499999999</v>
      </c>
      <c r="F114" s="27">
        <v>299.396027</v>
      </c>
      <c r="G114" s="27">
        <v>305.69152800000001</v>
      </c>
      <c r="H114" s="27">
        <v>305.97775300000001</v>
      </c>
      <c r="I114" s="27">
        <v>305.71997099999999</v>
      </c>
      <c r="J114" s="27">
        <v>305.04382299999997</v>
      </c>
      <c r="K114" s="27">
        <v>303.92309599999999</v>
      </c>
      <c r="L114" s="27">
        <v>302.33779900000002</v>
      </c>
      <c r="M114" s="27">
        <v>300.28710899999999</v>
      </c>
      <c r="N114" s="27">
        <v>297.76544200000001</v>
      </c>
      <c r="O114" s="27">
        <v>294.80624399999999</v>
      </c>
      <c r="P114" s="27">
        <v>291.465057</v>
      </c>
      <c r="Q114" s="27">
        <v>287.81707799999998</v>
      </c>
      <c r="R114" s="27">
        <v>283.981201</v>
      </c>
      <c r="S114" s="27">
        <v>280.089966</v>
      </c>
      <c r="T114" s="27">
        <v>276.28845200000001</v>
      </c>
      <c r="U114" s="27">
        <v>272.708527</v>
      </c>
      <c r="V114" s="27">
        <v>269.49359099999998</v>
      </c>
      <c r="W114" s="27">
        <v>266.78018200000002</v>
      </c>
      <c r="X114" s="27">
        <v>264.68396000000001</v>
      </c>
      <c r="Y114" s="27">
        <v>263.29870599999998</v>
      </c>
      <c r="Z114" s="27">
        <v>262.63824499999998</v>
      </c>
      <c r="AA114" s="27">
        <v>262.68734699999999</v>
      </c>
      <c r="AB114" s="27">
        <v>263.37567100000001</v>
      </c>
      <c r="AC114" s="27">
        <v>264.65618899999998</v>
      </c>
      <c r="AD114" s="27">
        <v>266.467285</v>
      </c>
      <c r="AE114" s="27">
        <v>268.76461799999998</v>
      </c>
      <c r="AF114" s="27">
        <v>271.52029399999998</v>
      </c>
      <c r="AG114" s="13">
        <v>-1.983E-3</v>
      </c>
    </row>
    <row r="115" spans="1:33" ht="15" customHeight="1" x14ac:dyDescent="0.2">
      <c r="A115" s="3" t="s">
        <v>645</v>
      </c>
      <c r="B115" s="11" t="s">
        <v>288</v>
      </c>
      <c r="C115" s="28">
        <v>22441.287109000001</v>
      </c>
      <c r="D115" s="28">
        <v>23467.240234000001</v>
      </c>
      <c r="E115" s="28">
        <v>24556.519531000002</v>
      </c>
      <c r="F115" s="28">
        <v>25695.722656000002</v>
      </c>
      <c r="G115" s="28">
        <v>26909.269531000002</v>
      </c>
      <c r="H115" s="28">
        <v>28118.158202999999</v>
      </c>
      <c r="I115" s="28">
        <v>29276.164062</v>
      </c>
      <c r="J115" s="28">
        <v>30459.357422000001</v>
      </c>
      <c r="K115" s="28">
        <v>31683.1875</v>
      </c>
      <c r="L115" s="28">
        <v>32948.628905999998</v>
      </c>
      <c r="M115" s="28">
        <v>34246.8125</v>
      </c>
      <c r="N115" s="28">
        <v>35566.324219000002</v>
      </c>
      <c r="O115" s="28">
        <v>36937.59375</v>
      </c>
      <c r="P115" s="28">
        <v>38346.941405999998</v>
      </c>
      <c r="Q115" s="28">
        <v>39790.433594000002</v>
      </c>
      <c r="R115" s="28">
        <v>41277.53125</v>
      </c>
      <c r="S115" s="28">
        <v>42815.890625</v>
      </c>
      <c r="T115" s="28">
        <v>44414.128905999998</v>
      </c>
      <c r="U115" s="28">
        <v>46050.878905999998</v>
      </c>
      <c r="V115" s="28">
        <v>47746.027344000002</v>
      </c>
      <c r="W115" s="28">
        <v>49468.675780999998</v>
      </c>
      <c r="X115" s="28">
        <v>51261.238280999998</v>
      </c>
      <c r="Y115" s="28">
        <v>53134.726562000003</v>
      </c>
      <c r="Z115" s="28">
        <v>55090.671875</v>
      </c>
      <c r="AA115" s="28">
        <v>57142.328125</v>
      </c>
      <c r="AB115" s="28">
        <v>59271.589844000002</v>
      </c>
      <c r="AC115" s="28">
        <v>61484.265625</v>
      </c>
      <c r="AD115" s="28">
        <v>63771.796875</v>
      </c>
      <c r="AE115" s="28">
        <v>66144.859375</v>
      </c>
      <c r="AF115" s="28">
        <v>68601.664061999996</v>
      </c>
      <c r="AG115" s="18">
        <v>3.9054999999999999E-2</v>
      </c>
    </row>
    <row r="116" spans="1:33" ht="15" customHeight="1" x14ac:dyDescent="0.2">
      <c r="B116" s="10"/>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14"/>
    </row>
    <row r="117" spans="1:33" ht="15" customHeight="1" x14ac:dyDescent="0.2">
      <c r="B117" s="10"/>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14"/>
    </row>
    <row r="118" spans="1:33" ht="15" customHeight="1" x14ac:dyDescent="0.2">
      <c r="B118" s="11" t="s">
        <v>646</v>
      </c>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5"/>
    </row>
    <row r="119" spans="1:33" ht="15" customHeight="1" x14ac:dyDescent="0.2">
      <c r="A119" s="3" t="s">
        <v>647</v>
      </c>
      <c r="B119" s="10" t="s">
        <v>201</v>
      </c>
      <c r="C119" s="27">
        <v>568.86224400000003</v>
      </c>
      <c r="D119" s="27">
        <v>525.75744599999996</v>
      </c>
      <c r="E119" s="27">
        <v>481.48211700000002</v>
      </c>
      <c r="F119" s="27">
        <v>413.29751599999997</v>
      </c>
      <c r="G119" s="27">
        <v>356.85818499999999</v>
      </c>
      <c r="H119" s="27">
        <v>315.71588100000002</v>
      </c>
      <c r="I119" s="27">
        <v>290.02639799999997</v>
      </c>
      <c r="J119" s="27">
        <v>273.21011399999998</v>
      </c>
      <c r="K119" s="27">
        <v>254.98478700000001</v>
      </c>
      <c r="L119" s="27">
        <v>234.54457099999999</v>
      </c>
      <c r="M119" s="27">
        <v>216.63372799999999</v>
      </c>
      <c r="N119" s="27">
        <v>205.903122</v>
      </c>
      <c r="O119" s="27">
        <v>189.02337600000001</v>
      </c>
      <c r="P119" s="27">
        <v>178.821594</v>
      </c>
      <c r="Q119" s="27">
        <v>163.173248</v>
      </c>
      <c r="R119" s="27">
        <v>145.756439</v>
      </c>
      <c r="S119" s="27">
        <v>123.739609</v>
      </c>
      <c r="T119" s="27">
        <v>95.888130000000004</v>
      </c>
      <c r="U119" s="27">
        <v>68.522942</v>
      </c>
      <c r="V119" s="27">
        <v>47</v>
      </c>
      <c r="W119" s="27">
        <v>40</v>
      </c>
      <c r="X119" s="27">
        <v>37</v>
      </c>
      <c r="Y119" s="27">
        <v>34</v>
      </c>
      <c r="Z119" s="27">
        <v>34</v>
      </c>
      <c r="AA119" s="27">
        <v>30</v>
      </c>
      <c r="AB119" s="27">
        <v>30</v>
      </c>
      <c r="AC119" s="27">
        <v>26</v>
      </c>
      <c r="AD119" s="27">
        <v>24</v>
      </c>
      <c r="AE119" s="27">
        <v>17</v>
      </c>
      <c r="AF119" s="27">
        <v>11</v>
      </c>
      <c r="AG119" s="13">
        <v>-0.128993</v>
      </c>
    </row>
    <row r="120" spans="1:33" ht="15" customHeight="1" x14ac:dyDescent="0.2">
      <c r="A120" s="3" t="s">
        <v>648</v>
      </c>
      <c r="B120" s="10" t="s">
        <v>203</v>
      </c>
      <c r="C120" s="27">
        <v>443.14999399999999</v>
      </c>
      <c r="D120" s="27">
        <v>412.01574699999998</v>
      </c>
      <c r="E120" s="27">
        <v>379.31234699999999</v>
      </c>
      <c r="F120" s="27">
        <v>351.92074600000001</v>
      </c>
      <c r="G120" s="27">
        <v>328.784424</v>
      </c>
      <c r="H120" s="27">
        <v>307.00320399999998</v>
      </c>
      <c r="I120" s="27">
        <v>287.94412199999999</v>
      </c>
      <c r="J120" s="27">
        <v>272.66430700000001</v>
      </c>
      <c r="K120" s="27">
        <v>254.659592</v>
      </c>
      <c r="L120" s="27">
        <v>234.323654</v>
      </c>
      <c r="M120" s="27">
        <v>216.48345900000001</v>
      </c>
      <c r="N120" s="27">
        <v>205.83673099999999</v>
      </c>
      <c r="O120" s="27">
        <v>189</v>
      </c>
      <c r="P120" s="27">
        <v>178.821594</v>
      </c>
      <c r="Q120" s="27">
        <v>163.173248</v>
      </c>
      <c r="R120" s="27">
        <v>145.756439</v>
      </c>
      <c r="S120" s="27">
        <v>123.739609</v>
      </c>
      <c r="T120" s="27">
        <v>95.888130000000004</v>
      </c>
      <c r="U120" s="27">
        <v>68.522942</v>
      </c>
      <c r="V120" s="27">
        <v>47</v>
      </c>
      <c r="W120" s="27">
        <v>40</v>
      </c>
      <c r="X120" s="27">
        <v>37</v>
      </c>
      <c r="Y120" s="27">
        <v>34</v>
      </c>
      <c r="Z120" s="27">
        <v>34</v>
      </c>
      <c r="AA120" s="27">
        <v>30</v>
      </c>
      <c r="AB120" s="27">
        <v>30</v>
      </c>
      <c r="AC120" s="27">
        <v>26</v>
      </c>
      <c r="AD120" s="27">
        <v>24</v>
      </c>
      <c r="AE120" s="27">
        <v>17</v>
      </c>
      <c r="AF120" s="27">
        <v>11</v>
      </c>
      <c r="AG120" s="13">
        <v>-0.121377</v>
      </c>
    </row>
    <row r="121" spans="1:33" ht="15" customHeight="1" x14ac:dyDescent="0.2">
      <c r="A121" s="3" t="s">
        <v>649</v>
      </c>
      <c r="B121" s="10" t="s">
        <v>205</v>
      </c>
      <c r="C121" s="27">
        <v>80.273674</v>
      </c>
      <c r="D121" s="27">
        <v>68.303116000000003</v>
      </c>
      <c r="E121" s="27">
        <v>56.731166999999999</v>
      </c>
      <c r="F121" s="27">
        <v>43.088344999999997</v>
      </c>
      <c r="G121" s="27">
        <v>21.068476</v>
      </c>
      <c r="H121" s="27">
        <v>8.712688</v>
      </c>
      <c r="I121" s="27">
        <v>2.0822780000000001</v>
      </c>
      <c r="J121" s="27">
        <v>0.54580799999999996</v>
      </c>
      <c r="K121" s="27">
        <v>0.32519599999999999</v>
      </c>
      <c r="L121" s="27">
        <v>0.220912</v>
      </c>
      <c r="M121" s="27">
        <v>0.15027499999999999</v>
      </c>
      <c r="N121" s="27">
        <v>6.6396999999999998E-2</v>
      </c>
      <c r="O121" s="27">
        <v>2.3375E-2</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13" t="s">
        <v>292</v>
      </c>
    </row>
    <row r="122" spans="1:33" ht="15" customHeight="1" x14ac:dyDescent="0.2">
      <c r="A122" s="3" t="s">
        <v>650</v>
      </c>
      <c r="B122" s="10" t="s">
        <v>207</v>
      </c>
      <c r="C122" s="27">
        <v>45.438583000000001</v>
      </c>
      <c r="D122" s="27">
        <v>45.438583000000001</v>
      </c>
      <c r="E122" s="27">
        <v>45.438583000000001</v>
      </c>
      <c r="F122" s="27">
        <v>18.288426999999999</v>
      </c>
      <c r="G122" s="27">
        <v>7.0052890000000003</v>
      </c>
      <c r="H122" s="27">
        <v>0</v>
      </c>
      <c r="I122" s="27">
        <v>0</v>
      </c>
      <c r="J122" s="27">
        <v>0</v>
      </c>
      <c r="K122" s="27">
        <v>0</v>
      </c>
      <c r="L122" s="27">
        <v>0</v>
      </c>
      <c r="M122" s="27">
        <v>0</v>
      </c>
      <c r="N122" s="27">
        <v>0</v>
      </c>
      <c r="O122" s="27">
        <v>0</v>
      </c>
      <c r="P122" s="27">
        <v>0</v>
      </c>
      <c r="Q122" s="27">
        <v>0</v>
      </c>
      <c r="R122" s="27">
        <v>0</v>
      </c>
      <c r="S122" s="27">
        <v>0</v>
      </c>
      <c r="T122" s="27">
        <v>0</v>
      </c>
      <c r="U122" s="27">
        <v>0</v>
      </c>
      <c r="V122" s="27">
        <v>0</v>
      </c>
      <c r="W122" s="27">
        <v>0</v>
      </c>
      <c r="X122" s="27">
        <v>0</v>
      </c>
      <c r="Y122" s="27">
        <v>0</v>
      </c>
      <c r="Z122" s="27">
        <v>0</v>
      </c>
      <c r="AA122" s="27">
        <v>0</v>
      </c>
      <c r="AB122" s="27">
        <v>0</v>
      </c>
      <c r="AC122" s="27">
        <v>0</v>
      </c>
      <c r="AD122" s="27">
        <v>0</v>
      </c>
      <c r="AE122" s="27">
        <v>0</v>
      </c>
      <c r="AF122" s="27">
        <v>0</v>
      </c>
      <c r="AG122" s="13" t="s">
        <v>292</v>
      </c>
    </row>
    <row r="123" spans="1:33" ht="15" customHeight="1" x14ac:dyDescent="0.2">
      <c r="A123" s="3" t="s">
        <v>651</v>
      </c>
      <c r="B123" s="10" t="s">
        <v>209</v>
      </c>
      <c r="C123" s="27">
        <v>40.242846999999998</v>
      </c>
      <c r="D123" s="27">
        <v>39.130229999999997</v>
      </c>
      <c r="E123" s="27">
        <v>35.991095999999999</v>
      </c>
      <c r="F123" s="27">
        <v>31.128319000000001</v>
      </c>
      <c r="G123" s="27">
        <v>7.1590290000000003</v>
      </c>
      <c r="H123" s="27">
        <v>6.8632780000000002</v>
      </c>
      <c r="I123" s="27">
        <v>6.6233060000000004</v>
      </c>
      <c r="J123" s="27">
        <v>6.3781939999999997</v>
      </c>
      <c r="K123" s="27">
        <v>6.194985</v>
      </c>
      <c r="L123" s="27">
        <v>6.0984860000000003</v>
      </c>
      <c r="M123" s="27">
        <v>5.6311159999999996</v>
      </c>
      <c r="N123" s="27">
        <v>4.9750500000000004</v>
      </c>
      <c r="O123" s="27">
        <v>4.3961420000000002</v>
      </c>
      <c r="P123" s="27">
        <v>4</v>
      </c>
      <c r="Q123" s="27">
        <v>4</v>
      </c>
      <c r="R123" s="27">
        <v>4</v>
      </c>
      <c r="S123" s="27">
        <v>4</v>
      </c>
      <c r="T123" s="27">
        <v>4</v>
      </c>
      <c r="U123" s="27">
        <v>4</v>
      </c>
      <c r="V123" s="27">
        <v>4</v>
      </c>
      <c r="W123" s="27">
        <v>3.1125340000000001</v>
      </c>
      <c r="X123" s="27">
        <v>2.9749430000000001</v>
      </c>
      <c r="Y123" s="27">
        <v>2.0157859999999999</v>
      </c>
      <c r="Z123" s="27">
        <v>1</v>
      </c>
      <c r="AA123" s="27">
        <v>1</v>
      </c>
      <c r="AB123" s="27">
        <v>0</v>
      </c>
      <c r="AC123" s="27">
        <v>0</v>
      </c>
      <c r="AD123" s="27">
        <v>0</v>
      </c>
      <c r="AE123" s="27">
        <v>0</v>
      </c>
      <c r="AF123" s="27">
        <v>0</v>
      </c>
      <c r="AG123" s="13" t="s">
        <v>292</v>
      </c>
    </row>
    <row r="124" spans="1:33" ht="15" customHeight="1" x14ac:dyDescent="0.2">
      <c r="A124" s="3" t="s">
        <v>652</v>
      </c>
      <c r="B124" s="10" t="s">
        <v>203</v>
      </c>
      <c r="C124" s="27">
        <v>7.75</v>
      </c>
      <c r="D124" s="27">
        <v>7.401027</v>
      </c>
      <c r="E124" s="27">
        <v>6.7804219999999997</v>
      </c>
      <c r="F124" s="27">
        <v>6.2917079999999999</v>
      </c>
      <c r="G124" s="27">
        <v>6.2071129999999997</v>
      </c>
      <c r="H124" s="27">
        <v>6.1449790000000002</v>
      </c>
      <c r="I124" s="27">
        <v>6.1000350000000001</v>
      </c>
      <c r="J124" s="27">
        <v>6.0680240000000003</v>
      </c>
      <c r="K124" s="27">
        <v>6.0455759999999996</v>
      </c>
      <c r="L124" s="27">
        <v>5.9849350000000001</v>
      </c>
      <c r="M124" s="27">
        <v>5.5459529999999999</v>
      </c>
      <c r="N124" s="27">
        <v>4.9120299999999997</v>
      </c>
      <c r="O124" s="27">
        <v>4.3501370000000001</v>
      </c>
      <c r="P124" s="27">
        <v>4</v>
      </c>
      <c r="Q124" s="27">
        <v>4</v>
      </c>
      <c r="R124" s="27">
        <v>4</v>
      </c>
      <c r="S124" s="27">
        <v>4</v>
      </c>
      <c r="T124" s="27">
        <v>4</v>
      </c>
      <c r="U124" s="27">
        <v>4</v>
      </c>
      <c r="V124" s="27">
        <v>4</v>
      </c>
      <c r="W124" s="27">
        <v>3.1125340000000001</v>
      </c>
      <c r="X124" s="27">
        <v>2.9749430000000001</v>
      </c>
      <c r="Y124" s="27">
        <v>2.0157859999999999</v>
      </c>
      <c r="Z124" s="27">
        <v>1</v>
      </c>
      <c r="AA124" s="27">
        <v>1</v>
      </c>
      <c r="AB124" s="27">
        <v>0</v>
      </c>
      <c r="AC124" s="27">
        <v>0</v>
      </c>
      <c r="AD124" s="27">
        <v>0</v>
      </c>
      <c r="AE124" s="27">
        <v>0</v>
      </c>
      <c r="AF124" s="27">
        <v>0</v>
      </c>
      <c r="AG124" s="13" t="s">
        <v>292</v>
      </c>
    </row>
    <row r="125" spans="1:33" ht="15" customHeight="1" x14ac:dyDescent="0.2">
      <c r="A125" s="3" t="s">
        <v>653</v>
      </c>
      <c r="B125" s="10" t="s">
        <v>205</v>
      </c>
      <c r="C125" s="27">
        <v>8.0522539999999996</v>
      </c>
      <c r="D125" s="27">
        <v>7.5151950000000003</v>
      </c>
      <c r="E125" s="27">
        <v>5.5292519999999996</v>
      </c>
      <c r="F125" s="27">
        <v>2.9724300000000001</v>
      </c>
      <c r="G125" s="27">
        <v>0.95191599999999998</v>
      </c>
      <c r="H125" s="27">
        <v>0.71829900000000002</v>
      </c>
      <c r="I125" s="27">
        <v>0.52327100000000004</v>
      </c>
      <c r="J125" s="27">
        <v>0.31017</v>
      </c>
      <c r="K125" s="27">
        <v>0.14940899999999999</v>
      </c>
      <c r="L125" s="27">
        <v>0.113551</v>
      </c>
      <c r="M125" s="27">
        <v>8.5163000000000003E-2</v>
      </c>
      <c r="N125" s="27">
        <v>6.3020999999999994E-2</v>
      </c>
      <c r="O125" s="27">
        <v>4.6004999999999997E-2</v>
      </c>
      <c r="P125" s="27">
        <v>0</v>
      </c>
      <c r="Q125" s="27">
        <v>0</v>
      </c>
      <c r="R125" s="27">
        <v>0</v>
      </c>
      <c r="S125" s="27">
        <v>0</v>
      </c>
      <c r="T125" s="27">
        <v>0</v>
      </c>
      <c r="U125" s="27">
        <v>0</v>
      </c>
      <c r="V125" s="27">
        <v>0</v>
      </c>
      <c r="W125" s="27">
        <v>0</v>
      </c>
      <c r="X125" s="27">
        <v>0</v>
      </c>
      <c r="Y125" s="27">
        <v>0</v>
      </c>
      <c r="Z125" s="27">
        <v>0</v>
      </c>
      <c r="AA125" s="27">
        <v>0</v>
      </c>
      <c r="AB125" s="27">
        <v>0</v>
      </c>
      <c r="AC125" s="27">
        <v>0</v>
      </c>
      <c r="AD125" s="27">
        <v>0</v>
      </c>
      <c r="AE125" s="27">
        <v>0</v>
      </c>
      <c r="AF125" s="27">
        <v>0</v>
      </c>
      <c r="AG125" s="13" t="s">
        <v>292</v>
      </c>
    </row>
    <row r="126" spans="1:33" ht="15" customHeight="1" x14ac:dyDescent="0.2">
      <c r="A126" s="3" t="s">
        <v>654</v>
      </c>
      <c r="B126" s="10" t="s">
        <v>207</v>
      </c>
      <c r="C126" s="27">
        <v>24.440594000000001</v>
      </c>
      <c r="D126" s="27">
        <v>24.214008</v>
      </c>
      <c r="E126" s="27">
        <v>23.681422999999999</v>
      </c>
      <c r="F126" s="27">
        <v>21.864180000000001</v>
      </c>
      <c r="G126" s="27">
        <v>0</v>
      </c>
      <c r="H126" s="27">
        <v>0</v>
      </c>
      <c r="I126" s="27">
        <v>0</v>
      </c>
      <c r="J126" s="27">
        <v>0</v>
      </c>
      <c r="K126" s="27">
        <v>0</v>
      </c>
      <c r="L126" s="27">
        <v>0</v>
      </c>
      <c r="M126" s="27">
        <v>0</v>
      </c>
      <c r="N126" s="27">
        <v>0</v>
      </c>
      <c r="O126" s="27">
        <v>0</v>
      </c>
      <c r="P126" s="27">
        <v>0</v>
      </c>
      <c r="Q126" s="27">
        <v>0</v>
      </c>
      <c r="R126" s="27">
        <v>0</v>
      </c>
      <c r="S126" s="27">
        <v>0</v>
      </c>
      <c r="T126" s="27">
        <v>0</v>
      </c>
      <c r="U126" s="27">
        <v>0</v>
      </c>
      <c r="V126" s="27">
        <v>0</v>
      </c>
      <c r="W126" s="27">
        <v>0</v>
      </c>
      <c r="X126" s="27">
        <v>0</v>
      </c>
      <c r="Y126" s="27">
        <v>0</v>
      </c>
      <c r="Z126" s="27">
        <v>0</v>
      </c>
      <c r="AA126" s="27">
        <v>0</v>
      </c>
      <c r="AB126" s="27">
        <v>0</v>
      </c>
      <c r="AC126" s="27">
        <v>0</v>
      </c>
      <c r="AD126" s="27">
        <v>0</v>
      </c>
      <c r="AE126" s="27">
        <v>0</v>
      </c>
      <c r="AF126" s="27">
        <v>0</v>
      </c>
      <c r="AG126" s="13" t="s">
        <v>292</v>
      </c>
    </row>
    <row r="127" spans="1:33" ht="15" customHeight="1" x14ac:dyDescent="0.2">
      <c r="A127" s="3" t="s">
        <v>655</v>
      </c>
      <c r="B127" s="10" t="s">
        <v>211</v>
      </c>
      <c r="C127" s="27">
        <v>143.60401899999999</v>
      </c>
      <c r="D127" s="27">
        <v>141.32044999999999</v>
      </c>
      <c r="E127" s="27">
        <v>138.26709</v>
      </c>
      <c r="F127" s="27">
        <v>128.49182099999999</v>
      </c>
      <c r="G127" s="27">
        <v>111.55416099999999</v>
      </c>
      <c r="H127" s="27">
        <v>101.562653</v>
      </c>
      <c r="I127" s="27">
        <v>99.601378999999994</v>
      </c>
      <c r="J127" s="27">
        <v>98.456444000000005</v>
      </c>
      <c r="K127" s="27">
        <v>95.582649000000004</v>
      </c>
      <c r="L127" s="27">
        <v>94.454041000000004</v>
      </c>
      <c r="M127" s="27">
        <v>93.694641000000004</v>
      </c>
      <c r="N127" s="27">
        <v>92.451187000000004</v>
      </c>
      <c r="O127" s="27">
        <v>89.615195999999997</v>
      </c>
      <c r="P127" s="27">
        <v>86.685401999999996</v>
      </c>
      <c r="Q127" s="27">
        <v>86.026779000000005</v>
      </c>
      <c r="R127" s="27">
        <v>84.781730999999994</v>
      </c>
      <c r="S127" s="27">
        <v>79.617904999999993</v>
      </c>
      <c r="T127" s="27">
        <v>76.609595999999996</v>
      </c>
      <c r="U127" s="27">
        <v>73.628380000000007</v>
      </c>
      <c r="V127" s="27">
        <v>65.664360000000002</v>
      </c>
      <c r="W127" s="27">
        <v>58.710766</v>
      </c>
      <c r="X127" s="27">
        <v>53.757477000000002</v>
      </c>
      <c r="Y127" s="27">
        <v>52.788761000000001</v>
      </c>
      <c r="Z127" s="27">
        <v>48.826785999999998</v>
      </c>
      <c r="AA127" s="27">
        <v>44.841628999999998</v>
      </c>
      <c r="AB127" s="27">
        <v>43.837333999999998</v>
      </c>
      <c r="AC127" s="27">
        <v>43.502636000000003</v>
      </c>
      <c r="AD127" s="27">
        <v>41.800078999999997</v>
      </c>
      <c r="AE127" s="27">
        <v>36.791679000000002</v>
      </c>
      <c r="AF127" s="27">
        <v>27.698936</v>
      </c>
      <c r="AG127" s="13">
        <v>-5.654E-2</v>
      </c>
    </row>
    <row r="128" spans="1:33" ht="15" customHeight="1" x14ac:dyDescent="0.2">
      <c r="A128" s="3" t="s">
        <v>656</v>
      </c>
      <c r="B128" s="10" t="s">
        <v>203</v>
      </c>
      <c r="C128" s="27">
        <v>120.527817</v>
      </c>
      <c r="D128" s="27">
        <v>118.46573600000001</v>
      </c>
      <c r="E128" s="27">
        <v>115.517624</v>
      </c>
      <c r="F128" s="27">
        <v>110.800377</v>
      </c>
      <c r="G128" s="27">
        <v>105.719826</v>
      </c>
      <c r="H128" s="27">
        <v>101.562653</v>
      </c>
      <c r="I128" s="27">
        <v>99.601378999999994</v>
      </c>
      <c r="J128" s="27">
        <v>98.456444000000005</v>
      </c>
      <c r="K128" s="27">
        <v>95.582649000000004</v>
      </c>
      <c r="L128" s="27">
        <v>94.454041000000004</v>
      </c>
      <c r="M128" s="27">
        <v>93.694641000000004</v>
      </c>
      <c r="N128" s="27">
        <v>92.451187000000004</v>
      </c>
      <c r="O128" s="27">
        <v>89.615195999999997</v>
      </c>
      <c r="P128" s="27">
        <v>86.685401999999996</v>
      </c>
      <c r="Q128" s="27">
        <v>86.026779000000005</v>
      </c>
      <c r="R128" s="27">
        <v>84.781730999999994</v>
      </c>
      <c r="S128" s="27">
        <v>79.617904999999993</v>
      </c>
      <c r="T128" s="27">
        <v>76.609595999999996</v>
      </c>
      <c r="U128" s="27">
        <v>73.628380000000007</v>
      </c>
      <c r="V128" s="27">
        <v>65.664360000000002</v>
      </c>
      <c r="W128" s="27">
        <v>58.710766</v>
      </c>
      <c r="X128" s="27">
        <v>53.757477000000002</v>
      </c>
      <c r="Y128" s="27">
        <v>52.788761000000001</v>
      </c>
      <c r="Z128" s="27">
        <v>48.826785999999998</v>
      </c>
      <c r="AA128" s="27">
        <v>44.841628999999998</v>
      </c>
      <c r="AB128" s="27">
        <v>43.837333999999998</v>
      </c>
      <c r="AC128" s="27">
        <v>43.502636000000003</v>
      </c>
      <c r="AD128" s="27">
        <v>41.800078999999997</v>
      </c>
      <c r="AE128" s="27">
        <v>36.791679000000002</v>
      </c>
      <c r="AF128" s="27">
        <v>27.698936</v>
      </c>
      <c r="AG128" s="13">
        <v>-5.0576999999999997E-2</v>
      </c>
    </row>
    <row r="129" spans="1:33" ht="15" customHeight="1" x14ac:dyDescent="0.2">
      <c r="A129" s="3" t="s">
        <v>657</v>
      </c>
      <c r="B129" s="10" t="s">
        <v>205</v>
      </c>
      <c r="C129" s="27">
        <v>0.24201500000000001</v>
      </c>
      <c r="D129" s="27">
        <v>0.11185100000000001</v>
      </c>
      <c r="E129" s="27">
        <v>0.11185100000000001</v>
      </c>
      <c r="F129" s="27">
        <v>0.11185100000000001</v>
      </c>
      <c r="G129" s="27">
        <v>0.11185100000000001</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v>
      </c>
      <c r="AB129" s="27">
        <v>0</v>
      </c>
      <c r="AC129" s="27">
        <v>0</v>
      </c>
      <c r="AD129" s="27">
        <v>0</v>
      </c>
      <c r="AE129" s="27">
        <v>0</v>
      </c>
      <c r="AF129" s="27">
        <v>0</v>
      </c>
      <c r="AG129" s="13" t="s">
        <v>292</v>
      </c>
    </row>
    <row r="130" spans="1:33" ht="15" customHeight="1" x14ac:dyDescent="0.2">
      <c r="A130" s="3" t="s">
        <v>658</v>
      </c>
      <c r="B130" s="10" t="s">
        <v>207</v>
      </c>
      <c r="C130" s="27">
        <v>22.834185000000002</v>
      </c>
      <c r="D130" s="27">
        <v>22.742864999999998</v>
      </c>
      <c r="E130" s="27">
        <v>22.637613000000002</v>
      </c>
      <c r="F130" s="27">
        <v>17.579597</v>
      </c>
      <c r="G130" s="27">
        <v>5.7224820000000003</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v>
      </c>
      <c r="AG130" s="13" t="s">
        <v>292</v>
      </c>
    </row>
    <row r="131" spans="1:33" ht="15" customHeight="1" x14ac:dyDescent="0.2">
      <c r="A131" s="3" t="s">
        <v>659</v>
      </c>
      <c r="B131" s="10" t="s">
        <v>213</v>
      </c>
      <c r="C131" s="27">
        <v>97.867385999999996</v>
      </c>
      <c r="D131" s="27">
        <v>85.730666999999997</v>
      </c>
      <c r="E131" s="27">
        <v>74.677672999999999</v>
      </c>
      <c r="F131" s="27">
        <v>65.102942999999996</v>
      </c>
      <c r="G131" s="27">
        <v>43.590136999999999</v>
      </c>
      <c r="H131" s="27">
        <v>39.409481</v>
      </c>
      <c r="I131" s="27">
        <v>35.620379999999997</v>
      </c>
      <c r="J131" s="27">
        <v>31.463830999999999</v>
      </c>
      <c r="K131" s="27">
        <v>28.681549</v>
      </c>
      <c r="L131" s="27">
        <v>23.271301000000001</v>
      </c>
      <c r="M131" s="27">
        <v>17.056025000000002</v>
      </c>
      <c r="N131" s="27">
        <v>15.437412999999999</v>
      </c>
      <c r="O131" s="27">
        <v>14</v>
      </c>
      <c r="P131" s="27">
        <v>14</v>
      </c>
      <c r="Q131" s="27">
        <v>12.270854999999999</v>
      </c>
      <c r="R131" s="27">
        <v>11</v>
      </c>
      <c r="S131" s="27">
        <v>11</v>
      </c>
      <c r="T131" s="27">
        <v>11</v>
      </c>
      <c r="U131" s="27">
        <v>11</v>
      </c>
      <c r="V131" s="27">
        <v>11</v>
      </c>
      <c r="W131" s="27">
        <v>11</v>
      </c>
      <c r="X131" s="27">
        <v>11</v>
      </c>
      <c r="Y131" s="27">
        <v>11</v>
      </c>
      <c r="Z131" s="27">
        <v>11</v>
      </c>
      <c r="AA131" s="27">
        <v>11</v>
      </c>
      <c r="AB131" s="27">
        <v>11</v>
      </c>
      <c r="AC131" s="27">
        <v>11</v>
      </c>
      <c r="AD131" s="27">
        <v>11</v>
      </c>
      <c r="AE131" s="27">
        <v>11</v>
      </c>
      <c r="AF131" s="27">
        <v>11</v>
      </c>
      <c r="AG131" s="13">
        <v>-7.0707999999999993E-2</v>
      </c>
    </row>
    <row r="132" spans="1:33" ht="15" customHeight="1" x14ac:dyDescent="0.2">
      <c r="A132" s="3" t="s">
        <v>660</v>
      </c>
      <c r="B132" s="10" t="s">
        <v>203</v>
      </c>
      <c r="C132" s="27">
        <v>79.144997000000004</v>
      </c>
      <c r="D132" s="27">
        <v>68.826262999999997</v>
      </c>
      <c r="E132" s="27">
        <v>58.164700000000003</v>
      </c>
      <c r="F132" s="27">
        <v>48.955536000000002</v>
      </c>
      <c r="G132" s="27">
        <v>43.182963999999998</v>
      </c>
      <c r="H132" s="27">
        <v>39.156227000000001</v>
      </c>
      <c r="I132" s="27">
        <v>35.449966000000003</v>
      </c>
      <c r="J132" s="27">
        <v>31.350401000000002</v>
      </c>
      <c r="K132" s="27">
        <v>28.606348000000001</v>
      </c>
      <c r="L132" s="27">
        <v>23.221381999999998</v>
      </c>
      <c r="M132" s="27">
        <v>17.0228</v>
      </c>
      <c r="N132" s="27">
        <v>15.433021999999999</v>
      </c>
      <c r="O132" s="27">
        <v>14</v>
      </c>
      <c r="P132" s="27">
        <v>14</v>
      </c>
      <c r="Q132" s="27">
        <v>12.270854999999999</v>
      </c>
      <c r="R132" s="27">
        <v>11</v>
      </c>
      <c r="S132" s="27">
        <v>11</v>
      </c>
      <c r="T132" s="27">
        <v>11</v>
      </c>
      <c r="U132" s="27">
        <v>11</v>
      </c>
      <c r="V132" s="27">
        <v>11</v>
      </c>
      <c r="W132" s="27">
        <v>11</v>
      </c>
      <c r="X132" s="27">
        <v>11</v>
      </c>
      <c r="Y132" s="27">
        <v>11</v>
      </c>
      <c r="Z132" s="27">
        <v>11</v>
      </c>
      <c r="AA132" s="27">
        <v>11</v>
      </c>
      <c r="AB132" s="27">
        <v>11</v>
      </c>
      <c r="AC132" s="27">
        <v>11</v>
      </c>
      <c r="AD132" s="27">
        <v>11</v>
      </c>
      <c r="AE132" s="27">
        <v>11</v>
      </c>
      <c r="AF132" s="27">
        <v>11</v>
      </c>
      <c r="AG132" s="13">
        <v>-6.3391000000000003E-2</v>
      </c>
    </row>
    <row r="133" spans="1:33" ht="15" customHeight="1" x14ac:dyDescent="0.2">
      <c r="A133" s="3" t="s">
        <v>661</v>
      </c>
      <c r="B133" s="10" t="s">
        <v>205</v>
      </c>
      <c r="C133" s="27">
        <v>2.7743869999999999</v>
      </c>
      <c r="D133" s="27">
        <v>1.031161</v>
      </c>
      <c r="E133" s="27">
        <v>0.747583</v>
      </c>
      <c r="F133" s="27">
        <v>0.53140699999999996</v>
      </c>
      <c r="G133" s="27">
        <v>0.37031900000000001</v>
      </c>
      <c r="H133" s="27">
        <v>0.25325199999999998</v>
      </c>
      <c r="I133" s="27">
        <v>0.17041400000000001</v>
      </c>
      <c r="J133" s="27">
        <v>0.11343</v>
      </c>
      <c r="K133" s="27">
        <v>7.5202000000000005E-2</v>
      </c>
      <c r="L133" s="27">
        <v>4.9918999999999998E-2</v>
      </c>
      <c r="M133" s="27">
        <v>3.3224999999999998E-2</v>
      </c>
      <c r="N133" s="27">
        <v>4.3909999999999999E-3</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13" t="s">
        <v>292</v>
      </c>
    </row>
    <row r="134" spans="1:33" ht="15" customHeight="1" x14ac:dyDescent="0.2">
      <c r="A134" s="3" t="s">
        <v>662</v>
      </c>
      <c r="B134" s="10" t="s">
        <v>207</v>
      </c>
      <c r="C134" s="27">
        <v>15.948</v>
      </c>
      <c r="D134" s="27">
        <v>15.873245000000001</v>
      </c>
      <c r="E134" s="27">
        <v>15.765388</v>
      </c>
      <c r="F134" s="27">
        <v>15.616</v>
      </c>
      <c r="G134" s="27">
        <v>3.6852999999999997E-2</v>
      </c>
      <c r="H134" s="27">
        <v>0</v>
      </c>
      <c r="I134" s="27">
        <v>0</v>
      </c>
      <c r="J134" s="27">
        <v>0</v>
      </c>
      <c r="K134" s="27">
        <v>0</v>
      </c>
      <c r="L134" s="27">
        <v>0</v>
      </c>
      <c r="M134" s="27">
        <v>0</v>
      </c>
      <c r="N134" s="27">
        <v>0</v>
      </c>
      <c r="O134" s="27">
        <v>0</v>
      </c>
      <c r="P134" s="27">
        <v>0</v>
      </c>
      <c r="Q134" s="27">
        <v>0</v>
      </c>
      <c r="R134" s="27">
        <v>0</v>
      </c>
      <c r="S134" s="27">
        <v>0</v>
      </c>
      <c r="T134" s="27">
        <v>0</v>
      </c>
      <c r="U134" s="27">
        <v>0</v>
      </c>
      <c r="V134" s="27">
        <v>0</v>
      </c>
      <c r="W134" s="27">
        <v>0</v>
      </c>
      <c r="X134" s="27">
        <v>0</v>
      </c>
      <c r="Y134" s="27">
        <v>0</v>
      </c>
      <c r="Z134" s="27">
        <v>0</v>
      </c>
      <c r="AA134" s="27">
        <v>0</v>
      </c>
      <c r="AB134" s="27">
        <v>0</v>
      </c>
      <c r="AC134" s="27">
        <v>0</v>
      </c>
      <c r="AD134" s="27">
        <v>0</v>
      </c>
      <c r="AE134" s="27">
        <v>0</v>
      </c>
      <c r="AF134" s="27">
        <v>0</v>
      </c>
      <c r="AG134" s="13" t="s">
        <v>292</v>
      </c>
    </row>
    <row r="135" spans="1:33" ht="15" customHeight="1" x14ac:dyDescent="0.2">
      <c r="A135" s="3" t="s">
        <v>663</v>
      </c>
      <c r="B135" s="10" t="s">
        <v>215</v>
      </c>
      <c r="C135" s="27">
        <v>211.349548</v>
      </c>
      <c r="D135" s="27">
        <v>194.21444700000001</v>
      </c>
      <c r="E135" s="27">
        <v>156.05509900000001</v>
      </c>
      <c r="F135" s="27">
        <v>144.38790900000001</v>
      </c>
      <c r="G135" s="27">
        <v>128.28095999999999</v>
      </c>
      <c r="H135" s="27">
        <v>116.349548</v>
      </c>
      <c r="I135" s="27">
        <v>108.987762</v>
      </c>
      <c r="J135" s="27">
        <v>104.174133</v>
      </c>
      <c r="K135" s="27">
        <v>96.493835000000004</v>
      </c>
      <c r="L135" s="27">
        <v>91.640777999999997</v>
      </c>
      <c r="M135" s="27">
        <v>89.645522999999997</v>
      </c>
      <c r="N135" s="27">
        <v>86.152000000000001</v>
      </c>
      <c r="O135" s="27">
        <v>78.189880000000002</v>
      </c>
      <c r="P135" s="27">
        <v>70</v>
      </c>
      <c r="Q135" s="27">
        <v>67.309357000000006</v>
      </c>
      <c r="R135" s="27">
        <v>65</v>
      </c>
      <c r="S135" s="27">
        <v>58.418488000000004</v>
      </c>
      <c r="T135" s="27">
        <v>45.722931000000003</v>
      </c>
      <c r="U135" s="27">
        <v>40.458354999999997</v>
      </c>
      <c r="V135" s="27">
        <v>21</v>
      </c>
      <c r="W135" s="27">
        <v>17</v>
      </c>
      <c r="X135" s="27">
        <v>10</v>
      </c>
      <c r="Y135" s="27">
        <v>8</v>
      </c>
      <c r="Z135" s="27">
        <v>7</v>
      </c>
      <c r="AA135" s="27">
        <v>5</v>
      </c>
      <c r="AB135" s="27">
        <v>4.6399999999999997</v>
      </c>
      <c r="AC135" s="27">
        <v>4.3284000000000002</v>
      </c>
      <c r="AD135" s="27">
        <v>2.7427199999999998</v>
      </c>
      <c r="AE135" s="27">
        <v>2.233949</v>
      </c>
      <c r="AF135" s="27">
        <v>1.7982560000000001</v>
      </c>
      <c r="AG135" s="13">
        <v>-0.15398600000000001</v>
      </c>
    </row>
    <row r="136" spans="1:33" ht="15" customHeight="1" x14ac:dyDescent="0.2">
      <c r="A136" s="3" t="s">
        <v>664</v>
      </c>
      <c r="B136" s="10" t="s">
        <v>203</v>
      </c>
      <c r="C136" s="27">
        <v>113.379997</v>
      </c>
      <c r="D136" s="27">
        <v>110.835983</v>
      </c>
      <c r="E136" s="27">
        <v>108.171944</v>
      </c>
      <c r="F136" s="27">
        <v>105.391678</v>
      </c>
      <c r="G136" s="27">
        <v>101.78755200000001</v>
      </c>
      <c r="H136" s="27">
        <v>97.631850999999997</v>
      </c>
      <c r="I136" s="27">
        <v>93.241264000000001</v>
      </c>
      <c r="J136" s="27">
        <v>90.008560000000003</v>
      </c>
      <c r="K136" s="27">
        <v>86.1036</v>
      </c>
      <c r="L136" s="27">
        <v>83.677727000000004</v>
      </c>
      <c r="M136" s="27">
        <v>82.006957999999997</v>
      </c>
      <c r="N136" s="27">
        <v>78.747673000000006</v>
      </c>
      <c r="O136" s="27">
        <v>74.550285000000002</v>
      </c>
      <c r="P136" s="27">
        <v>70</v>
      </c>
      <c r="Q136" s="27">
        <v>67.309357000000006</v>
      </c>
      <c r="R136" s="27">
        <v>65</v>
      </c>
      <c r="S136" s="27">
        <v>58.418488000000004</v>
      </c>
      <c r="T136" s="27">
        <v>45.722931000000003</v>
      </c>
      <c r="U136" s="27">
        <v>40.458354999999997</v>
      </c>
      <c r="V136" s="27">
        <v>21</v>
      </c>
      <c r="W136" s="27">
        <v>17</v>
      </c>
      <c r="X136" s="27">
        <v>10</v>
      </c>
      <c r="Y136" s="27">
        <v>8</v>
      </c>
      <c r="Z136" s="27">
        <v>7</v>
      </c>
      <c r="AA136" s="27">
        <v>5</v>
      </c>
      <c r="AB136" s="27">
        <v>4.6399999999999997</v>
      </c>
      <c r="AC136" s="27">
        <v>4.3284000000000002</v>
      </c>
      <c r="AD136" s="27">
        <v>2.7427199999999998</v>
      </c>
      <c r="AE136" s="27">
        <v>2.233949</v>
      </c>
      <c r="AF136" s="27">
        <v>1.7982560000000001</v>
      </c>
      <c r="AG136" s="13">
        <v>-0.13686699999999999</v>
      </c>
    </row>
    <row r="137" spans="1:33" ht="15" customHeight="1" x14ac:dyDescent="0.2">
      <c r="A137" s="3" t="s">
        <v>665</v>
      </c>
      <c r="B137" s="10" t="s">
        <v>205</v>
      </c>
      <c r="C137" s="27">
        <v>41.264476999999999</v>
      </c>
      <c r="D137" s="27">
        <v>36.843066999999998</v>
      </c>
      <c r="E137" s="27">
        <v>31.510014000000002</v>
      </c>
      <c r="F137" s="27">
        <v>24.419792000000001</v>
      </c>
      <c r="G137" s="27">
        <v>20.330193999999999</v>
      </c>
      <c r="H137" s="27">
        <v>18.717699</v>
      </c>
      <c r="I137" s="27">
        <v>15.746494</v>
      </c>
      <c r="J137" s="27">
        <v>14.165573</v>
      </c>
      <c r="K137" s="27">
        <v>10.390238999999999</v>
      </c>
      <c r="L137" s="27">
        <v>7.9630510000000001</v>
      </c>
      <c r="M137" s="27">
        <v>7.6385649999999998</v>
      </c>
      <c r="N137" s="27">
        <v>7.4043299999999999</v>
      </c>
      <c r="O137" s="27">
        <v>3.6395949999999999</v>
      </c>
      <c r="P137" s="27">
        <v>0</v>
      </c>
      <c r="Q137" s="27">
        <v>0</v>
      </c>
      <c r="R137" s="27">
        <v>0</v>
      </c>
      <c r="S137" s="27">
        <v>0</v>
      </c>
      <c r="T137" s="27">
        <v>0</v>
      </c>
      <c r="U137" s="27">
        <v>0</v>
      </c>
      <c r="V137" s="27">
        <v>0</v>
      </c>
      <c r="W137" s="27">
        <v>0</v>
      </c>
      <c r="X137" s="27">
        <v>0</v>
      </c>
      <c r="Y137" s="27">
        <v>0</v>
      </c>
      <c r="Z137" s="27">
        <v>0</v>
      </c>
      <c r="AA137" s="27">
        <v>0</v>
      </c>
      <c r="AB137" s="27">
        <v>0</v>
      </c>
      <c r="AC137" s="27">
        <v>0</v>
      </c>
      <c r="AD137" s="27">
        <v>0</v>
      </c>
      <c r="AE137" s="27">
        <v>0</v>
      </c>
      <c r="AF137" s="27">
        <v>0</v>
      </c>
      <c r="AG137" s="13" t="s">
        <v>292</v>
      </c>
    </row>
    <row r="138" spans="1:33" ht="15" customHeight="1" x14ac:dyDescent="0.2">
      <c r="A138" s="3" t="s">
        <v>666</v>
      </c>
      <c r="B138" s="10" t="s">
        <v>207</v>
      </c>
      <c r="C138" s="27">
        <v>56.705074000000003</v>
      </c>
      <c r="D138" s="27">
        <v>46.535392999999999</v>
      </c>
      <c r="E138" s="27">
        <v>16.373135000000001</v>
      </c>
      <c r="F138" s="27">
        <v>14.57644</v>
      </c>
      <c r="G138" s="27">
        <v>6.1632160000000002</v>
      </c>
      <c r="H138" s="27">
        <v>0</v>
      </c>
      <c r="I138" s="27">
        <v>0</v>
      </c>
      <c r="J138" s="27">
        <v>0</v>
      </c>
      <c r="K138" s="27">
        <v>0</v>
      </c>
      <c r="L138" s="27">
        <v>0</v>
      </c>
      <c r="M138" s="27">
        <v>0</v>
      </c>
      <c r="N138" s="27">
        <v>0</v>
      </c>
      <c r="O138" s="27">
        <v>0</v>
      </c>
      <c r="P138" s="27">
        <v>0</v>
      </c>
      <c r="Q138" s="27">
        <v>0</v>
      </c>
      <c r="R138" s="27">
        <v>0</v>
      </c>
      <c r="S138" s="27">
        <v>0</v>
      </c>
      <c r="T138" s="27">
        <v>0</v>
      </c>
      <c r="U138" s="27">
        <v>0</v>
      </c>
      <c r="V138" s="27">
        <v>0</v>
      </c>
      <c r="W138" s="27">
        <v>0</v>
      </c>
      <c r="X138" s="27">
        <v>0</v>
      </c>
      <c r="Y138" s="27">
        <v>0</v>
      </c>
      <c r="Z138" s="27">
        <v>0</v>
      </c>
      <c r="AA138" s="27">
        <v>0</v>
      </c>
      <c r="AB138" s="27">
        <v>0</v>
      </c>
      <c r="AC138" s="27">
        <v>0</v>
      </c>
      <c r="AD138" s="27">
        <v>0</v>
      </c>
      <c r="AE138" s="27">
        <v>0</v>
      </c>
      <c r="AF138" s="27">
        <v>0</v>
      </c>
      <c r="AG138" s="13" t="s">
        <v>292</v>
      </c>
    </row>
    <row r="139" spans="1:33" ht="15" customHeight="1" x14ac:dyDescent="0.2">
      <c r="A139" s="3" t="s">
        <v>667</v>
      </c>
      <c r="B139" s="10" t="s">
        <v>217</v>
      </c>
      <c r="C139" s="27">
        <v>110.822472</v>
      </c>
      <c r="D139" s="27">
        <v>89.385818</v>
      </c>
      <c r="E139" s="27">
        <v>74.343140000000005</v>
      </c>
      <c r="F139" s="27">
        <v>63.818607</v>
      </c>
      <c r="G139" s="27">
        <v>55.316977999999999</v>
      </c>
      <c r="H139" s="27">
        <v>42.384369</v>
      </c>
      <c r="I139" s="27">
        <v>35.762695000000001</v>
      </c>
      <c r="J139" s="27">
        <v>27.838203</v>
      </c>
      <c r="K139" s="27">
        <v>21.308094000000001</v>
      </c>
      <c r="L139" s="27">
        <v>14.04523</v>
      </c>
      <c r="M139" s="27">
        <v>7.1306269999999996</v>
      </c>
      <c r="N139" s="27">
        <v>2.9080349999999999</v>
      </c>
      <c r="O139" s="27">
        <v>0.93704600000000005</v>
      </c>
      <c r="P139" s="27">
        <v>0</v>
      </c>
      <c r="Q139" s="27">
        <v>0</v>
      </c>
      <c r="R139" s="27">
        <v>0</v>
      </c>
      <c r="S139" s="27">
        <v>0</v>
      </c>
      <c r="T139" s="27">
        <v>0</v>
      </c>
      <c r="U139" s="27">
        <v>0</v>
      </c>
      <c r="V139" s="27">
        <v>0</v>
      </c>
      <c r="W139" s="27">
        <v>0</v>
      </c>
      <c r="X139" s="27">
        <v>0</v>
      </c>
      <c r="Y139" s="27">
        <v>0</v>
      </c>
      <c r="Z139" s="27">
        <v>0</v>
      </c>
      <c r="AA139" s="27">
        <v>0</v>
      </c>
      <c r="AB139" s="27">
        <v>0</v>
      </c>
      <c r="AC139" s="27">
        <v>0</v>
      </c>
      <c r="AD139" s="27">
        <v>0</v>
      </c>
      <c r="AE139" s="27">
        <v>0</v>
      </c>
      <c r="AF139" s="27">
        <v>0</v>
      </c>
      <c r="AG139" s="13" t="s">
        <v>292</v>
      </c>
    </row>
    <row r="140" spans="1:33" ht="15" customHeight="1" x14ac:dyDescent="0.2">
      <c r="A140" s="3" t="s">
        <v>668</v>
      </c>
      <c r="B140" s="10" t="s">
        <v>203</v>
      </c>
      <c r="C140" s="27">
        <v>91.252082999999999</v>
      </c>
      <c r="D140" s="27">
        <v>72.321503000000007</v>
      </c>
      <c r="E140" s="27">
        <v>60.380401999999997</v>
      </c>
      <c r="F140" s="27">
        <v>52.201625999999997</v>
      </c>
      <c r="G140" s="27">
        <v>46.372318</v>
      </c>
      <c r="H140" s="27">
        <v>40.808861</v>
      </c>
      <c r="I140" s="27">
        <v>34.462685</v>
      </c>
      <c r="J140" s="27">
        <v>26.902989999999999</v>
      </c>
      <c r="K140" s="27">
        <v>20.720082999999999</v>
      </c>
      <c r="L140" s="27">
        <v>13.677735999999999</v>
      </c>
      <c r="M140" s="27">
        <v>6.8984529999999999</v>
      </c>
      <c r="N140" s="27">
        <v>2.7583549999999999</v>
      </c>
      <c r="O140" s="27">
        <v>0.88373900000000005</v>
      </c>
      <c r="P140" s="27">
        <v>0</v>
      </c>
      <c r="Q140" s="27">
        <v>0</v>
      </c>
      <c r="R140" s="27">
        <v>0</v>
      </c>
      <c r="S140" s="27">
        <v>0</v>
      </c>
      <c r="T140" s="27">
        <v>0</v>
      </c>
      <c r="U140" s="27">
        <v>0</v>
      </c>
      <c r="V140" s="27">
        <v>0</v>
      </c>
      <c r="W140" s="27">
        <v>0</v>
      </c>
      <c r="X140" s="27">
        <v>0</v>
      </c>
      <c r="Y140" s="27">
        <v>0</v>
      </c>
      <c r="Z140" s="27">
        <v>0</v>
      </c>
      <c r="AA140" s="27">
        <v>0</v>
      </c>
      <c r="AB140" s="27">
        <v>0</v>
      </c>
      <c r="AC140" s="27">
        <v>0</v>
      </c>
      <c r="AD140" s="27">
        <v>0</v>
      </c>
      <c r="AE140" s="27">
        <v>0</v>
      </c>
      <c r="AF140" s="27">
        <v>0</v>
      </c>
      <c r="AG140" s="13" t="s">
        <v>292</v>
      </c>
    </row>
    <row r="141" spans="1:33" ht="15" customHeight="1" x14ac:dyDescent="0.2">
      <c r="A141" s="3" t="s">
        <v>669</v>
      </c>
      <c r="B141" s="10" t="s">
        <v>205</v>
      </c>
      <c r="C141" s="27">
        <v>10.970367</v>
      </c>
      <c r="D141" s="27">
        <v>8.7662809999999993</v>
      </c>
      <c r="E141" s="27">
        <v>6.6154330000000003</v>
      </c>
      <c r="F141" s="27">
        <v>4.4490970000000001</v>
      </c>
      <c r="G141" s="27">
        <v>2.21489</v>
      </c>
      <c r="H141" s="27">
        <v>1.5755079999999999</v>
      </c>
      <c r="I141" s="27">
        <v>1.3000119999999999</v>
      </c>
      <c r="J141" s="27">
        <v>0.93521200000000004</v>
      </c>
      <c r="K141" s="27">
        <v>0.58801099999999995</v>
      </c>
      <c r="L141" s="27">
        <v>0.36749399999999999</v>
      </c>
      <c r="M141" s="27">
        <v>0.23217399999999999</v>
      </c>
      <c r="N141" s="27">
        <v>0.14967900000000001</v>
      </c>
      <c r="O141" s="27">
        <v>5.3307E-2</v>
      </c>
      <c r="P141" s="27">
        <v>0</v>
      </c>
      <c r="Q141" s="27">
        <v>0</v>
      </c>
      <c r="R141" s="27">
        <v>0</v>
      </c>
      <c r="S141" s="27">
        <v>0</v>
      </c>
      <c r="T141" s="27">
        <v>0</v>
      </c>
      <c r="U141" s="27">
        <v>0</v>
      </c>
      <c r="V141" s="27">
        <v>0</v>
      </c>
      <c r="W141" s="27">
        <v>0</v>
      </c>
      <c r="X141" s="27">
        <v>0</v>
      </c>
      <c r="Y141" s="27">
        <v>0</v>
      </c>
      <c r="Z141" s="27">
        <v>0</v>
      </c>
      <c r="AA141" s="27">
        <v>0</v>
      </c>
      <c r="AB141" s="27">
        <v>0</v>
      </c>
      <c r="AC141" s="27">
        <v>0</v>
      </c>
      <c r="AD141" s="27">
        <v>0</v>
      </c>
      <c r="AE141" s="27">
        <v>0</v>
      </c>
      <c r="AF141" s="27">
        <v>0</v>
      </c>
      <c r="AG141" s="13" t="s">
        <v>292</v>
      </c>
    </row>
    <row r="142" spans="1:33" ht="15" customHeight="1" x14ac:dyDescent="0.2">
      <c r="A142" s="3" t="s">
        <v>670</v>
      </c>
      <c r="B142" s="10" t="s">
        <v>207</v>
      </c>
      <c r="C142" s="27">
        <v>8.6000189999999996</v>
      </c>
      <c r="D142" s="27">
        <v>8.2980350000000005</v>
      </c>
      <c r="E142" s="27">
        <v>7.3473059999999997</v>
      </c>
      <c r="F142" s="27">
        <v>7.1678860000000002</v>
      </c>
      <c r="G142" s="27">
        <v>6.7297719999999996</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0</v>
      </c>
      <c r="AC142" s="27">
        <v>0</v>
      </c>
      <c r="AD142" s="27">
        <v>0</v>
      </c>
      <c r="AE142" s="27">
        <v>0</v>
      </c>
      <c r="AF142" s="27">
        <v>0</v>
      </c>
      <c r="AG142" s="13" t="s">
        <v>292</v>
      </c>
    </row>
    <row r="143" spans="1:33" ht="15" customHeight="1" x14ac:dyDescent="0.2">
      <c r="A143" s="3" t="s">
        <v>671</v>
      </c>
      <c r="B143" s="10" t="s">
        <v>219</v>
      </c>
      <c r="C143" s="27">
        <v>48.797866999999997</v>
      </c>
      <c r="D143" s="27">
        <v>45.598106000000001</v>
      </c>
      <c r="E143" s="27">
        <v>42.744053000000001</v>
      </c>
      <c r="F143" s="27">
        <v>39.697231000000002</v>
      </c>
      <c r="G143" s="27">
        <v>32.573920999999999</v>
      </c>
      <c r="H143" s="27">
        <v>22.973255000000002</v>
      </c>
      <c r="I143" s="27">
        <v>19.854831999999998</v>
      </c>
      <c r="J143" s="27">
        <v>17.319157000000001</v>
      </c>
      <c r="K143" s="27">
        <v>15.07827</v>
      </c>
      <c r="L143" s="27">
        <v>13.243814</v>
      </c>
      <c r="M143" s="27">
        <v>11.123158</v>
      </c>
      <c r="N143" s="27">
        <v>10.083413999999999</v>
      </c>
      <c r="O143" s="27">
        <v>8.1510569999999998</v>
      </c>
      <c r="P143" s="27">
        <v>7.0694679999999996</v>
      </c>
      <c r="Q143" s="27">
        <v>7.0465429999999998</v>
      </c>
      <c r="R143" s="27">
        <v>6.3238690000000002</v>
      </c>
      <c r="S143" s="27">
        <v>6</v>
      </c>
      <c r="T143" s="27">
        <v>5.1068439999999997</v>
      </c>
      <c r="U143" s="27">
        <v>5</v>
      </c>
      <c r="V143" s="27">
        <v>5</v>
      </c>
      <c r="W143" s="27">
        <v>4.052073</v>
      </c>
      <c r="X143" s="27">
        <v>4</v>
      </c>
      <c r="Y143" s="27">
        <v>4</v>
      </c>
      <c r="Z143" s="27">
        <v>4</v>
      </c>
      <c r="AA143" s="27">
        <v>4</v>
      </c>
      <c r="AB143" s="27">
        <v>3.949948</v>
      </c>
      <c r="AC143" s="27">
        <v>3</v>
      </c>
      <c r="AD143" s="27">
        <v>3</v>
      </c>
      <c r="AE143" s="27">
        <v>1.4590559999999999</v>
      </c>
      <c r="AF143" s="27">
        <v>0.46276499999999998</v>
      </c>
      <c r="AG143" s="13">
        <v>-0.15121000000000001</v>
      </c>
    </row>
    <row r="144" spans="1:33" ht="15" customHeight="1" x14ac:dyDescent="0.2">
      <c r="A144" s="3" t="s">
        <v>672</v>
      </c>
      <c r="B144" s="10" t="s">
        <v>203</v>
      </c>
      <c r="C144" s="27">
        <v>23.506001000000001</v>
      </c>
      <c r="D144" s="27">
        <v>22.689848000000001</v>
      </c>
      <c r="E144" s="27">
        <v>21.672539</v>
      </c>
      <c r="F144" s="27">
        <v>20.794529000000001</v>
      </c>
      <c r="G144" s="27">
        <v>19.476429</v>
      </c>
      <c r="H144" s="27">
        <v>18.005787000000002</v>
      </c>
      <c r="I144" s="27">
        <v>16.179020000000001</v>
      </c>
      <c r="J144" s="27">
        <v>14.026807</v>
      </c>
      <c r="K144" s="27">
        <v>12.131277000000001</v>
      </c>
      <c r="L144" s="27">
        <v>10.604737999999999</v>
      </c>
      <c r="M144" s="27">
        <v>8.7558229999999995</v>
      </c>
      <c r="N144" s="27">
        <v>8.0130079999999992</v>
      </c>
      <c r="O144" s="27">
        <v>7.2261579999999999</v>
      </c>
      <c r="P144" s="27">
        <v>7.0694679999999996</v>
      </c>
      <c r="Q144" s="27">
        <v>7.0465429999999998</v>
      </c>
      <c r="R144" s="27">
        <v>6.3238690000000002</v>
      </c>
      <c r="S144" s="27">
        <v>6</v>
      </c>
      <c r="T144" s="27">
        <v>5.1068439999999997</v>
      </c>
      <c r="U144" s="27">
        <v>5</v>
      </c>
      <c r="V144" s="27">
        <v>5</v>
      </c>
      <c r="W144" s="27">
        <v>4.052073</v>
      </c>
      <c r="X144" s="27">
        <v>4</v>
      </c>
      <c r="Y144" s="27">
        <v>4</v>
      </c>
      <c r="Z144" s="27">
        <v>4</v>
      </c>
      <c r="AA144" s="27">
        <v>4</v>
      </c>
      <c r="AB144" s="27">
        <v>3.949948</v>
      </c>
      <c r="AC144" s="27">
        <v>3</v>
      </c>
      <c r="AD144" s="27">
        <v>3</v>
      </c>
      <c r="AE144" s="27">
        <v>1.4590559999999999</v>
      </c>
      <c r="AF144" s="27">
        <v>0.46276499999999998</v>
      </c>
      <c r="AG144" s="13">
        <v>-0.12978600000000001</v>
      </c>
    </row>
    <row r="145" spans="1:33" ht="15" customHeight="1" x14ac:dyDescent="0.2">
      <c r="A145" s="3" t="s">
        <v>673</v>
      </c>
      <c r="B145" s="10" t="s">
        <v>205</v>
      </c>
      <c r="C145" s="27">
        <v>13.291867</v>
      </c>
      <c r="D145" s="27">
        <v>10.90826</v>
      </c>
      <c r="E145" s="27">
        <v>9.0715140000000005</v>
      </c>
      <c r="F145" s="27">
        <v>6.9027029999999998</v>
      </c>
      <c r="G145" s="27">
        <v>6.3284960000000003</v>
      </c>
      <c r="H145" s="27">
        <v>4.9674670000000001</v>
      </c>
      <c r="I145" s="27">
        <v>3.6758109999999999</v>
      </c>
      <c r="J145" s="27">
        <v>3.292351</v>
      </c>
      <c r="K145" s="27">
        <v>2.946993</v>
      </c>
      <c r="L145" s="27">
        <v>2.6390760000000002</v>
      </c>
      <c r="M145" s="27">
        <v>2.3673350000000002</v>
      </c>
      <c r="N145" s="27">
        <v>2.0704060000000002</v>
      </c>
      <c r="O145" s="27">
        <v>0.92489900000000003</v>
      </c>
      <c r="P145" s="27">
        <v>0</v>
      </c>
      <c r="Q145" s="27">
        <v>0</v>
      </c>
      <c r="R145" s="27">
        <v>0</v>
      </c>
      <c r="S145" s="27">
        <v>0</v>
      </c>
      <c r="T145" s="27">
        <v>0</v>
      </c>
      <c r="U145" s="27">
        <v>0</v>
      </c>
      <c r="V145" s="27">
        <v>0</v>
      </c>
      <c r="W145" s="27">
        <v>0</v>
      </c>
      <c r="X145" s="27">
        <v>0</v>
      </c>
      <c r="Y145" s="27">
        <v>0</v>
      </c>
      <c r="Z145" s="27">
        <v>0</v>
      </c>
      <c r="AA145" s="27">
        <v>0</v>
      </c>
      <c r="AB145" s="27">
        <v>0</v>
      </c>
      <c r="AC145" s="27">
        <v>0</v>
      </c>
      <c r="AD145" s="27">
        <v>0</v>
      </c>
      <c r="AE145" s="27">
        <v>0</v>
      </c>
      <c r="AF145" s="27">
        <v>0</v>
      </c>
      <c r="AG145" s="13" t="s">
        <v>292</v>
      </c>
    </row>
    <row r="146" spans="1:33" ht="15" customHeight="1" x14ac:dyDescent="0.2">
      <c r="A146" s="3" t="s">
        <v>674</v>
      </c>
      <c r="B146" s="10" t="s">
        <v>207</v>
      </c>
      <c r="C146" s="27">
        <v>12</v>
      </c>
      <c r="D146" s="27">
        <v>12</v>
      </c>
      <c r="E146" s="27">
        <v>12</v>
      </c>
      <c r="F146" s="27">
        <v>12</v>
      </c>
      <c r="G146" s="27">
        <v>6.7689969999999997</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v>
      </c>
      <c r="AC146" s="27">
        <v>0</v>
      </c>
      <c r="AD146" s="27">
        <v>0</v>
      </c>
      <c r="AE146" s="27">
        <v>0</v>
      </c>
      <c r="AF146" s="27">
        <v>0</v>
      </c>
      <c r="AG146" s="13" t="s">
        <v>292</v>
      </c>
    </row>
    <row r="147" spans="1:33" ht="15" customHeight="1" x14ac:dyDescent="0.2">
      <c r="A147" s="3" t="s">
        <v>675</v>
      </c>
      <c r="B147" s="10" t="s">
        <v>221</v>
      </c>
      <c r="C147" s="27">
        <v>173.645264</v>
      </c>
      <c r="D147" s="27">
        <v>151.60453799999999</v>
      </c>
      <c r="E147" s="27">
        <v>126.11264799999999</v>
      </c>
      <c r="F147" s="27">
        <v>95.849541000000002</v>
      </c>
      <c r="G147" s="27">
        <v>60.877105999999998</v>
      </c>
      <c r="H147" s="27">
        <v>20.3964</v>
      </c>
      <c r="I147" s="27">
        <v>11.014037999999999</v>
      </c>
      <c r="J147" s="27">
        <v>9.2963059999999995</v>
      </c>
      <c r="K147" s="27">
        <v>7.5375040000000002</v>
      </c>
      <c r="L147" s="27">
        <v>5.5572020000000002</v>
      </c>
      <c r="M147" s="27">
        <v>3.3030729999999999</v>
      </c>
      <c r="N147" s="27">
        <v>0</v>
      </c>
      <c r="O147" s="27">
        <v>0</v>
      </c>
      <c r="P147" s="27">
        <v>0</v>
      </c>
      <c r="Q147" s="27">
        <v>0</v>
      </c>
      <c r="R147" s="27">
        <v>0</v>
      </c>
      <c r="S147" s="27">
        <v>0</v>
      </c>
      <c r="T147" s="27">
        <v>0</v>
      </c>
      <c r="U147" s="27">
        <v>0</v>
      </c>
      <c r="V147" s="27">
        <v>0</v>
      </c>
      <c r="W147" s="27">
        <v>0</v>
      </c>
      <c r="X147" s="27">
        <v>0</v>
      </c>
      <c r="Y147" s="27">
        <v>0</v>
      </c>
      <c r="Z147" s="27">
        <v>0</v>
      </c>
      <c r="AA147" s="27">
        <v>0</v>
      </c>
      <c r="AB147" s="27">
        <v>0</v>
      </c>
      <c r="AC147" s="27">
        <v>0</v>
      </c>
      <c r="AD147" s="27">
        <v>0</v>
      </c>
      <c r="AE147" s="27">
        <v>0</v>
      </c>
      <c r="AF147" s="27">
        <v>0</v>
      </c>
      <c r="AG147" s="13" t="s">
        <v>292</v>
      </c>
    </row>
    <row r="148" spans="1:33" ht="15" customHeight="1" x14ac:dyDescent="0.2">
      <c r="A148" s="3" t="s">
        <v>676</v>
      </c>
      <c r="B148" s="10" t="s">
        <v>203</v>
      </c>
      <c r="C148" s="27">
        <v>139.55836500000001</v>
      </c>
      <c r="D148" s="27">
        <v>122.319473</v>
      </c>
      <c r="E148" s="27">
        <v>102.28771999999999</v>
      </c>
      <c r="F148" s="27">
        <v>78.941344999999998</v>
      </c>
      <c r="G148" s="27">
        <v>50.963374999999999</v>
      </c>
      <c r="H148" s="27">
        <v>18.869966999999999</v>
      </c>
      <c r="I148" s="27">
        <v>10.102231</v>
      </c>
      <c r="J148" s="27">
        <v>8.8634330000000006</v>
      </c>
      <c r="K148" s="27">
        <v>7.4603510000000002</v>
      </c>
      <c r="L148" s="27">
        <v>5.5572020000000002</v>
      </c>
      <c r="M148" s="27">
        <v>3.3030729999999999</v>
      </c>
      <c r="N148" s="27">
        <v>0</v>
      </c>
      <c r="O148" s="27">
        <v>0</v>
      </c>
      <c r="P148" s="27">
        <v>0</v>
      </c>
      <c r="Q148" s="27">
        <v>0</v>
      </c>
      <c r="R148" s="27">
        <v>0</v>
      </c>
      <c r="S148" s="27">
        <v>0</v>
      </c>
      <c r="T148" s="27">
        <v>0</v>
      </c>
      <c r="U148" s="27">
        <v>0</v>
      </c>
      <c r="V148" s="27">
        <v>0</v>
      </c>
      <c r="W148" s="27">
        <v>0</v>
      </c>
      <c r="X148" s="27">
        <v>0</v>
      </c>
      <c r="Y148" s="27">
        <v>0</v>
      </c>
      <c r="Z148" s="27">
        <v>0</v>
      </c>
      <c r="AA148" s="27">
        <v>0</v>
      </c>
      <c r="AB148" s="27">
        <v>0</v>
      </c>
      <c r="AC148" s="27">
        <v>0</v>
      </c>
      <c r="AD148" s="27">
        <v>0</v>
      </c>
      <c r="AE148" s="27">
        <v>0</v>
      </c>
      <c r="AF148" s="27">
        <v>0</v>
      </c>
      <c r="AG148" s="13" t="s">
        <v>292</v>
      </c>
    </row>
    <row r="149" spans="1:33" ht="15" customHeight="1" x14ac:dyDescent="0.2">
      <c r="A149" s="3" t="s">
        <v>677</v>
      </c>
      <c r="B149" s="10" t="s">
        <v>205</v>
      </c>
      <c r="C149" s="27">
        <v>31.822787999999999</v>
      </c>
      <c r="D149" s="27">
        <v>27.053218999999999</v>
      </c>
      <c r="E149" s="27">
        <v>21.649021000000001</v>
      </c>
      <c r="F149" s="27">
        <v>15.627075</v>
      </c>
      <c r="G149" s="27">
        <v>8.632612</v>
      </c>
      <c r="H149" s="27">
        <v>1.5264329999999999</v>
      </c>
      <c r="I149" s="27">
        <v>0.91180700000000003</v>
      </c>
      <c r="J149" s="27">
        <v>0.43287300000000001</v>
      </c>
      <c r="K149" s="27">
        <v>7.7152999999999999E-2</v>
      </c>
      <c r="L149" s="27">
        <v>0</v>
      </c>
      <c r="M149" s="27">
        <v>0</v>
      </c>
      <c r="N149" s="27">
        <v>0</v>
      </c>
      <c r="O149" s="27">
        <v>0</v>
      </c>
      <c r="P149" s="27">
        <v>0</v>
      </c>
      <c r="Q149" s="27">
        <v>0</v>
      </c>
      <c r="R149" s="27">
        <v>0</v>
      </c>
      <c r="S149" s="27">
        <v>0</v>
      </c>
      <c r="T149" s="27">
        <v>0</v>
      </c>
      <c r="U149" s="27">
        <v>0</v>
      </c>
      <c r="V149" s="27">
        <v>0</v>
      </c>
      <c r="W149" s="27">
        <v>0</v>
      </c>
      <c r="X149" s="27">
        <v>0</v>
      </c>
      <c r="Y149" s="27">
        <v>0</v>
      </c>
      <c r="Z149" s="27">
        <v>0</v>
      </c>
      <c r="AA149" s="27">
        <v>0</v>
      </c>
      <c r="AB149" s="27">
        <v>0</v>
      </c>
      <c r="AC149" s="27">
        <v>0</v>
      </c>
      <c r="AD149" s="27">
        <v>0</v>
      </c>
      <c r="AE149" s="27">
        <v>0</v>
      </c>
      <c r="AF149" s="27">
        <v>0</v>
      </c>
      <c r="AG149" s="13" t="s">
        <v>292</v>
      </c>
    </row>
    <row r="150" spans="1:33" ht="15" customHeight="1" x14ac:dyDescent="0.2">
      <c r="A150" s="3" t="s">
        <v>678</v>
      </c>
      <c r="B150" s="10" t="s">
        <v>207</v>
      </c>
      <c r="C150" s="27">
        <v>2.264119</v>
      </c>
      <c r="D150" s="27">
        <v>2.2318419999999999</v>
      </c>
      <c r="E150" s="27">
        <v>2.1759149999999998</v>
      </c>
      <c r="F150" s="27">
        <v>1.2811189999999999</v>
      </c>
      <c r="G150" s="27">
        <v>1.2811189999999999</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v>
      </c>
      <c r="Y150" s="27">
        <v>0</v>
      </c>
      <c r="Z150" s="27">
        <v>0</v>
      </c>
      <c r="AA150" s="27">
        <v>0</v>
      </c>
      <c r="AB150" s="27">
        <v>0</v>
      </c>
      <c r="AC150" s="27">
        <v>0</v>
      </c>
      <c r="AD150" s="27">
        <v>0</v>
      </c>
      <c r="AE150" s="27">
        <v>0</v>
      </c>
      <c r="AF150" s="27">
        <v>0</v>
      </c>
      <c r="AG150" s="13" t="s">
        <v>292</v>
      </c>
    </row>
    <row r="151" spans="1:33" ht="15" customHeight="1" x14ac:dyDescent="0.2">
      <c r="A151" s="3" t="s">
        <v>679</v>
      </c>
      <c r="B151" s="10" t="s">
        <v>223</v>
      </c>
      <c r="C151" s="27">
        <v>11.777768</v>
      </c>
      <c r="D151" s="27">
        <v>9.5621480000000005</v>
      </c>
      <c r="E151" s="27">
        <v>9.0368680000000001</v>
      </c>
      <c r="F151" s="27">
        <v>8.5154040000000002</v>
      </c>
      <c r="G151" s="27">
        <v>7.8941540000000003</v>
      </c>
      <c r="H151" s="27">
        <v>6.1759000000000004</v>
      </c>
      <c r="I151" s="27">
        <v>5.3269760000000002</v>
      </c>
      <c r="J151" s="27">
        <v>4.8847110000000002</v>
      </c>
      <c r="K151" s="27">
        <v>4.5095470000000004</v>
      </c>
      <c r="L151" s="27">
        <v>4.1953069999999997</v>
      </c>
      <c r="M151" s="27">
        <v>3.9120729999999999</v>
      </c>
      <c r="N151" s="27">
        <v>3.7082030000000001</v>
      </c>
      <c r="O151" s="27">
        <v>3.5428999999999999</v>
      </c>
      <c r="P151" s="27">
        <v>3.4108139999999998</v>
      </c>
      <c r="Q151" s="27">
        <v>3.3068050000000002</v>
      </c>
      <c r="R151" s="27">
        <v>2.2260970000000002</v>
      </c>
      <c r="S151" s="27">
        <v>2.1643870000000001</v>
      </c>
      <c r="T151" s="27">
        <v>2.1178970000000001</v>
      </c>
      <c r="U151" s="27">
        <v>8.3391000000000007E-2</v>
      </c>
      <c r="V151" s="27">
        <v>5.8160999999999997E-2</v>
      </c>
      <c r="W151" s="27">
        <v>3.9989999999999998E-2</v>
      </c>
      <c r="X151" s="27">
        <v>2.7102000000000001E-2</v>
      </c>
      <c r="Y151" s="27">
        <v>7.2439999999999996E-3</v>
      </c>
      <c r="Z151" s="27">
        <v>4.8529999999999997E-3</v>
      </c>
      <c r="AA151" s="27">
        <v>0</v>
      </c>
      <c r="AB151" s="27">
        <v>0</v>
      </c>
      <c r="AC151" s="27">
        <v>0</v>
      </c>
      <c r="AD151" s="27">
        <v>0</v>
      </c>
      <c r="AE151" s="27">
        <v>0</v>
      </c>
      <c r="AF151" s="27">
        <v>0</v>
      </c>
      <c r="AG151" s="13" t="s">
        <v>292</v>
      </c>
    </row>
    <row r="152" spans="1:33" ht="15" customHeight="1" x14ac:dyDescent="0.2">
      <c r="A152" s="3" t="s">
        <v>680</v>
      </c>
      <c r="B152" s="10" t="s">
        <v>203</v>
      </c>
      <c r="C152" s="27">
        <v>8.777768</v>
      </c>
      <c r="D152" s="27">
        <v>8.4607910000000004</v>
      </c>
      <c r="E152" s="27">
        <v>8.0368680000000001</v>
      </c>
      <c r="F152" s="27">
        <v>7.5154030000000001</v>
      </c>
      <c r="G152" s="27">
        <v>6.8941540000000003</v>
      </c>
      <c r="H152" s="27">
        <v>6.1759000000000004</v>
      </c>
      <c r="I152" s="27">
        <v>5.3269760000000002</v>
      </c>
      <c r="J152" s="27">
        <v>4.8847110000000002</v>
      </c>
      <c r="K152" s="27">
        <v>4.5095470000000004</v>
      </c>
      <c r="L152" s="27">
        <v>4.1953069999999997</v>
      </c>
      <c r="M152" s="27">
        <v>3.9120729999999999</v>
      </c>
      <c r="N152" s="27">
        <v>3.7082030000000001</v>
      </c>
      <c r="O152" s="27">
        <v>3.5428999999999999</v>
      </c>
      <c r="P152" s="27">
        <v>3.4108139999999998</v>
      </c>
      <c r="Q152" s="27">
        <v>3.3068050000000002</v>
      </c>
      <c r="R152" s="27">
        <v>2.2260970000000002</v>
      </c>
      <c r="S152" s="27">
        <v>2.1643870000000001</v>
      </c>
      <c r="T152" s="27">
        <v>2.1178970000000001</v>
      </c>
      <c r="U152" s="27">
        <v>8.3391000000000007E-2</v>
      </c>
      <c r="V152" s="27">
        <v>5.8160999999999997E-2</v>
      </c>
      <c r="W152" s="27">
        <v>3.9989999999999998E-2</v>
      </c>
      <c r="X152" s="27">
        <v>2.7102000000000001E-2</v>
      </c>
      <c r="Y152" s="27">
        <v>7.2439999999999996E-3</v>
      </c>
      <c r="Z152" s="27">
        <v>4.8529999999999997E-3</v>
      </c>
      <c r="AA152" s="27">
        <v>0</v>
      </c>
      <c r="AB152" s="27">
        <v>0</v>
      </c>
      <c r="AC152" s="27">
        <v>0</v>
      </c>
      <c r="AD152" s="27">
        <v>0</v>
      </c>
      <c r="AE152" s="27">
        <v>0</v>
      </c>
      <c r="AF152" s="27">
        <v>0</v>
      </c>
      <c r="AG152" s="13" t="s">
        <v>292</v>
      </c>
    </row>
    <row r="153" spans="1:33" ht="15" customHeight="1" x14ac:dyDescent="0.2">
      <c r="A153" s="3" t="s">
        <v>681</v>
      </c>
      <c r="B153" s="10" t="s">
        <v>205</v>
      </c>
      <c r="C153" s="27">
        <v>2</v>
      </c>
      <c r="D153" s="27">
        <v>0.101357</v>
      </c>
      <c r="E153" s="27">
        <v>0</v>
      </c>
      <c r="F153" s="27">
        <v>0</v>
      </c>
      <c r="G153" s="27">
        <v>0</v>
      </c>
      <c r="H153" s="27">
        <v>0</v>
      </c>
      <c r="I153" s="27">
        <v>0</v>
      </c>
      <c r="J153" s="27">
        <v>0</v>
      </c>
      <c r="K153" s="27">
        <v>0</v>
      </c>
      <c r="L153" s="27">
        <v>0</v>
      </c>
      <c r="M153" s="27">
        <v>0</v>
      </c>
      <c r="N153" s="27">
        <v>0</v>
      </c>
      <c r="O153" s="27">
        <v>0</v>
      </c>
      <c r="P153" s="27">
        <v>0</v>
      </c>
      <c r="Q153" s="27">
        <v>0</v>
      </c>
      <c r="R153" s="27">
        <v>0</v>
      </c>
      <c r="S153" s="27">
        <v>0</v>
      </c>
      <c r="T153" s="27">
        <v>0</v>
      </c>
      <c r="U153" s="27">
        <v>0</v>
      </c>
      <c r="V153" s="27">
        <v>0</v>
      </c>
      <c r="W153" s="27">
        <v>0</v>
      </c>
      <c r="X153" s="27">
        <v>0</v>
      </c>
      <c r="Y153" s="27">
        <v>0</v>
      </c>
      <c r="Z153" s="27">
        <v>0</v>
      </c>
      <c r="AA153" s="27">
        <v>0</v>
      </c>
      <c r="AB153" s="27">
        <v>0</v>
      </c>
      <c r="AC153" s="27">
        <v>0</v>
      </c>
      <c r="AD153" s="27">
        <v>0</v>
      </c>
      <c r="AE153" s="27">
        <v>0</v>
      </c>
      <c r="AF153" s="27">
        <v>0</v>
      </c>
      <c r="AG153" s="13" t="s">
        <v>292</v>
      </c>
    </row>
    <row r="154" spans="1:33" ht="15" customHeight="1" x14ac:dyDescent="0.2">
      <c r="A154" s="3" t="s">
        <v>682</v>
      </c>
      <c r="B154" s="10" t="s">
        <v>207</v>
      </c>
      <c r="C154" s="27">
        <v>1</v>
      </c>
      <c r="D154" s="27">
        <v>1</v>
      </c>
      <c r="E154" s="27">
        <v>1</v>
      </c>
      <c r="F154" s="27">
        <v>1</v>
      </c>
      <c r="G154" s="27">
        <v>1</v>
      </c>
      <c r="H154" s="27">
        <v>0</v>
      </c>
      <c r="I154" s="27">
        <v>0</v>
      </c>
      <c r="J154" s="27">
        <v>0</v>
      </c>
      <c r="K154" s="27">
        <v>0</v>
      </c>
      <c r="L154" s="27">
        <v>0</v>
      </c>
      <c r="M154" s="27">
        <v>0</v>
      </c>
      <c r="N154" s="27">
        <v>0</v>
      </c>
      <c r="O154" s="27">
        <v>0</v>
      </c>
      <c r="P154" s="27">
        <v>0</v>
      </c>
      <c r="Q154" s="27">
        <v>0</v>
      </c>
      <c r="R154" s="27">
        <v>0</v>
      </c>
      <c r="S154" s="27">
        <v>0</v>
      </c>
      <c r="T154" s="27">
        <v>0</v>
      </c>
      <c r="U154" s="27">
        <v>0</v>
      </c>
      <c r="V154" s="27">
        <v>0</v>
      </c>
      <c r="W154" s="27">
        <v>0</v>
      </c>
      <c r="X154" s="27">
        <v>0</v>
      </c>
      <c r="Y154" s="27">
        <v>0</v>
      </c>
      <c r="Z154" s="27">
        <v>0</v>
      </c>
      <c r="AA154" s="27">
        <v>0</v>
      </c>
      <c r="AB154" s="27">
        <v>0</v>
      </c>
      <c r="AC154" s="27">
        <v>0</v>
      </c>
      <c r="AD154" s="27">
        <v>0</v>
      </c>
      <c r="AE154" s="27">
        <v>0</v>
      </c>
      <c r="AF154" s="27">
        <v>0</v>
      </c>
      <c r="AG154" s="13" t="s">
        <v>292</v>
      </c>
    </row>
    <row r="155" spans="1:33" ht="15" customHeight="1" x14ac:dyDescent="0.2">
      <c r="A155" s="3" t="s">
        <v>683</v>
      </c>
      <c r="B155" s="10" t="s">
        <v>225</v>
      </c>
      <c r="C155" s="27">
        <v>11.9726</v>
      </c>
      <c r="D155" s="27">
        <v>11.5312</v>
      </c>
      <c r="E155" s="27">
        <v>11.316832</v>
      </c>
      <c r="F155" s="27">
        <v>11.119308</v>
      </c>
      <c r="G155" s="27">
        <v>10.940218</v>
      </c>
      <c r="H155" s="27">
        <v>10.780381</v>
      </c>
      <c r="I155" s="27">
        <v>10.511022000000001</v>
      </c>
      <c r="J155" s="27">
        <v>9.6483039999999995</v>
      </c>
      <c r="K155" s="27">
        <v>8.5264419999999994</v>
      </c>
      <c r="L155" s="27">
        <v>7.4225960000000004</v>
      </c>
      <c r="M155" s="27">
        <v>7.3353250000000001</v>
      </c>
      <c r="N155" s="27">
        <v>7.2629890000000001</v>
      </c>
      <c r="O155" s="27">
        <v>6.2038460000000004</v>
      </c>
      <c r="P155" s="27">
        <v>6</v>
      </c>
      <c r="Q155" s="27">
        <v>6</v>
      </c>
      <c r="R155" s="27">
        <v>6</v>
      </c>
      <c r="S155" s="27">
        <v>6</v>
      </c>
      <c r="T155" s="27">
        <v>6</v>
      </c>
      <c r="U155" s="27">
        <v>6</v>
      </c>
      <c r="V155" s="27">
        <v>6</v>
      </c>
      <c r="W155" s="27">
        <v>6</v>
      </c>
      <c r="X155" s="27">
        <v>6</v>
      </c>
      <c r="Y155" s="27">
        <v>6</v>
      </c>
      <c r="Z155" s="27">
        <v>6</v>
      </c>
      <c r="AA155" s="27">
        <v>6</v>
      </c>
      <c r="AB155" s="27">
        <v>6</v>
      </c>
      <c r="AC155" s="27">
        <v>6</v>
      </c>
      <c r="AD155" s="27">
        <v>6</v>
      </c>
      <c r="AE155" s="27">
        <v>6</v>
      </c>
      <c r="AF155" s="27">
        <v>6</v>
      </c>
      <c r="AG155" s="13">
        <v>-2.3061999999999999E-2</v>
      </c>
    </row>
    <row r="156" spans="1:33" ht="15" customHeight="1" x14ac:dyDescent="0.2">
      <c r="A156" s="3" t="s">
        <v>684</v>
      </c>
      <c r="B156" s="10" t="s">
        <v>203</v>
      </c>
      <c r="C156" s="27">
        <v>7</v>
      </c>
      <c r="D156" s="27">
        <v>7</v>
      </c>
      <c r="E156" s="27">
        <v>7</v>
      </c>
      <c r="F156" s="27">
        <v>7</v>
      </c>
      <c r="G156" s="27">
        <v>7</v>
      </c>
      <c r="H156" s="27">
        <v>7</v>
      </c>
      <c r="I156" s="27">
        <v>7</v>
      </c>
      <c r="J156" s="27">
        <v>7</v>
      </c>
      <c r="K156" s="27">
        <v>7</v>
      </c>
      <c r="L156" s="27">
        <v>7</v>
      </c>
      <c r="M156" s="27">
        <v>7</v>
      </c>
      <c r="N156" s="27">
        <v>7</v>
      </c>
      <c r="O156" s="27">
        <v>6</v>
      </c>
      <c r="P156" s="27">
        <v>6</v>
      </c>
      <c r="Q156" s="27">
        <v>6</v>
      </c>
      <c r="R156" s="27">
        <v>6</v>
      </c>
      <c r="S156" s="27">
        <v>6</v>
      </c>
      <c r="T156" s="27">
        <v>6</v>
      </c>
      <c r="U156" s="27">
        <v>6</v>
      </c>
      <c r="V156" s="27">
        <v>6</v>
      </c>
      <c r="W156" s="27">
        <v>6</v>
      </c>
      <c r="X156" s="27">
        <v>6</v>
      </c>
      <c r="Y156" s="27">
        <v>6</v>
      </c>
      <c r="Z156" s="27">
        <v>6</v>
      </c>
      <c r="AA156" s="27">
        <v>6</v>
      </c>
      <c r="AB156" s="27">
        <v>6</v>
      </c>
      <c r="AC156" s="27">
        <v>6</v>
      </c>
      <c r="AD156" s="27">
        <v>6</v>
      </c>
      <c r="AE156" s="27">
        <v>6</v>
      </c>
      <c r="AF156" s="27">
        <v>6</v>
      </c>
      <c r="AG156" s="13">
        <v>-5.4900000000000001E-3</v>
      </c>
    </row>
    <row r="157" spans="1:33" ht="15" customHeight="1" x14ac:dyDescent="0.2">
      <c r="A157" s="3" t="s">
        <v>685</v>
      </c>
      <c r="B157" s="10" t="s">
        <v>205</v>
      </c>
      <c r="C157" s="27">
        <v>4.9725999999999999</v>
      </c>
      <c r="D157" s="27">
        <v>4.5312000000000001</v>
      </c>
      <c r="E157" s="27">
        <v>4.3168319999999998</v>
      </c>
      <c r="F157" s="27">
        <v>4.1193080000000002</v>
      </c>
      <c r="G157" s="27">
        <v>3.9402180000000002</v>
      </c>
      <c r="H157" s="27">
        <v>3.7803810000000002</v>
      </c>
      <c r="I157" s="27">
        <v>3.5110220000000001</v>
      </c>
      <c r="J157" s="27">
        <v>2.648304</v>
      </c>
      <c r="K157" s="27">
        <v>1.5264420000000001</v>
      </c>
      <c r="L157" s="27">
        <v>0.42259600000000003</v>
      </c>
      <c r="M157" s="27">
        <v>0.33532499999999998</v>
      </c>
      <c r="N157" s="27">
        <v>0.26298899999999997</v>
      </c>
      <c r="O157" s="27">
        <v>0.203846</v>
      </c>
      <c r="P157" s="27">
        <v>0</v>
      </c>
      <c r="Q157" s="27">
        <v>0</v>
      </c>
      <c r="R157" s="27">
        <v>0</v>
      </c>
      <c r="S157" s="27">
        <v>0</v>
      </c>
      <c r="T157" s="27">
        <v>0</v>
      </c>
      <c r="U157" s="27">
        <v>0</v>
      </c>
      <c r="V157" s="27">
        <v>0</v>
      </c>
      <c r="W157" s="27">
        <v>0</v>
      </c>
      <c r="X157" s="27">
        <v>0</v>
      </c>
      <c r="Y157" s="27">
        <v>0</v>
      </c>
      <c r="Z157" s="27">
        <v>0</v>
      </c>
      <c r="AA157" s="27">
        <v>0</v>
      </c>
      <c r="AB157" s="27">
        <v>0</v>
      </c>
      <c r="AC157" s="27">
        <v>0</v>
      </c>
      <c r="AD157" s="27">
        <v>0</v>
      </c>
      <c r="AE157" s="27">
        <v>0</v>
      </c>
      <c r="AF157" s="27">
        <v>0</v>
      </c>
      <c r="AG157" s="13" t="s">
        <v>292</v>
      </c>
    </row>
    <row r="158" spans="1:33" ht="15" customHeight="1" x14ac:dyDescent="0.2">
      <c r="A158" s="3" t="s">
        <v>686</v>
      </c>
      <c r="B158" s="10" t="s">
        <v>207</v>
      </c>
      <c r="C158" s="27">
        <v>0</v>
      </c>
      <c r="D158" s="27">
        <v>0</v>
      </c>
      <c r="E158" s="27">
        <v>0</v>
      </c>
      <c r="F158" s="27">
        <v>0</v>
      </c>
      <c r="G158" s="27">
        <v>0</v>
      </c>
      <c r="H158" s="27">
        <v>0</v>
      </c>
      <c r="I158" s="27">
        <v>0</v>
      </c>
      <c r="J158" s="27">
        <v>0</v>
      </c>
      <c r="K158" s="27">
        <v>0</v>
      </c>
      <c r="L158" s="27">
        <v>0</v>
      </c>
      <c r="M158" s="27">
        <v>0</v>
      </c>
      <c r="N158" s="27">
        <v>0</v>
      </c>
      <c r="O158" s="27">
        <v>0</v>
      </c>
      <c r="P158" s="27">
        <v>0</v>
      </c>
      <c r="Q158" s="27">
        <v>0</v>
      </c>
      <c r="R158" s="27">
        <v>0</v>
      </c>
      <c r="S158" s="27">
        <v>0</v>
      </c>
      <c r="T158" s="27">
        <v>0</v>
      </c>
      <c r="U158" s="27">
        <v>0</v>
      </c>
      <c r="V158" s="27">
        <v>0</v>
      </c>
      <c r="W158" s="27">
        <v>0</v>
      </c>
      <c r="X158" s="27">
        <v>0</v>
      </c>
      <c r="Y158" s="27">
        <v>0</v>
      </c>
      <c r="Z158" s="27">
        <v>0</v>
      </c>
      <c r="AA158" s="27">
        <v>0</v>
      </c>
      <c r="AB158" s="27">
        <v>0</v>
      </c>
      <c r="AC158" s="27">
        <v>0</v>
      </c>
      <c r="AD158" s="27">
        <v>0</v>
      </c>
      <c r="AE158" s="27">
        <v>0</v>
      </c>
      <c r="AF158" s="27">
        <v>0</v>
      </c>
      <c r="AG158" s="13" t="s">
        <v>292</v>
      </c>
    </row>
    <row r="159" spans="1:33" ht="15" customHeight="1" x14ac:dyDescent="0.2">
      <c r="A159" s="3" t="s">
        <v>687</v>
      </c>
      <c r="B159" s="10" t="s">
        <v>227</v>
      </c>
      <c r="C159" s="27">
        <v>101.702888</v>
      </c>
      <c r="D159" s="27">
        <v>96.883026000000001</v>
      </c>
      <c r="E159" s="27">
        <v>91.547127000000003</v>
      </c>
      <c r="F159" s="27">
        <v>85.848274000000004</v>
      </c>
      <c r="G159" s="27">
        <v>79.359634</v>
      </c>
      <c r="H159" s="27">
        <v>65.935744999999997</v>
      </c>
      <c r="I159" s="27">
        <v>61.654625000000003</v>
      </c>
      <c r="J159" s="27">
        <v>57.328068000000002</v>
      </c>
      <c r="K159" s="27">
        <v>52.625968999999998</v>
      </c>
      <c r="L159" s="27">
        <v>46.616199000000002</v>
      </c>
      <c r="M159" s="27">
        <v>40.558304</v>
      </c>
      <c r="N159" s="27">
        <v>34.804661000000003</v>
      </c>
      <c r="O159" s="27">
        <v>29.040673999999999</v>
      </c>
      <c r="P159" s="27">
        <v>19.036148000000001</v>
      </c>
      <c r="Q159" s="27">
        <v>13.846577999999999</v>
      </c>
      <c r="R159" s="27">
        <v>11.259926</v>
      </c>
      <c r="S159" s="27">
        <v>10.160952999999999</v>
      </c>
      <c r="T159" s="27">
        <v>9.0393059999999998</v>
      </c>
      <c r="U159" s="27">
        <v>9.0263349999999996</v>
      </c>
      <c r="V159" s="27">
        <v>7.0640489999999998</v>
      </c>
      <c r="W159" s="27">
        <v>6</v>
      </c>
      <c r="X159" s="27">
        <v>4.6472759999999997</v>
      </c>
      <c r="Y159" s="27">
        <v>2</v>
      </c>
      <c r="Z159" s="27">
        <v>1.790146</v>
      </c>
      <c r="AA159" s="27">
        <v>0</v>
      </c>
      <c r="AB159" s="27">
        <v>0</v>
      </c>
      <c r="AC159" s="27">
        <v>0</v>
      </c>
      <c r="AD159" s="27">
        <v>0</v>
      </c>
      <c r="AE159" s="27">
        <v>0</v>
      </c>
      <c r="AF159" s="27">
        <v>0</v>
      </c>
      <c r="AG159" s="13" t="s">
        <v>292</v>
      </c>
    </row>
    <row r="160" spans="1:33" ht="15" customHeight="1" x14ac:dyDescent="0.2">
      <c r="A160" s="3" t="s">
        <v>688</v>
      </c>
      <c r="B160" s="10" t="s">
        <v>203</v>
      </c>
      <c r="C160" s="27">
        <v>64.187995999999998</v>
      </c>
      <c r="D160" s="27">
        <v>62.700600000000001</v>
      </c>
      <c r="E160" s="27">
        <v>61.287823000000003</v>
      </c>
      <c r="F160" s="27">
        <v>59.888934999999996</v>
      </c>
      <c r="G160" s="27">
        <v>58.297362999999997</v>
      </c>
      <c r="H160" s="27">
        <v>56.154502999999998</v>
      </c>
      <c r="I160" s="27">
        <v>53.362793000000003</v>
      </c>
      <c r="J160" s="27">
        <v>49.907093000000003</v>
      </c>
      <c r="K160" s="27">
        <v>45.786495000000002</v>
      </c>
      <c r="L160" s="27">
        <v>41.011519999999997</v>
      </c>
      <c r="M160" s="27">
        <v>35.644072999999999</v>
      </c>
      <c r="N160" s="27">
        <v>30.251116</v>
      </c>
      <c r="O160" s="27">
        <v>24.804006999999999</v>
      </c>
      <c r="P160" s="27">
        <v>19.036148000000001</v>
      </c>
      <c r="Q160" s="27">
        <v>13.846577999999999</v>
      </c>
      <c r="R160" s="27">
        <v>11.259926</v>
      </c>
      <c r="S160" s="27">
        <v>10.160952999999999</v>
      </c>
      <c r="T160" s="27">
        <v>9.0393059999999998</v>
      </c>
      <c r="U160" s="27">
        <v>9.0263349999999996</v>
      </c>
      <c r="V160" s="27">
        <v>7.0640489999999998</v>
      </c>
      <c r="W160" s="27">
        <v>6</v>
      </c>
      <c r="X160" s="27">
        <v>4.6472759999999997</v>
      </c>
      <c r="Y160" s="27">
        <v>2</v>
      </c>
      <c r="Z160" s="27">
        <v>1.790146</v>
      </c>
      <c r="AA160" s="27">
        <v>0</v>
      </c>
      <c r="AB160" s="27">
        <v>0</v>
      </c>
      <c r="AC160" s="27">
        <v>0</v>
      </c>
      <c r="AD160" s="27">
        <v>0</v>
      </c>
      <c r="AE160" s="27">
        <v>0</v>
      </c>
      <c r="AF160" s="27">
        <v>0</v>
      </c>
      <c r="AG160" s="13" t="s">
        <v>292</v>
      </c>
    </row>
    <row r="161" spans="1:33" ht="15" customHeight="1" x14ac:dyDescent="0.2">
      <c r="A161" s="3" t="s">
        <v>689</v>
      </c>
      <c r="B161" s="10" t="s">
        <v>205</v>
      </c>
      <c r="C161" s="27">
        <v>17.661808000000001</v>
      </c>
      <c r="D161" s="27">
        <v>16.150521999999999</v>
      </c>
      <c r="E161" s="27">
        <v>14.584994</v>
      </c>
      <c r="F161" s="27">
        <v>12.800749</v>
      </c>
      <c r="G161" s="27">
        <v>10.930932</v>
      </c>
      <c r="H161" s="27">
        <v>9.7812439999999992</v>
      </c>
      <c r="I161" s="27">
        <v>8.2918319999999994</v>
      </c>
      <c r="J161" s="27">
        <v>7.4209750000000003</v>
      </c>
      <c r="K161" s="27">
        <v>6.8394760000000003</v>
      </c>
      <c r="L161" s="27">
        <v>5.6046779999999998</v>
      </c>
      <c r="M161" s="27">
        <v>4.9142299999999999</v>
      </c>
      <c r="N161" s="27">
        <v>4.5535449999999997</v>
      </c>
      <c r="O161" s="27">
        <v>4.2366669999999997</v>
      </c>
      <c r="P161" s="27">
        <v>0</v>
      </c>
      <c r="Q161" s="27">
        <v>0</v>
      </c>
      <c r="R161" s="27">
        <v>0</v>
      </c>
      <c r="S161" s="27">
        <v>0</v>
      </c>
      <c r="T161" s="27">
        <v>0</v>
      </c>
      <c r="U161" s="27">
        <v>0</v>
      </c>
      <c r="V161" s="27">
        <v>0</v>
      </c>
      <c r="W161" s="27">
        <v>0</v>
      </c>
      <c r="X161" s="27">
        <v>0</v>
      </c>
      <c r="Y161" s="27">
        <v>0</v>
      </c>
      <c r="Z161" s="27">
        <v>0</v>
      </c>
      <c r="AA161" s="27">
        <v>0</v>
      </c>
      <c r="AB161" s="27">
        <v>0</v>
      </c>
      <c r="AC161" s="27">
        <v>0</v>
      </c>
      <c r="AD161" s="27">
        <v>0</v>
      </c>
      <c r="AE161" s="27">
        <v>0</v>
      </c>
      <c r="AF161" s="27">
        <v>0</v>
      </c>
      <c r="AG161" s="13" t="s">
        <v>292</v>
      </c>
    </row>
    <row r="162" spans="1:33" ht="15" customHeight="1" x14ac:dyDescent="0.2">
      <c r="A162" s="3" t="s">
        <v>690</v>
      </c>
      <c r="B162" s="10" t="s">
        <v>207</v>
      </c>
      <c r="C162" s="27">
        <v>19.853079000000001</v>
      </c>
      <c r="D162" s="27">
        <v>18.031901999999999</v>
      </c>
      <c r="E162" s="27">
        <v>15.674312</v>
      </c>
      <c r="F162" s="27">
        <v>13.158588999999999</v>
      </c>
      <c r="G162" s="27">
        <v>10.13134</v>
      </c>
      <c r="H162" s="27">
        <v>0</v>
      </c>
      <c r="I162" s="27">
        <v>0</v>
      </c>
      <c r="J162" s="27">
        <v>0</v>
      </c>
      <c r="K162" s="27">
        <v>0</v>
      </c>
      <c r="L162" s="27">
        <v>0</v>
      </c>
      <c r="M162" s="27">
        <v>0</v>
      </c>
      <c r="N162" s="27">
        <v>0</v>
      </c>
      <c r="O162" s="27">
        <v>0</v>
      </c>
      <c r="P162" s="27">
        <v>0</v>
      </c>
      <c r="Q162" s="27">
        <v>0</v>
      </c>
      <c r="R162" s="27">
        <v>0</v>
      </c>
      <c r="S162" s="27">
        <v>0</v>
      </c>
      <c r="T162" s="27">
        <v>0</v>
      </c>
      <c r="U162" s="27">
        <v>0</v>
      </c>
      <c r="V162" s="27">
        <v>0</v>
      </c>
      <c r="W162" s="27">
        <v>0</v>
      </c>
      <c r="X162" s="27">
        <v>0</v>
      </c>
      <c r="Y162" s="27">
        <v>0</v>
      </c>
      <c r="Z162" s="27">
        <v>0</v>
      </c>
      <c r="AA162" s="27">
        <v>0</v>
      </c>
      <c r="AB162" s="27">
        <v>0</v>
      </c>
      <c r="AC162" s="27">
        <v>0</v>
      </c>
      <c r="AD162" s="27">
        <v>0</v>
      </c>
      <c r="AE162" s="27">
        <v>0</v>
      </c>
      <c r="AF162" s="27">
        <v>0</v>
      </c>
      <c r="AG162" s="13" t="s">
        <v>292</v>
      </c>
    </row>
    <row r="163" spans="1:33" ht="15" customHeight="1" x14ac:dyDescent="0.2">
      <c r="A163" s="3" t="s">
        <v>691</v>
      </c>
      <c r="B163" s="10" t="s">
        <v>229</v>
      </c>
      <c r="C163" s="27">
        <v>20.517838999999999</v>
      </c>
      <c r="D163" s="27">
        <v>17.759450999999999</v>
      </c>
      <c r="E163" s="27">
        <v>17.260169999999999</v>
      </c>
      <c r="F163" s="27">
        <v>16.380504999999999</v>
      </c>
      <c r="G163" s="27">
        <v>15.207739</v>
      </c>
      <c r="H163" s="27">
        <v>13.305807</v>
      </c>
      <c r="I163" s="27">
        <v>12.720912999999999</v>
      </c>
      <c r="J163" s="27">
        <v>11.736134</v>
      </c>
      <c r="K163" s="27">
        <v>10.536966</v>
      </c>
      <c r="L163" s="27">
        <v>10.065647</v>
      </c>
      <c r="M163" s="27">
        <v>7.6292980000000004</v>
      </c>
      <c r="N163" s="27">
        <v>7.0589339999999998</v>
      </c>
      <c r="O163" s="27">
        <v>6.1644370000000004</v>
      </c>
      <c r="P163" s="27">
        <v>6</v>
      </c>
      <c r="Q163" s="27">
        <v>6</v>
      </c>
      <c r="R163" s="27">
        <v>6</v>
      </c>
      <c r="S163" s="27">
        <v>6</v>
      </c>
      <c r="T163" s="27">
        <v>6</v>
      </c>
      <c r="U163" s="27">
        <v>5.1677</v>
      </c>
      <c r="V163" s="27">
        <v>4.4301149999999998</v>
      </c>
      <c r="W163" s="27">
        <v>4</v>
      </c>
      <c r="X163" s="27">
        <v>3.6835260000000001</v>
      </c>
      <c r="Y163" s="27">
        <v>2.425484</v>
      </c>
      <c r="Z163" s="27">
        <v>2</v>
      </c>
      <c r="AA163" s="27">
        <v>2</v>
      </c>
      <c r="AB163" s="27">
        <v>1.6164940000000001</v>
      </c>
      <c r="AC163" s="27">
        <v>9.8886000000000002E-2</v>
      </c>
      <c r="AD163" s="27">
        <v>0</v>
      </c>
      <c r="AE163" s="27">
        <v>0</v>
      </c>
      <c r="AF163" s="27">
        <v>0</v>
      </c>
      <c r="AG163" s="13" t="s">
        <v>292</v>
      </c>
    </row>
    <row r="164" spans="1:33" ht="15" customHeight="1" x14ac:dyDescent="0.2">
      <c r="A164" s="3" t="s">
        <v>692</v>
      </c>
      <c r="B164" s="10" t="s">
        <v>203</v>
      </c>
      <c r="C164" s="27">
        <v>13.67</v>
      </c>
      <c r="D164" s="27">
        <v>12.790611</v>
      </c>
      <c r="E164" s="27">
        <v>12.382441</v>
      </c>
      <c r="F164" s="27">
        <v>11.774801</v>
      </c>
      <c r="G164" s="27">
        <v>10.945776</v>
      </c>
      <c r="H164" s="27">
        <v>10.297172</v>
      </c>
      <c r="I164" s="27">
        <v>9.9442629999999994</v>
      </c>
      <c r="J164" s="27">
        <v>9.14588</v>
      </c>
      <c r="K164" s="27">
        <v>8.0942760000000007</v>
      </c>
      <c r="L164" s="27">
        <v>8</v>
      </c>
      <c r="M164" s="27">
        <v>7.1297829999999998</v>
      </c>
      <c r="N164" s="27">
        <v>6.8867529999999997</v>
      </c>
      <c r="O164" s="27">
        <v>6.0421880000000003</v>
      </c>
      <c r="P164" s="27">
        <v>6</v>
      </c>
      <c r="Q164" s="27">
        <v>6</v>
      </c>
      <c r="R164" s="27">
        <v>6</v>
      </c>
      <c r="S164" s="27">
        <v>6</v>
      </c>
      <c r="T164" s="27">
        <v>6</v>
      </c>
      <c r="U164" s="27">
        <v>5.1677</v>
      </c>
      <c r="V164" s="27">
        <v>4.4301149999999998</v>
      </c>
      <c r="W164" s="27">
        <v>4</v>
      </c>
      <c r="X164" s="27">
        <v>3.6835260000000001</v>
      </c>
      <c r="Y164" s="27">
        <v>2.425484</v>
      </c>
      <c r="Z164" s="27">
        <v>2</v>
      </c>
      <c r="AA164" s="27">
        <v>2</v>
      </c>
      <c r="AB164" s="27">
        <v>1.6164940000000001</v>
      </c>
      <c r="AC164" s="27">
        <v>9.8886000000000002E-2</v>
      </c>
      <c r="AD164" s="27">
        <v>0</v>
      </c>
      <c r="AE164" s="27">
        <v>0</v>
      </c>
      <c r="AF164" s="27">
        <v>0</v>
      </c>
      <c r="AG164" s="13" t="s">
        <v>292</v>
      </c>
    </row>
    <row r="165" spans="1:33" ht="15" customHeight="1" x14ac:dyDescent="0.2">
      <c r="A165" s="3" t="s">
        <v>693</v>
      </c>
      <c r="B165" s="10" t="s">
        <v>205</v>
      </c>
      <c r="C165" s="27">
        <v>4</v>
      </c>
      <c r="D165" s="27">
        <v>4</v>
      </c>
      <c r="E165" s="27">
        <v>3.90889</v>
      </c>
      <c r="F165" s="27">
        <v>3.6368640000000001</v>
      </c>
      <c r="G165" s="27">
        <v>3.293123</v>
      </c>
      <c r="H165" s="27">
        <v>3.0086360000000001</v>
      </c>
      <c r="I165" s="27">
        <v>2.7766489999999999</v>
      </c>
      <c r="J165" s="27">
        <v>2.5902539999999998</v>
      </c>
      <c r="K165" s="27">
        <v>2.4426899999999998</v>
      </c>
      <c r="L165" s="27">
        <v>2.0656469999999998</v>
      </c>
      <c r="M165" s="27">
        <v>0.49951499999999999</v>
      </c>
      <c r="N165" s="27">
        <v>0.172182</v>
      </c>
      <c r="O165" s="27">
        <v>0.122249</v>
      </c>
      <c r="P165" s="27">
        <v>0</v>
      </c>
      <c r="Q165" s="27">
        <v>0</v>
      </c>
      <c r="R165" s="27">
        <v>0</v>
      </c>
      <c r="S165" s="27">
        <v>0</v>
      </c>
      <c r="T165" s="27">
        <v>0</v>
      </c>
      <c r="U165" s="27">
        <v>0</v>
      </c>
      <c r="V165" s="27">
        <v>0</v>
      </c>
      <c r="W165" s="27">
        <v>0</v>
      </c>
      <c r="X165" s="27">
        <v>0</v>
      </c>
      <c r="Y165" s="27">
        <v>0</v>
      </c>
      <c r="Z165" s="27">
        <v>0</v>
      </c>
      <c r="AA165" s="27">
        <v>0</v>
      </c>
      <c r="AB165" s="27">
        <v>0</v>
      </c>
      <c r="AC165" s="27">
        <v>0</v>
      </c>
      <c r="AD165" s="27">
        <v>0</v>
      </c>
      <c r="AE165" s="27">
        <v>0</v>
      </c>
      <c r="AF165" s="27">
        <v>0</v>
      </c>
      <c r="AG165" s="13" t="s">
        <v>292</v>
      </c>
    </row>
    <row r="166" spans="1:33" ht="15" customHeight="1" x14ac:dyDescent="0.2">
      <c r="A166" s="3" t="s">
        <v>694</v>
      </c>
      <c r="B166" s="10" t="s">
        <v>207</v>
      </c>
      <c r="C166" s="27">
        <v>2.847839</v>
      </c>
      <c r="D166" s="27">
        <v>0.96883900000000001</v>
      </c>
      <c r="E166" s="27">
        <v>0.96883900000000001</v>
      </c>
      <c r="F166" s="27">
        <v>0.96883900000000001</v>
      </c>
      <c r="G166" s="27">
        <v>0.96883900000000001</v>
      </c>
      <c r="H166" s="27">
        <v>0</v>
      </c>
      <c r="I166" s="27">
        <v>0</v>
      </c>
      <c r="J166" s="27">
        <v>0</v>
      </c>
      <c r="K166" s="27">
        <v>0</v>
      </c>
      <c r="L166" s="27">
        <v>0</v>
      </c>
      <c r="M166" s="27">
        <v>0</v>
      </c>
      <c r="N166" s="27">
        <v>0</v>
      </c>
      <c r="O166" s="27">
        <v>0</v>
      </c>
      <c r="P166" s="27">
        <v>0</v>
      </c>
      <c r="Q166" s="27">
        <v>0</v>
      </c>
      <c r="R166" s="27">
        <v>0</v>
      </c>
      <c r="S166" s="27">
        <v>0</v>
      </c>
      <c r="T166" s="27">
        <v>0</v>
      </c>
      <c r="U166" s="27">
        <v>0</v>
      </c>
      <c r="V166" s="27">
        <v>0</v>
      </c>
      <c r="W166" s="27">
        <v>0</v>
      </c>
      <c r="X166" s="27">
        <v>0</v>
      </c>
      <c r="Y166" s="27">
        <v>0</v>
      </c>
      <c r="Z166" s="27">
        <v>0</v>
      </c>
      <c r="AA166" s="27">
        <v>0</v>
      </c>
      <c r="AB166" s="27">
        <v>0</v>
      </c>
      <c r="AC166" s="27">
        <v>0</v>
      </c>
      <c r="AD166" s="27">
        <v>0</v>
      </c>
      <c r="AE166" s="27">
        <v>0</v>
      </c>
      <c r="AF166" s="27">
        <v>0</v>
      </c>
      <c r="AG166" s="13" t="s">
        <v>292</v>
      </c>
    </row>
    <row r="167" spans="1:33" ht="15" customHeight="1" x14ac:dyDescent="0.2">
      <c r="A167" s="3" t="s">
        <v>695</v>
      </c>
      <c r="B167" s="10" t="s">
        <v>231</v>
      </c>
      <c r="C167" s="27">
        <v>5.398174</v>
      </c>
      <c r="D167" s="27">
        <v>5.2826219999999999</v>
      </c>
      <c r="E167" s="27">
        <v>5.14975</v>
      </c>
      <c r="F167" s="27">
        <v>4.9952860000000001</v>
      </c>
      <c r="G167" s="27">
        <v>4.8365400000000003</v>
      </c>
      <c r="H167" s="27">
        <v>3</v>
      </c>
      <c r="I167" s="27">
        <v>3</v>
      </c>
      <c r="J167" s="27">
        <v>3</v>
      </c>
      <c r="K167" s="27">
        <v>3</v>
      </c>
      <c r="L167" s="27">
        <v>3</v>
      </c>
      <c r="M167" s="27">
        <v>3</v>
      </c>
      <c r="N167" s="27">
        <v>3</v>
      </c>
      <c r="O167" s="27">
        <v>3</v>
      </c>
      <c r="P167" s="27">
        <v>0</v>
      </c>
      <c r="Q167" s="27">
        <v>0</v>
      </c>
      <c r="R167" s="27">
        <v>0</v>
      </c>
      <c r="S167" s="27">
        <v>0</v>
      </c>
      <c r="T167" s="27">
        <v>0</v>
      </c>
      <c r="U167" s="27">
        <v>0</v>
      </c>
      <c r="V167" s="27">
        <v>0</v>
      </c>
      <c r="W167" s="27">
        <v>0</v>
      </c>
      <c r="X167" s="27">
        <v>0</v>
      </c>
      <c r="Y167" s="27">
        <v>0</v>
      </c>
      <c r="Z167" s="27">
        <v>0</v>
      </c>
      <c r="AA167" s="27">
        <v>0</v>
      </c>
      <c r="AB167" s="27">
        <v>0</v>
      </c>
      <c r="AC167" s="27">
        <v>0</v>
      </c>
      <c r="AD167" s="27">
        <v>0</v>
      </c>
      <c r="AE167" s="27">
        <v>0</v>
      </c>
      <c r="AF167" s="27">
        <v>0</v>
      </c>
      <c r="AG167" s="13" t="s">
        <v>292</v>
      </c>
    </row>
    <row r="168" spans="1:33" ht="15" customHeight="1" x14ac:dyDescent="0.2">
      <c r="A168" s="3" t="s">
        <v>696</v>
      </c>
      <c r="B168" s="10" t="s">
        <v>203</v>
      </c>
      <c r="C168" s="27">
        <v>0</v>
      </c>
      <c r="D168" s="27">
        <v>0</v>
      </c>
      <c r="E168" s="27">
        <v>0</v>
      </c>
      <c r="F168" s="27">
        <v>0</v>
      </c>
      <c r="G168" s="27">
        <v>0</v>
      </c>
      <c r="H168" s="27">
        <v>0</v>
      </c>
      <c r="I168" s="27">
        <v>0</v>
      </c>
      <c r="J168" s="27">
        <v>0</v>
      </c>
      <c r="K168" s="27">
        <v>0</v>
      </c>
      <c r="L168" s="27">
        <v>0</v>
      </c>
      <c r="M168" s="27">
        <v>0</v>
      </c>
      <c r="N168" s="27">
        <v>0</v>
      </c>
      <c r="O168" s="27">
        <v>0</v>
      </c>
      <c r="P168" s="27">
        <v>0</v>
      </c>
      <c r="Q168" s="27">
        <v>0</v>
      </c>
      <c r="R168" s="27">
        <v>0</v>
      </c>
      <c r="S168" s="27">
        <v>0</v>
      </c>
      <c r="T168" s="27">
        <v>0</v>
      </c>
      <c r="U168" s="27">
        <v>0</v>
      </c>
      <c r="V168" s="27">
        <v>0</v>
      </c>
      <c r="W168" s="27">
        <v>0</v>
      </c>
      <c r="X168" s="27">
        <v>0</v>
      </c>
      <c r="Y168" s="27">
        <v>0</v>
      </c>
      <c r="Z168" s="27">
        <v>0</v>
      </c>
      <c r="AA168" s="27">
        <v>0</v>
      </c>
      <c r="AB168" s="27">
        <v>0</v>
      </c>
      <c r="AC168" s="27">
        <v>0</v>
      </c>
      <c r="AD168" s="27">
        <v>0</v>
      </c>
      <c r="AE168" s="27">
        <v>0</v>
      </c>
      <c r="AF168" s="27">
        <v>0</v>
      </c>
      <c r="AG168" s="13" t="s">
        <v>292</v>
      </c>
    </row>
    <row r="169" spans="1:33" ht="15" customHeight="1" x14ac:dyDescent="0.2">
      <c r="A169" s="3" t="s">
        <v>697</v>
      </c>
      <c r="B169" s="10" t="s">
        <v>205</v>
      </c>
      <c r="C169" s="27">
        <v>3</v>
      </c>
      <c r="D169" s="27">
        <v>3</v>
      </c>
      <c r="E169" s="27">
        <v>3</v>
      </c>
      <c r="F169" s="27">
        <v>3</v>
      </c>
      <c r="G169" s="27">
        <v>3</v>
      </c>
      <c r="H169" s="27">
        <v>3</v>
      </c>
      <c r="I169" s="27">
        <v>3</v>
      </c>
      <c r="J169" s="27">
        <v>3</v>
      </c>
      <c r="K169" s="27">
        <v>3</v>
      </c>
      <c r="L169" s="27">
        <v>3</v>
      </c>
      <c r="M169" s="27">
        <v>3</v>
      </c>
      <c r="N169" s="27">
        <v>3</v>
      </c>
      <c r="O169" s="27">
        <v>3</v>
      </c>
      <c r="P169" s="27">
        <v>0</v>
      </c>
      <c r="Q169" s="27">
        <v>0</v>
      </c>
      <c r="R169" s="27">
        <v>0</v>
      </c>
      <c r="S169" s="27">
        <v>0</v>
      </c>
      <c r="T169" s="27">
        <v>0</v>
      </c>
      <c r="U169" s="27">
        <v>0</v>
      </c>
      <c r="V169" s="27">
        <v>0</v>
      </c>
      <c r="W169" s="27">
        <v>0</v>
      </c>
      <c r="X169" s="27">
        <v>0</v>
      </c>
      <c r="Y169" s="27">
        <v>0</v>
      </c>
      <c r="Z169" s="27">
        <v>0</v>
      </c>
      <c r="AA169" s="27">
        <v>0</v>
      </c>
      <c r="AB169" s="27">
        <v>0</v>
      </c>
      <c r="AC169" s="27">
        <v>0</v>
      </c>
      <c r="AD169" s="27">
        <v>0</v>
      </c>
      <c r="AE169" s="27">
        <v>0</v>
      </c>
      <c r="AF169" s="27">
        <v>0</v>
      </c>
      <c r="AG169" s="13" t="s">
        <v>292</v>
      </c>
    </row>
    <row r="170" spans="1:33" ht="15" customHeight="1" x14ac:dyDescent="0.2">
      <c r="A170" s="3" t="s">
        <v>698</v>
      </c>
      <c r="B170" s="10" t="s">
        <v>207</v>
      </c>
      <c r="C170" s="27">
        <v>2.398174</v>
      </c>
      <c r="D170" s="27">
        <v>2.2826219999999999</v>
      </c>
      <c r="E170" s="27">
        <v>2.14975</v>
      </c>
      <c r="F170" s="27">
        <v>1.995285</v>
      </c>
      <c r="G170" s="27">
        <v>1.8365400000000001</v>
      </c>
      <c r="H170" s="27">
        <v>0</v>
      </c>
      <c r="I170" s="27">
        <v>0</v>
      </c>
      <c r="J170" s="27">
        <v>0</v>
      </c>
      <c r="K170" s="27">
        <v>0</v>
      </c>
      <c r="L170" s="27">
        <v>0</v>
      </c>
      <c r="M170" s="27">
        <v>0</v>
      </c>
      <c r="N170" s="27">
        <v>0</v>
      </c>
      <c r="O170" s="27">
        <v>0</v>
      </c>
      <c r="P170" s="27">
        <v>0</v>
      </c>
      <c r="Q170" s="27">
        <v>0</v>
      </c>
      <c r="R170" s="27">
        <v>0</v>
      </c>
      <c r="S170" s="27">
        <v>0</v>
      </c>
      <c r="T170" s="27">
        <v>0</v>
      </c>
      <c r="U170" s="27">
        <v>0</v>
      </c>
      <c r="V170" s="27">
        <v>0</v>
      </c>
      <c r="W170" s="27">
        <v>0</v>
      </c>
      <c r="X170" s="27">
        <v>0</v>
      </c>
      <c r="Y170" s="27">
        <v>0</v>
      </c>
      <c r="Z170" s="27">
        <v>0</v>
      </c>
      <c r="AA170" s="27">
        <v>0</v>
      </c>
      <c r="AB170" s="27">
        <v>0</v>
      </c>
      <c r="AC170" s="27">
        <v>0</v>
      </c>
      <c r="AD170" s="27">
        <v>0</v>
      </c>
      <c r="AE170" s="27">
        <v>0</v>
      </c>
      <c r="AF170" s="27">
        <v>0</v>
      </c>
      <c r="AG170" s="13" t="s">
        <v>292</v>
      </c>
    </row>
    <row r="171" spans="1:33" ht="15" customHeight="1" x14ac:dyDescent="0.2">
      <c r="A171" s="3" t="s">
        <v>699</v>
      </c>
      <c r="B171" s="11" t="s">
        <v>288</v>
      </c>
      <c r="C171" s="28">
        <v>1546.5607910000001</v>
      </c>
      <c r="D171" s="28">
        <v>1413.76001</v>
      </c>
      <c r="E171" s="28">
        <v>1263.983643</v>
      </c>
      <c r="F171" s="28">
        <v>1108.6326899999999</v>
      </c>
      <c r="G171" s="28">
        <v>914.44885299999999</v>
      </c>
      <c r="H171" s="28">
        <v>764.85272199999997</v>
      </c>
      <c r="I171" s="28">
        <v>700.70434599999999</v>
      </c>
      <c r="J171" s="28">
        <v>654.73364300000003</v>
      </c>
      <c r="K171" s="28">
        <v>605.060608</v>
      </c>
      <c r="L171" s="28">
        <v>554.15521200000001</v>
      </c>
      <c r="M171" s="28">
        <v>506.65292399999998</v>
      </c>
      <c r="N171" s="28">
        <v>473.745026</v>
      </c>
      <c r="O171" s="28">
        <v>432.26458700000001</v>
      </c>
      <c r="P171" s="28">
        <v>395.023438</v>
      </c>
      <c r="Q171" s="28">
        <v>368.980164</v>
      </c>
      <c r="R171" s="28">
        <v>342.34808299999997</v>
      </c>
      <c r="S171" s="28">
        <v>307.10134900000003</v>
      </c>
      <c r="T171" s="28">
        <v>261.48468000000003</v>
      </c>
      <c r="U171" s="28">
        <v>222.8871</v>
      </c>
      <c r="V171" s="28">
        <v>171.21670499999999</v>
      </c>
      <c r="W171" s="28">
        <v>149.91537500000001</v>
      </c>
      <c r="X171" s="28">
        <v>133.09033199999999</v>
      </c>
      <c r="Y171" s="28">
        <v>122.237274</v>
      </c>
      <c r="Z171" s="28">
        <v>115.62178</v>
      </c>
      <c r="AA171" s="28">
        <v>103.841629</v>
      </c>
      <c r="AB171" s="28">
        <v>101.04377700000001</v>
      </c>
      <c r="AC171" s="28">
        <v>93.929924</v>
      </c>
      <c r="AD171" s="28">
        <v>88.542800999999997</v>
      </c>
      <c r="AE171" s="28">
        <v>74.484679999999997</v>
      </c>
      <c r="AF171" s="28">
        <v>57.959957000000003</v>
      </c>
      <c r="AG171" s="18">
        <v>-0.10781399999999999</v>
      </c>
    </row>
    <row r="172" spans="1:33" ht="15" customHeight="1" x14ac:dyDescent="0.2">
      <c r="B172" s="10"/>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14"/>
    </row>
    <row r="173" spans="1:33" ht="15" customHeight="1" x14ac:dyDescent="0.2">
      <c r="B173" s="10"/>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14"/>
    </row>
    <row r="174" spans="1:33" ht="15" customHeight="1" x14ac:dyDescent="0.2">
      <c r="B174" s="11" t="s">
        <v>700</v>
      </c>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5"/>
    </row>
    <row r="175" spans="1:33" ht="15" customHeight="1" x14ac:dyDescent="0.2">
      <c r="A175" s="3" t="s">
        <v>701</v>
      </c>
      <c r="B175" s="10" t="s">
        <v>201</v>
      </c>
      <c r="C175" s="27">
        <v>1021.068848</v>
      </c>
      <c r="D175" s="27">
        <v>999.83947799999999</v>
      </c>
      <c r="E175" s="27">
        <v>981.11059599999999</v>
      </c>
      <c r="F175" s="27">
        <v>971.12335199999995</v>
      </c>
      <c r="G175" s="27">
        <v>964.52105700000004</v>
      </c>
      <c r="H175" s="27">
        <v>947.74017300000003</v>
      </c>
      <c r="I175" s="27">
        <v>927.371399</v>
      </c>
      <c r="J175" s="27">
        <v>919.45727499999998</v>
      </c>
      <c r="K175" s="27">
        <v>915.497253</v>
      </c>
      <c r="L175" s="27">
        <v>911.44970699999999</v>
      </c>
      <c r="M175" s="27">
        <v>912.49060099999997</v>
      </c>
      <c r="N175" s="27">
        <v>903.81286599999999</v>
      </c>
      <c r="O175" s="27">
        <v>901.66332999999997</v>
      </c>
      <c r="P175" s="27">
        <v>901.54394500000001</v>
      </c>
      <c r="Q175" s="27">
        <v>902.43896500000005</v>
      </c>
      <c r="R175" s="27">
        <v>897.34863299999995</v>
      </c>
      <c r="S175" s="27">
        <v>895.27258300000005</v>
      </c>
      <c r="T175" s="27">
        <v>885.28247099999999</v>
      </c>
      <c r="U175" s="27">
        <v>878.76538100000005</v>
      </c>
      <c r="V175" s="27">
        <v>873.07806400000004</v>
      </c>
      <c r="W175" s="27">
        <v>867.67968800000006</v>
      </c>
      <c r="X175" s="27">
        <v>860.16516100000001</v>
      </c>
      <c r="Y175" s="27">
        <v>852.96838400000001</v>
      </c>
      <c r="Z175" s="27">
        <v>842.50421100000005</v>
      </c>
      <c r="AA175" s="27">
        <v>834.29284700000005</v>
      </c>
      <c r="AB175" s="27">
        <v>827.71728499999995</v>
      </c>
      <c r="AC175" s="27">
        <v>821.18573000000004</v>
      </c>
      <c r="AD175" s="27">
        <v>816.96594200000004</v>
      </c>
      <c r="AE175" s="27">
        <v>812.22406000000001</v>
      </c>
      <c r="AF175" s="27">
        <v>809.07080099999996</v>
      </c>
      <c r="AG175" s="13">
        <v>-7.5319999999999996E-3</v>
      </c>
    </row>
    <row r="176" spans="1:33" ht="15" customHeight="1" x14ac:dyDescent="0.2">
      <c r="A176" s="3" t="s">
        <v>702</v>
      </c>
      <c r="B176" s="10" t="s">
        <v>209</v>
      </c>
      <c r="C176" s="27">
        <v>47.139999000000003</v>
      </c>
      <c r="D176" s="27">
        <v>47.282798999999997</v>
      </c>
      <c r="E176" s="27">
        <v>47.428458999999997</v>
      </c>
      <c r="F176" s="27">
        <v>47.577025999999996</v>
      </c>
      <c r="G176" s="27">
        <v>47.728565000000003</v>
      </c>
      <c r="H176" s="27">
        <v>47.883141000000002</v>
      </c>
      <c r="I176" s="27">
        <v>48.040801999999999</v>
      </c>
      <c r="J176" s="27">
        <v>48.201613999999999</v>
      </c>
      <c r="K176" s="27">
        <v>48.365645999999998</v>
      </c>
      <c r="L176" s="27">
        <v>48.510513000000003</v>
      </c>
      <c r="M176" s="27">
        <v>48.681175000000003</v>
      </c>
      <c r="N176" s="27">
        <v>48.855246999999999</v>
      </c>
      <c r="O176" s="27">
        <v>49.032798999999997</v>
      </c>
      <c r="P176" s="27">
        <v>48.213909000000001</v>
      </c>
      <c r="Q176" s="27">
        <v>48.398636000000003</v>
      </c>
      <c r="R176" s="27">
        <v>48.587051000000002</v>
      </c>
      <c r="S176" s="27">
        <v>48.779243000000001</v>
      </c>
      <c r="T176" s="27">
        <v>47.975276999999998</v>
      </c>
      <c r="U176" s="27">
        <v>48.175232000000001</v>
      </c>
      <c r="V176" s="27">
        <v>48.379188999999997</v>
      </c>
      <c r="W176" s="27">
        <v>48.587215</v>
      </c>
      <c r="X176" s="27">
        <v>48.799408</v>
      </c>
      <c r="Y176" s="27">
        <v>49.015846000000003</v>
      </c>
      <c r="Z176" s="27">
        <v>49.236609999999999</v>
      </c>
      <c r="AA176" s="27">
        <v>49.461796</v>
      </c>
      <c r="AB176" s="27">
        <v>49.691474999999997</v>
      </c>
      <c r="AC176" s="27">
        <v>49.925755000000002</v>
      </c>
      <c r="AD176" s="27">
        <v>50.164726000000002</v>
      </c>
      <c r="AE176" s="27">
        <v>50.408465999999997</v>
      </c>
      <c r="AF176" s="27">
        <v>50.657082000000003</v>
      </c>
      <c r="AG176" s="13">
        <v>2.4650000000000002E-3</v>
      </c>
    </row>
    <row r="177" spans="1:33" ht="15" customHeight="1" x14ac:dyDescent="0.2">
      <c r="A177" s="3" t="s">
        <v>703</v>
      </c>
      <c r="B177" s="10" t="s">
        <v>211</v>
      </c>
      <c r="C177" s="27">
        <v>32.200001</v>
      </c>
      <c r="D177" s="27">
        <v>32.403998999999999</v>
      </c>
      <c r="E177" s="27">
        <v>32.612079999999999</v>
      </c>
      <c r="F177" s="27">
        <v>31.821480000000001</v>
      </c>
      <c r="G177" s="27">
        <v>29.229051999999999</v>
      </c>
      <c r="H177" s="27">
        <v>28.04195</v>
      </c>
      <c r="I177" s="27">
        <v>26.829837999999999</v>
      </c>
      <c r="J177" s="27">
        <v>26.729576000000002</v>
      </c>
      <c r="K177" s="27">
        <v>26.488972</v>
      </c>
      <c r="L177" s="27">
        <v>26.397991000000001</v>
      </c>
      <c r="M177" s="27">
        <v>25.64179</v>
      </c>
      <c r="N177" s="27">
        <v>25.890464999999999</v>
      </c>
      <c r="O177" s="27">
        <v>24.924880999999999</v>
      </c>
      <c r="P177" s="27">
        <v>24.823018999999999</v>
      </c>
      <c r="Q177" s="27">
        <v>25.086914</v>
      </c>
      <c r="R177" s="27">
        <v>25.129905999999998</v>
      </c>
      <c r="S177" s="27">
        <v>24.618632999999999</v>
      </c>
      <c r="T177" s="27">
        <v>24.516586</v>
      </c>
      <c r="U177" s="27">
        <v>24.411830999999999</v>
      </c>
      <c r="V177" s="27">
        <v>24.331575000000001</v>
      </c>
      <c r="W177" s="27">
        <v>24.293120999999999</v>
      </c>
      <c r="X177" s="27">
        <v>24.307017999999999</v>
      </c>
      <c r="Y177" s="27">
        <v>24.373695000000001</v>
      </c>
      <c r="Z177" s="27">
        <v>24.477837000000001</v>
      </c>
      <c r="AA177" s="27">
        <v>24.62631</v>
      </c>
      <c r="AB177" s="27">
        <v>24.796059</v>
      </c>
      <c r="AC177" s="27">
        <v>25.130742999999999</v>
      </c>
      <c r="AD177" s="27">
        <v>25.137419000000001</v>
      </c>
      <c r="AE177" s="27">
        <v>25.285706000000001</v>
      </c>
      <c r="AF177" s="27">
        <v>25.534061000000001</v>
      </c>
      <c r="AG177" s="13">
        <v>-8.4740000000000006E-3</v>
      </c>
    </row>
    <row r="178" spans="1:33" ht="15" customHeight="1" x14ac:dyDescent="0.2">
      <c r="A178" s="3" t="s">
        <v>704</v>
      </c>
      <c r="B178" s="10" t="s">
        <v>213</v>
      </c>
      <c r="C178" s="27">
        <v>89.480002999999996</v>
      </c>
      <c r="D178" s="27">
        <v>89.969588999999999</v>
      </c>
      <c r="E178" s="27">
        <v>89.270981000000006</v>
      </c>
      <c r="F178" s="27">
        <v>89.673514999999995</v>
      </c>
      <c r="G178" s="27">
        <v>89.854400999999996</v>
      </c>
      <c r="H178" s="27">
        <v>89.295151000000004</v>
      </c>
      <c r="I178" s="27">
        <v>89.596626000000001</v>
      </c>
      <c r="J178" s="27">
        <v>90.147994999999995</v>
      </c>
      <c r="K178" s="27">
        <v>90.694061000000005</v>
      </c>
      <c r="L178" s="27">
        <v>90.267700000000005</v>
      </c>
      <c r="M178" s="27">
        <v>90.852821000000006</v>
      </c>
      <c r="N178" s="27">
        <v>90.436501000000007</v>
      </c>
      <c r="O178" s="27">
        <v>91.042831000000007</v>
      </c>
      <c r="P178" s="27">
        <v>91.663452000000007</v>
      </c>
      <c r="Q178" s="27">
        <v>92.296486000000002</v>
      </c>
      <c r="R178" s="27">
        <v>92.942161999999996</v>
      </c>
      <c r="S178" s="27">
        <v>92.600776999999994</v>
      </c>
      <c r="T178" s="27">
        <v>93.272559999999999</v>
      </c>
      <c r="U178" s="27">
        <v>93.957756000000003</v>
      </c>
      <c r="V178" s="27">
        <v>94.656684999999996</v>
      </c>
      <c r="W178" s="27">
        <v>95.369575999999995</v>
      </c>
      <c r="X178" s="27">
        <v>96.096733</v>
      </c>
      <c r="Y178" s="27">
        <v>95.838431999999997</v>
      </c>
      <c r="Z178" s="27">
        <v>94.594963000000007</v>
      </c>
      <c r="AA178" s="27">
        <v>95.366630999999998</v>
      </c>
      <c r="AB178" s="27">
        <v>95.153724999999994</v>
      </c>
      <c r="AC178" s="27">
        <v>95.956565999999995</v>
      </c>
      <c r="AD178" s="27">
        <v>95.775458999999998</v>
      </c>
      <c r="AE178" s="27">
        <v>96.610725000000002</v>
      </c>
      <c r="AF178" s="27">
        <v>97.462715000000003</v>
      </c>
      <c r="AG178" s="13">
        <v>2.8609999999999998E-3</v>
      </c>
    </row>
    <row r="179" spans="1:33" ht="15" customHeight="1" x14ac:dyDescent="0.2">
      <c r="A179" s="3" t="s">
        <v>705</v>
      </c>
      <c r="B179" s="10" t="s">
        <v>215</v>
      </c>
      <c r="C179" s="27">
        <v>344.42074600000001</v>
      </c>
      <c r="D179" s="27">
        <v>344.640533</v>
      </c>
      <c r="E179" s="27">
        <v>345.223297</v>
      </c>
      <c r="F179" s="27">
        <v>348.19467200000003</v>
      </c>
      <c r="G179" s="27">
        <v>351.22546399999999</v>
      </c>
      <c r="H179" s="27">
        <v>353.28994799999998</v>
      </c>
      <c r="I179" s="27">
        <v>354.27700800000002</v>
      </c>
      <c r="J179" s="27">
        <v>357.49334700000003</v>
      </c>
      <c r="K179" s="27">
        <v>360.77398699999998</v>
      </c>
      <c r="L179" s="27">
        <v>364.12020899999999</v>
      </c>
      <c r="M179" s="27">
        <v>366.53338600000001</v>
      </c>
      <c r="N179" s="27">
        <v>370.00238000000002</v>
      </c>
      <c r="O179" s="27">
        <v>373.51257299999997</v>
      </c>
      <c r="P179" s="27">
        <v>377.11041299999999</v>
      </c>
      <c r="Q179" s="27">
        <v>380.80444299999999</v>
      </c>
      <c r="R179" s="27">
        <v>384.57238799999999</v>
      </c>
      <c r="S179" s="27">
        <v>388.41564899999997</v>
      </c>
      <c r="T179" s="27">
        <v>392.335846</v>
      </c>
      <c r="U179" s="27">
        <v>396.33441199999999</v>
      </c>
      <c r="V179" s="27">
        <v>400.41290300000003</v>
      </c>
      <c r="W179" s="27">
        <v>404.573059</v>
      </c>
      <c r="X179" s="27">
        <v>407.37329099999999</v>
      </c>
      <c r="Y179" s="27">
        <v>411.70748900000001</v>
      </c>
      <c r="Z179" s="27">
        <v>416.12219199999998</v>
      </c>
      <c r="AA179" s="27">
        <v>420.62521400000003</v>
      </c>
      <c r="AB179" s="27">
        <v>423.218323</v>
      </c>
      <c r="AC179" s="27">
        <v>425.90329000000003</v>
      </c>
      <c r="AD179" s="27">
        <v>430.68194599999998</v>
      </c>
      <c r="AE179" s="27">
        <v>433.556152</v>
      </c>
      <c r="AF179" s="27">
        <v>437.52789300000001</v>
      </c>
      <c r="AG179" s="13">
        <v>8.5590000000000006E-3</v>
      </c>
    </row>
    <row r="180" spans="1:33" ht="15" customHeight="1" x14ac:dyDescent="0.2">
      <c r="A180" s="3" t="s">
        <v>706</v>
      </c>
      <c r="B180" s="10" t="s">
        <v>217</v>
      </c>
      <c r="C180" s="27">
        <v>84</v>
      </c>
      <c r="D180" s="27">
        <v>83</v>
      </c>
      <c r="E180" s="27">
        <v>81.744797000000005</v>
      </c>
      <c r="F180" s="27">
        <v>78.744797000000005</v>
      </c>
      <c r="G180" s="27">
        <v>74.744797000000005</v>
      </c>
      <c r="H180" s="27">
        <v>70.687088000000003</v>
      </c>
      <c r="I180" s="27">
        <v>68.617301999999995</v>
      </c>
      <c r="J180" s="27">
        <v>67.495964000000001</v>
      </c>
      <c r="K180" s="27">
        <v>66.714072999999999</v>
      </c>
      <c r="L180" s="27">
        <v>67.242171999999997</v>
      </c>
      <c r="M180" s="27">
        <v>66.772011000000006</v>
      </c>
      <c r="N180" s="27">
        <v>67.336105000000003</v>
      </c>
      <c r="O180" s="27">
        <v>67.883803999999998</v>
      </c>
      <c r="P180" s="27">
        <v>68.512985</v>
      </c>
      <c r="Q180" s="27">
        <v>69.103286999999995</v>
      </c>
      <c r="R180" s="27">
        <v>69.741348000000002</v>
      </c>
      <c r="S180" s="27">
        <v>69.373458999999997</v>
      </c>
      <c r="T180" s="27">
        <v>69.018371999999999</v>
      </c>
      <c r="U180" s="27">
        <v>69.679046999999997</v>
      </c>
      <c r="V180" s="27">
        <v>70.355934000000005</v>
      </c>
      <c r="W180" s="27">
        <v>71.050179</v>
      </c>
      <c r="X180" s="27">
        <v>71.755791000000002</v>
      </c>
      <c r="Y180" s="27">
        <v>72.474945000000005</v>
      </c>
      <c r="Z180" s="27">
        <v>73.212097</v>
      </c>
      <c r="AA180" s="27">
        <v>72.967087000000006</v>
      </c>
      <c r="AB180" s="27">
        <v>73.670974999999999</v>
      </c>
      <c r="AC180" s="27">
        <v>74.255898000000002</v>
      </c>
      <c r="AD180" s="27">
        <v>74.702492000000007</v>
      </c>
      <c r="AE180" s="27">
        <v>75.080321999999995</v>
      </c>
      <c r="AF180" s="27">
        <v>75.455428999999995</v>
      </c>
      <c r="AG180" s="13">
        <v>-3.398E-3</v>
      </c>
    </row>
    <row r="181" spans="1:33" ht="15" customHeight="1" x14ac:dyDescent="0.2">
      <c r="A181" s="3" t="s">
        <v>707</v>
      </c>
      <c r="B181" s="10" t="s">
        <v>219</v>
      </c>
      <c r="C181" s="27">
        <v>69.059997999999993</v>
      </c>
      <c r="D181" s="27">
        <v>70.141204999999999</v>
      </c>
      <c r="E181" s="27">
        <v>71.244018999999994</v>
      </c>
      <c r="F181" s="27">
        <v>71.262054000000006</v>
      </c>
      <c r="G181" s="27">
        <v>72.259079</v>
      </c>
      <c r="H181" s="27">
        <v>71.429405000000003</v>
      </c>
      <c r="I181" s="27">
        <v>71.623137999999997</v>
      </c>
      <c r="J181" s="27">
        <v>72.840744000000001</v>
      </c>
      <c r="K181" s="27">
        <v>74.082710000000006</v>
      </c>
      <c r="L181" s="27">
        <v>75.349495000000005</v>
      </c>
      <c r="M181" s="27">
        <v>76.641632000000001</v>
      </c>
      <c r="N181" s="27">
        <v>77.959609999999998</v>
      </c>
      <c r="O181" s="27">
        <v>79.303955000000002</v>
      </c>
      <c r="P181" s="27">
        <v>80.671349000000006</v>
      </c>
      <c r="Q181" s="27">
        <v>82.069901000000002</v>
      </c>
      <c r="R181" s="27">
        <v>83.473540999999997</v>
      </c>
      <c r="S181" s="27">
        <v>84.928604000000007</v>
      </c>
      <c r="T181" s="27">
        <v>86.412780999999995</v>
      </c>
      <c r="U181" s="27">
        <v>87.926642999999999</v>
      </c>
      <c r="V181" s="27">
        <v>89.470771999999997</v>
      </c>
      <c r="W181" s="27">
        <v>91.045783999999998</v>
      </c>
      <c r="X181" s="27">
        <v>92.652305999999996</v>
      </c>
      <c r="Y181" s="27">
        <v>94.290931999999998</v>
      </c>
      <c r="Z181" s="27">
        <v>95.962378999999999</v>
      </c>
      <c r="AA181" s="27">
        <v>97.838638000000003</v>
      </c>
      <c r="AB181" s="27">
        <v>99.947540000000004</v>
      </c>
      <c r="AC181" s="27">
        <v>102.10185199999999</v>
      </c>
      <c r="AD181" s="27">
        <v>104.301666</v>
      </c>
      <c r="AE181" s="27">
        <v>106.548874</v>
      </c>
      <c r="AF181" s="27">
        <v>108.844269</v>
      </c>
      <c r="AG181" s="13">
        <v>1.5817000000000001E-2</v>
      </c>
    </row>
    <row r="182" spans="1:33" ht="15" customHeight="1" x14ac:dyDescent="0.2">
      <c r="A182" s="3" t="s">
        <v>708</v>
      </c>
      <c r="B182" s="10" t="s">
        <v>221</v>
      </c>
      <c r="C182" s="27">
        <v>37.379997000000003</v>
      </c>
      <c r="D182" s="27">
        <v>37.767600999999999</v>
      </c>
      <c r="E182" s="27">
        <v>38.162951999999997</v>
      </c>
      <c r="F182" s="27">
        <v>38.510283999999999</v>
      </c>
      <c r="G182" s="27">
        <v>37.684147000000003</v>
      </c>
      <c r="H182" s="27">
        <v>36.103695000000002</v>
      </c>
      <c r="I182" s="27">
        <v>34.434672999999997</v>
      </c>
      <c r="J182" s="27">
        <v>33.801388000000003</v>
      </c>
      <c r="K182" s="27">
        <v>34.246613000000004</v>
      </c>
      <c r="L182" s="27">
        <v>34.489460000000001</v>
      </c>
      <c r="M182" s="27">
        <v>34.521296999999997</v>
      </c>
      <c r="N182" s="27">
        <v>33.615482</v>
      </c>
      <c r="O182" s="27">
        <v>34.097416000000003</v>
      </c>
      <c r="P182" s="27">
        <v>34.588988999999998</v>
      </c>
      <c r="Q182" s="27">
        <v>35.090384999999998</v>
      </c>
      <c r="R182" s="27">
        <v>35.601818000000002</v>
      </c>
      <c r="S182" s="27">
        <v>36.123477999999999</v>
      </c>
      <c r="T182" s="27">
        <v>36.655563000000001</v>
      </c>
      <c r="U182" s="27">
        <v>37.198298999999999</v>
      </c>
      <c r="V182" s="27">
        <v>37.751888000000001</v>
      </c>
      <c r="W182" s="27">
        <v>38.316547</v>
      </c>
      <c r="X182" s="27">
        <v>38.892498000000003</v>
      </c>
      <c r="Y182" s="27">
        <v>39.479968999999997</v>
      </c>
      <c r="Z182" s="27">
        <v>40.079192999999997</v>
      </c>
      <c r="AA182" s="27">
        <v>40.690403000000003</v>
      </c>
      <c r="AB182" s="27">
        <v>41.313828000000001</v>
      </c>
      <c r="AC182" s="27">
        <v>41.949725999999998</v>
      </c>
      <c r="AD182" s="27">
        <v>42.598346999999997</v>
      </c>
      <c r="AE182" s="27">
        <v>43.259929999999997</v>
      </c>
      <c r="AF182" s="27">
        <v>43.934750000000001</v>
      </c>
      <c r="AG182" s="13">
        <v>5.4169999999999999E-3</v>
      </c>
    </row>
    <row r="183" spans="1:33" ht="15" customHeight="1" x14ac:dyDescent="0.2">
      <c r="A183" s="3" t="s">
        <v>709</v>
      </c>
      <c r="B183" s="10" t="s">
        <v>223</v>
      </c>
      <c r="C183" s="27">
        <v>124.757637</v>
      </c>
      <c r="D183" s="27">
        <v>132.669601</v>
      </c>
      <c r="E183" s="27">
        <v>142.40090900000001</v>
      </c>
      <c r="F183" s="27">
        <v>152.830917</v>
      </c>
      <c r="G183" s="27">
        <v>163.68125900000001</v>
      </c>
      <c r="H183" s="27">
        <v>174.988113</v>
      </c>
      <c r="I183" s="27">
        <v>186.62808200000001</v>
      </c>
      <c r="J183" s="27">
        <v>198.82583600000001</v>
      </c>
      <c r="K183" s="27">
        <v>211.52749600000001</v>
      </c>
      <c r="L183" s="27">
        <v>223.71665999999999</v>
      </c>
      <c r="M183" s="27">
        <v>237.61264</v>
      </c>
      <c r="N183" s="27">
        <v>251.822113</v>
      </c>
      <c r="O183" s="27">
        <v>266.14968900000002</v>
      </c>
      <c r="P183" s="27">
        <v>280.672729</v>
      </c>
      <c r="Q183" s="27">
        <v>295.92550699999998</v>
      </c>
      <c r="R183" s="27">
        <v>313.32189899999997</v>
      </c>
      <c r="S183" s="27">
        <v>331.85556000000003</v>
      </c>
      <c r="T183" s="27">
        <v>350.78900099999998</v>
      </c>
      <c r="U183" s="27">
        <v>370.35186800000002</v>
      </c>
      <c r="V183" s="27">
        <v>390.327606</v>
      </c>
      <c r="W183" s="27">
        <v>410.95288099999999</v>
      </c>
      <c r="X183" s="27">
        <v>431.84210200000001</v>
      </c>
      <c r="Y183" s="27">
        <v>453.54846199999997</v>
      </c>
      <c r="Z183" s="27">
        <v>476.23663299999998</v>
      </c>
      <c r="AA183" s="27">
        <v>499.051849</v>
      </c>
      <c r="AB183" s="27">
        <v>522.727844</v>
      </c>
      <c r="AC183" s="27">
        <v>547.29943800000001</v>
      </c>
      <c r="AD183" s="27">
        <v>572.94134499999996</v>
      </c>
      <c r="AE183" s="27">
        <v>599.35461399999997</v>
      </c>
      <c r="AF183" s="27">
        <v>626.82550000000003</v>
      </c>
      <c r="AG183" s="13">
        <v>5.7023999999999998E-2</v>
      </c>
    </row>
    <row r="184" spans="1:33" ht="15" customHeight="1" x14ac:dyDescent="0.2">
      <c r="A184" s="3" t="s">
        <v>710</v>
      </c>
      <c r="B184" s="10" t="s">
        <v>225</v>
      </c>
      <c r="C184" s="27">
        <v>54.060009000000001</v>
      </c>
      <c r="D184" s="27">
        <v>55.141201000000002</v>
      </c>
      <c r="E184" s="27">
        <v>56.244033999999999</v>
      </c>
      <c r="F184" s="27">
        <v>57.368907999999998</v>
      </c>
      <c r="G184" s="27">
        <v>58.516280999999999</v>
      </c>
      <c r="H184" s="27">
        <v>59.686607000000002</v>
      </c>
      <c r="I184" s="27">
        <v>60.880341000000001</v>
      </c>
      <c r="J184" s="27">
        <v>62.097949999999997</v>
      </c>
      <c r="K184" s="27">
        <v>63.339905000000002</v>
      </c>
      <c r="L184" s="27">
        <v>64.606705000000005</v>
      </c>
      <c r="M184" s="27">
        <v>65.898842000000002</v>
      </c>
      <c r="N184" s="27">
        <v>67.216819999999998</v>
      </c>
      <c r="O184" s="27">
        <v>68.561149999999998</v>
      </c>
      <c r="P184" s="27">
        <v>69.932372999999998</v>
      </c>
      <c r="Q184" s="27">
        <v>71.331023999999999</v>
      </c>
      <c r="R184" s="27">
        <v>72.757651999999993</v>
      </c>
      <c r="S184" s="27">
        <v>74.212790999999996</v>
      </c>
      <c r="T184" s="27">
        <v>75.697059999999993</v>
      </c>
      <c r="U184" s="27">
        <v>77.210999000000001</v>
      </c>
      <c r="V184" s="27">
        <v>78.755211000000003</v>
      </c>
      <c r="W184" s="27">
        <v>80.330298999999997</v>
      </c>
      <c r="X184" s="27">
        <v>81.936920000000001</v>
      </c>
      <c r="Y184" s="27">
        <v>83.575667999999993</v>
      </c>
      <c r="Z184" s="27">
        <v>85.247153999999995</v>
      </c>
      <c r="AA184" s="27">
        <v>86.952126000000007</v>
      </c>
      <c r="AB184" s="27">
        <v>88.691139000000007</v>
      </c>
      <c r="AC184" s="27">
        <v>90.464980999999995</v>
      </c>
      <c r="AD184" s="27">
        <v>92.274276999999998</v>
      </c>
      <c r="AE184" s="27">
        <v>94.119759000000002</v>
      </c>
      <c r="AF184" s="27">
        <v>96.002159000000006</v>
      </c>
      <c r="AG184" s="13">
        <v>0.02</v>
      </c>
    </row>
    <row r="185" spans="1:33" ht="15" customHeight="1" x14ac:dyDescent="0.2">
      <c r="A185" s="3" t="s">
        <v>711</v>
      </c>
      <c r="B185" s="10" t="s">
        <v>227</v>
      </c>
      <c r="C185" s="27">
        <v>82.979996</v>
      </c>
      <c r="D185" s="27">
        <v>83.979598999999993</v>
      </c>
      <c r="E185" s="27">
        <v>84.999190999999996</v>
      </c>
      <c r="F185" s="27">
        <v>86.039176999999995</v>
      </c>
      <c r="G185" s="27">
        <v>87.099968000000004</v>
      </c>
      <c r="H185" s="27">
        <v>88.104416000000001</v>
      </c>
      <c r="I185" s="27">
        <v>88.129936000000001</v>
      </c>
      <c r="J185" s="27">
        <v>84.849220000000003</v>
      </c>
      <c r="K185" s="27">
        <v>84.403876999999994</v>
      </c>
      <c r="L185" s="27">
        <v>85.575057999999999</v>
      </c>
      <c r="M185" s="27">
        <v>86.769668999999993</v>
      </c>
      <c r="N185" s="27">
        <v>87.975059999999999</v>
      </c>
      <c r="O185" s="27">
        <v>89.207672000000002</v>
      </c>
      <c r="P185" s="27">
        <v>90.474891999999997</v>
      </c>
      <c r="Q185" s="27">
        <v>91.761284000000003</v>
      </c>
      <c r="R185" s="27">
        <v>93.079894999999993</v>
      </c>
      <c r="S185" s="27">
        <v>94.406218999999993</v>
      </c>
      <c r="T185" s="27">
        <v>95.778098999999997</v>
      </c>
      <c r="U185" s="27">
        <v>97.177406000000005</v>
      </c>
      <c r="V185" s="27">
        <v>98.591728000000003</v>
      </c>
      <c r="W185" s="27">
        <v>100.047569</v>
      </c>
      <c r="X185" s="27">
        <v>101.532524</v>
      </c>
      <c r="Y185" s="27">
        <v>103.047195</v>
      </c>
      <c r="Z185" s="27">
        <v>104.592125</v>
      </c>
      <c r="AA185" s="27">
        <v>106.167976</v>
      </c>
      <c r="AB185" s="27">
        <v>107.775345</v>
      </c>
      <c r="AC185" s="27">
        <v>109.41486399999999</v>
      </c>
      <c r="AD185" s="27">
        <v>111.08717300000001</v>
      </c>
      <c r="AE185" s="27">
        <v>112.792923</v>
      </c>
      <c r="AF185" s="27">
        <v>114.532799</v>
      </c>
      <c r="AG185" s="13">
        <v>1.1143E-2</v>
      </c>
    </row>
    <row r="186" spans="1:33" ht="15" customHeight="1" x14ac:dyDescent="0.2">
      <c r="A186" s="3" t="s">
        <v>712</v>
      </c>
      <c r="B186" s="10" t="s">
        <v>229</v>
      </c>
      <c r="C186" s="27">
        <v>28</v>
      </c>
      <c r="D186" s="27">
        <v>27.670002</v>
      </c>
      <c r="E186" s="27">
        <v>27.669998</v>
      </c>
      <c r="F186" s="27">
        <v>27.670002</v>
      </c>
      <c r="G186" s="27">
        <v>27.669998</v>
      </c>
      <c r="H186" s="27">
        <v>27.67</v>
      </c>
      <c r="I186" s="27">
        <v>26.669998</v>
      </c>
      <c r="J186" s="27">
        <v>26.669998</v>
      </c>
      <c r="K186" s="27">
        <v>26.669998</v>
      </c>
      <c r="L186" s="27">
        <v>26.669998</v>
      </c>
      <c r="M186" s="27">
        <v>29.710991</v>
      </c>
      <c r="N186" s="27">
        <v>35.547801999999997</v>
      </c>
      <c r="O186" s="27">
        <v>41.764755000000001</v>
      </c>
      <c r="P186" s="27">
        <v>48.916820999999999</v>
      </c>
      <c r="Q186" s="27">
        <v>57.094948000000002</v>
      </c>
      <c r="R186" s="27">
        <v>65.830687999999995</v>
      </c>
      <c r="S186" s="27">
        <v>75.129470999999995</v>
      </c>
      <c r="T186" s="27">
        <v>84.950890000000001</v>
      </c>
      <c r="U186" s="27">
        <v>95.336296000000004</v>
      </c>
      <c r="V186" s="27">
        <v>106.339806</v>
      </c>
      <c r="W186" s="27">
        <v>117.877571</v>
      </c>
      <c r="X186" s="27">
        <v>129.95468099999999</v>
      </c>
      <c r="Y186" s="27">
        <v>142.59454299999999</v>
      </c>
      <c r="Z186" s="27">
        <v>155.80711400000001</v>
      </c>
      <c r="AA186" s="27">
        <v>169.57540900000001</v>
      </c>
      <c r="AB186" s="27">
        <v>183.89003</v>
      </c>
      <c r="AC186" s="27">
        <v>198.74842799999999</v>
      </c>
      <c r="AD186" s="27">
        <v>214.14086900000001</v>
      </c>
      <c r="AE186" s="27">
        <v>230.16217</v>
      </c>
      <c r="AF186" s="27">
        <v>246.76945499999999</v>
      </c>
      <c r="AG186" s="13">
        <v>8.1281000000000006E-2</v>
      </c>
    </row>
    <row r="187" spans="1:33" ht="15" customHeight="1" x14ac:dyDescent="0.2">
      <c r="A187" s="3" t="s">
        <v>713</v>
      </c>
      <c r="B187" s="10" t="s">
        <v>231</v>
      </c>
      <c r="C187" s="27">
        <v>14.478001000000001</v>
      </c>
      <c r="D187" s="27">
        <v>15</v>
      </c>
      <c r="E187" s="27">
        <v>15</v>
      </c>
      <c r="F187" s="27">
        <v>15</v>
      </c>
      <c r="G187" s="27">
        <v>15</v>
      </c>
      <c r="H187" s="27">
        <v>15</v>
      </c>
      <c r="I187" s="27">
        <v>15</v>
      </c>
      <c r="J187" s="27">
        <v>15.000000999999999</v>
      </c>
      <c r="K187" s="27">
        <v>15.000002</v>
      </c>
      <c r="L187" s="27">
        <v>15.000000999999999</v>
      </c>
      <c r="M187" s="27">
        <v>15.000000999999999</v>
      </c>
      <c r="N187" s="27">
        <v>15</v>
      </c>
      <c r="O187" s="27">
        <v>15.000000999999999</v>
      </c>
      <c r="P187" s="27">
        <v>15.000000999999999</v>
      </c>
      <c r="Q187" s="27">
        <v>15</v>
      </c>
      <c r="R187" s="27">
        <v>14.999999000000001</v>
      </c>
      <c r="S187" s="27">
        <v>15</v>
      </c>
      <c r="T187" s="27">
        <v>15.000000999999999</v>
      </c>
      <c r="U187" s="27">
        <v>15</v>
      </c>
      <c r="V187" s="27">
        <v>15</v>
      </c>
      <c r="W187" s="27">
        <v>14.999999000000001</v>
      </c>
      <c r="X187" s="27">
        <v>15.000002</v>
      </c>
      <c r="Y187" s="27">
        <v>15</v>
      </c>
      <c r="Z187" s="27">
        <v>15.000000999999999</v>
      </c>
      <c r="AA187" s="27">
        <v>15.000000999999999</v>
      </c>
      <c r="AB187" s="27">
        <v>15</v>
      </c>
      <c r="AC187" s="27">
        <v>15</v>
      </c>
      <c r="AD187" s="27">
        <v>15</v>
      </c>
      <c r="AE187" s="27">
        <v>15.000002</v>
      </c>
      <c r="AF187" s="27">
        <v>15.000002</v>
      </c>
      <c r="AG187" s="13">
        <v>0</v>
      </c>
    </row>
    <row r="188" spans="1:33" ht="15" customHeight="1" thickBot="1" x14ac:dyDescent="0.25">
      <c r="A188" s="3" t="s">
        <v>714</v>
      </c>
      <c r="B188" s="11" t="s">
        <v>288</v>
      </c>
      <c r="C188" s="28">
        <v>2029.0253909999999</v>
      </c>
      <c r="D188" s="28">
        <v>2019.505737</v>
      </c>
      <c r="E188" s="28">
        <v>2013.111328</v>
      </c>
      <c r="F188" s="28">
        <v>2015.816284</v>
      </c>
      <c r="G188" s="28">
        <v>2019.2138669999999</v>
      </c>
      <c r="H188" s="28">
        <v>2009.919922</v>
      </c>
      <c r="I188" s="28">
        <v>1998.099365</v>
      </c>
      <c r="J188" s="28">
        <v>2003.610962</v>
      </c>
      <c r="K188" s="28">
        <v>2017.8046879999999</v>
      </c>
      <c r="L188" s="28">
        <v>2033.39563</v>
      </c>
      <c r="M188" s="28">
        <v>2057.1267090000001</v>
      </c>
      <c r="N188" s="28">
        <v>2075.4704590000001</v>
      </c>
      <c r="O188" s="28">
        <v>2102.1445309999999</v>
      </c>
      <c r="P188" s="28">
        <v>2132.1247560000002</v>
      </c>
      <c r="Q188" s="28">
        <v>2166.4016109999998</v>
      </c>
      <c r="R188" s="28">
        <v>2197.3867190000001</v>
      </c>
      <c r="S188" s="28">
        <v>2230.7163089999999</v>
      </c>
      <c r="T188" s="28">
        <v>2257.6845699999999</v>
      </c>
      <c r="U188" s="28">
        <v>2291.5246579999998</v>
      </c>
      <c r="V188" s="28">
        <v>2327.4516600000002</v>
      </c>
      <c r="W188" s="28">
        <v>2365.1232909999999</v>
      </c>
      <c r="X188" s="28">
        <v>2400.3083499999998</v>
      </c>
      <c r="Y188" s="28">
        <v>2437.9155270000001</v>
      </c>
      <c r="Z188" s="28">
        <v>2473.0722660000001</v>
      </c>
      <c r="AA188" s="28">
        <v>2512.6164549999999</v>
      </c>
      <c r="AB188" s="28">
        <v>2553.5939939999998</v>
      </c>
      <c r="AC188" s="28">
        <v>2597.3376459999999</v>
      </c>
      <c r="AD188" s="28">
        <v>2645.7714839999999</v>
      </c>
      <c r="AE188" s="28">
        <v>2694.404297</v>
      </c>
      <c r="AF188" s="28">
        <v>2747.617432</v>
      </c>
      <c r="AG188" s="18">
        <v>1.1056E-2</v>
      </c>
    </row>
    <row r="189" spans="1:33" ht="15" customHeight="1" x14ac:dyDescent="0.2">
      <c r="B189" s="141" t="s">
        <v>715</v>
      </c>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c r="AA189" s="141"/>
      <c r="AB189" s="141"/>
      <c r="AC189" s="141"/>
      <c r="AD189" s="141"/>
      <c r="AE189" s="141"/>
      <c r="AF189" s="141"/>
      <c r="AG189" s="141"/>
    </row>
    <row r="190" spans="1:33" ht="15" customHeight="1" x14ac:dyDescent="0.2">
      <c r="B190" s="3" t="s">
        <v>716</v>
      </c>
      <c r="AG190" s="22"/>
    </row>
  </sheetData>
  <mergeCells count="1">
    <mergeCell ref="B189:AG18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topLeftCell="B1" workbookViewId="0">
      <selection activeCell="B1" sqref="B1"/>
    </sheetView>
  </sheetViews>
  <sheetFormatPr defaultRowHeight="12" x14ac:dyDescent="0.2"/>
  <cols>
    <col min="1" max="1" width="20.85546875" style="3" hidden="1" customWidth="1"/>
    <col min="2" max="2" width="45.7109375" style="3" customWidth="1"/>
    <col min="3" max="33" width="9.28515625" style="3" customWidth="1"/>
    <col min="34" max="16384" width="9.140625" style="3"/>
  </cols>
  <sheetData>
    <row r="1" spans="1:33" ht="15" customHeight="1" x14ac:dyDescent="0.25">
      <c r="A1" s="3" t="s">
        <v>895</v>
      </c>
      <c r="B1" s="5" t="s">
        <v>896</v>
      </c>
    </row>
    <row r="2" spans="1:33" ht="15" customHeight="1" x14ac:dyDescent="0.2">
      <c r="B2" s="3" t="s">
        <v>6</v>
      </c>
    </row>
    <row r="3" spans="1:33" ht="15" customHeight="1" x14ac:dyDescent="0.2">
      <c r="B3" s="3" t="s">
        <v>6</v>
      </c>
      <c r="C3" s="22" t="s">
        <v>6</v>
      </c>
      <c r="D3" s="22" t="s">
        <v>6</v>
      </c>
      <c r="E3" s="22" t="s">
        <v>6</v>
      </c>
      <c r="F3" s="22" t="s">
        <v>6</v>
      </c>
      <c r="G3" s="22" t="s">
        <v>6</v>
      </c>
      <c r="H3" s="22" t="s">
        <v>6</v>
      </c>
      <c r="I3" s="22" t="s">
        <v>6</v>
      </c>
      <c r="J3" s="22" t="s">
        <v>6</v>
      </c>
      <c r="K3" s="22" t="s">
        <v>6</v>
      </c>
      <c r="L3" s="22" t="s">
        <v>6</v>
      </c>
      <c r="M3" s="22" t="s">
        <v>6</v>
      </c>
      <c r="N3" s="22" t="s">
        <v>6</v>
      </c>
      <c r="O3" s="22" t="s">
        <v>6</v>
      </c>
      <c r="P3" s="22" t="s">
        <v>6</v>
      </c>
      <c r="Q3" s="22" t="s">
        <v>6</v>
      </c>
      <c r="R3" s="22" t="s">
        <v>6</v>
      </c>
      <c r="S3" s="22" t="s">
        <v>6</v>
      </c>
      <c r="T3" s="22" t="s">
        <v>6</v>
      </c>
      <c r="U3" s="22" t="s">
        <v>6</v>
      </c>
      <c r="V3" s="22" t="s">
        <v>6</v>
      </c>
      <c r="W3" s="22" t="s">
        <v>6</v>
      </c>
      <c r="X3" s="22" t="s">
        <v>6</v>
      </c>
      <c r="Y3" s="22" t="s">
        <v>6</v>
      </c>
      <c r="Z3" s="22" t="s">
        <v>6</v>
      </c>
      <c r="AA3" s="22" t="s">
        <v>6</v>
      </c>
      <c r="AB3" s="22" t="s">
        <v>6</v>
      </c>
      <c r="AC3" s="22" t="s">
        <v>6</v>
      </c>
      <c r="AD3" s="22" t="s">
        <v>6</v>
      </c>
      <c r="AE3" s="22" t="s">
        <v>6</v>
      </c>
      <c r="AF3" s="22" t="s">
        <v>6</v>
      </c>
      <c r="AG3" s="22"/>
    </row>
    <row r="4" spans="1:33" ht="15" customHeight="1" thickBot="1" x14ac:dyDescent="0.25">
      <c r="B4" s="23" t="s">
        <v>897</v>
      </c>
      <c r="C4" s="9">
        <v>2011</v>
      </c>
      <c r="D4" s="9">
        <v>2012</v>
      </c>
      <c r="E4" s="9">
        <v>2013</v>
      </c>
      <c r="F4" s="9">
        <v>2014</v>
      </c>
      <c r="G4" s="9">
        <v>2015</v>
      </c>
      <c r="H4" s="9">
        <v>2016</v>
      </c>
      <c r="I4" s="9">
        <v>2017</v>
      </c>
      <c r="J4" s="9">
        <v>2018</v>
      </c>
      <c r="K4" s="9">
        <v>2019</v>
      </c>
      <c r="L4" s="9">
        <v>2020</v>
      </c>
      <c r="M4" s="9">
        <v>2021</v>
      </c>
      <c r="N4" s="9">
        <v>2022</v>
      </c>
      <c r="O4" s="9">
        <v>2023</v>
      </c>
      <c r="P4" s="9">
        <v>2024</v>
      </c>
      <c r="Q4" s="9">
        <v>2025</v>
      </c>
      <c r="R4" s="9">
        <v>2026</v>
      </c>
      <c r="S4" s="9">
        <v>2027</v>
      </c>
      <c r="T4" s="9">
        <v>2028</v>
      </c>
      <c r="U4" s="9">
        <v>2029</v>
      </c>
      <c r="V4" s="9">
        <v>2030</v>
      </c>
      <c r="W4" s="9">
        <v>2031</v>
      </c>
      <c r="X4" s="9">
        <v>2032</v>
      </c>
      <c r="Y4" s="9">
        <v>2033</v>
      </c>
      <c r="Z4" s="9">
        <v>2034</v>
      </c>
      <c r="AA4" s="9">
        <v>2035</v>
      </c>
      <c r="AB4" s="9">
        <v>2036</v>
      </c>
      <c r="AC4" s="9">
        <v>2037</v>
      </c>
      <c r="AD4" s="9">
        <v>2038</v>
      </c>
      <c r="AE4" s="9">
        <v>2039</v>
      </c>
      <c r="AF4" s="9">
        <v>2040</v>
      </c>
      <c r="AG4" s="9" t="s">
        <v>8</v>
      </c>
    </row>
    <row r="5" spans="1:33" ht="15" customHeight="1" thickTop="1" x14ac:dyDescent="0.2"/>
    <row r="6" spans="1:33" ht="15" customHeight="1" x14ac:dyDescent="0.2">
      <c r="B6" s="11" t="s">
        <v>898</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row>
    <row r="7" spans="1:33" ht="15" customHeight="1" x14ac:dyDescent="0.2">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row>
    <row r="8" spans="1:33" ht="15" customHeight="1" x14ac:dyDescent="0.2">
      <c r="B8" s="26" t="s">
        <v>899</v>
      </c>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row>
    <row r="9" spans="1:33" ht="15" customHeight="1" x14ac:dyDescent="0.2">
      <c r="B9" s="11" t="s">
        <v>900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row>
    <row r="10" spans="1:33" ht="15" customHeight="1" x14ac:dyDescent="0.2">
      <c r="A10" s="3" t="s">
        <v>901</v>
      </c>
      <c r="B10" s="10" t="s">
        <v>902</v>
      </c>
      <c r="C10" s="120">
        <v>20.648707999999999</v>
      </c>
      <c r="D10" s="120">
        <v>20.668324999999999</v>
      </c>
      <c r="E10" s="120">
        <v>22.218540000000001</v>
      </c>
      <c r="F10" s="120">
        <v>23.341121999999999</v>
      </c>
      <c r="G10" s="120">
        <v>24.605982000000001</v>
      </c>
      <c r="H10" s="120">
        <v>25.859783</v>
      </c>
      <c r="I10" s="120">
        <v>26.771338</v>
      </c>
      <c r="J10" s="120">
        <v>27.302845000000001</v>
      </c>
      <c r="K10" s="120">
        <v>27.732471</v>
      </c>
      <c r="L10" s="120">
        <v>28.137153999999999</v>
      </c>
      <c r="M10" s="120">
        <v>28.564371000000001</v>
      </c>
      <c r="N10" s="120">
        <v>29.003298000000001</v>
      </c>
      <c r="O10" s="120">
        <v>29.404775999999998</v>
      </c>
      <c r="P10" s="120">
        <v>29.734507000000001</v>
      </c>
      <c r="Q10" s="120">
        <v>30.064713000000001</v>
      </c>
      <c r="R10" s="120">
        <v>30.341882999999999</v>
      </c>
      <c r="S10" s="120">
        <v>30.530113</v>
      </c>
      <c r="T10" s="120">
        <v>30.660799000000001</v>
      </c>
      <c r="U10" s="120">
        <v>30.776002999999999</v>
      </c>
      <c r="V10" s="120">
        <v>30.908145999999999</v>
      </c>
      <c r="W10" s="120">
        <v>31.005116999999998</v>
      </c>
      <c r="X10" s="120">
        <v>30.989568999999999</v>
      </c>
      <c r="Y10" s="120">
        <v>31.015528</v>
      </c>
      <c r="Z10" s="120">
        <v>31.112000999999999</v>
      </c>
      <c r="AA10" s="120">
        <v>31.165257</v>
      </c>
      <c r="AB10" s="120">
        <v>31.153559000000001</v>
      </c>
      <c r="AC10" s="120">
        <v>31.126743000000001</v>
      </c>
      <c r="AD10" s="120">
        <v>31.079723000000001</v>
      </c>
      <c r="AE10" s="120">
        <v>31.011666999999999</v>
      </c>
      <c r="AF10" s="120">
        <v>30.958947999999999</v>
      </c>
      <c r="AG10" s="13">
        <v>1.4534999999999999E-2</v>
      </c>
    </row>
    <row r="11" spans="1:33" ht="15" customHeight="1" x14ac:dyDescent="0.2">
      <c r="A11" s="3" t="s">
        <v>903</v>
      </c>
      <c r="B11" s="10" t="s">
        <v>904</v>
      </c>
      <c r="C11" s="120">
        <v>13.492789999999999</v>
      </c>
      <c r="D11" s="120">
        <v>13.480753</v>
      </c>
      <c r="E11" s="120">
        <v>13.591669</v>
      </c>
      <c r="F11" s="120">
        <v>13.511380000000001</v>
      </c>
      <c r="G11" s="120">
        <v>13.467655000000001</v>
      </c>
      <c r="H11" s="120">
        <v>13.349328</v>
      </c>
      <c r="I11" s="120">
        <v>13.081885</v>
      </c>
      <c r="J11" s="120">
        <v>12.680168999999999</v>
      </c>
      <c r="K11" s="120">
        <v>12.304245</v>
      </c>
      <c r="L11" s="120">
        <v>11.97861</v>
      </c>
      <c r="M11" s="120">
        <v>11.714722999999999</v>
      </c>
      <c r="N11" s="120">
        <v>11.495588</v>
      </c>
      <c r="O11" s="120">
        <v>11.299561000000001</v>
      </c>
      <c r="P11" s="120">
        <v>11.10167</v>
      </c>
      <c r="Q11" s="120">
        <v>10.931925</v>
      </c>
      <c r="R11" s="120">
        <v>10.758687999999999</v>
      </c>
      <c r="S11" s="120">
        <v>10.575317</v>
      </c>
      <c r="T11" s="120">
        <v>10.395329</v>
      </c>
      <c r="U11" s="120">
        <v>10.237055</v>
      </c>
      <c r="V11" s="120">
        <v>10.102342999999999</v>
      </c>
      <c r="W11" s="120">
        <v>9.985754</v>
      </c>
      <c r="X11" s="120">
        <v>9.8622689999999995</v>
      </c>
      <c r="Y11" s="120">
        <v>9.7694519999999994</v>
      </c>
      <c r="Z11" s="120">
        <v>9.7171470000000006</v>
      </c>
      <c r="AA11" s="120">
        <v>9.6670069999999999</v>
      </c>
      <c r="AB11" s="120">
        <v>9.6139010000000003</v>
      </c>
      <c r="AC11" s="120">
        <v>9.5648370000000007</v>
      </c>
      <c r="AD11" s="120">
        <v>9.5139519999999997</v>
      </c>
      <c r="AE11" s="120">
        <v>9.4598309999999994</v>
      </c>
      <c r="AF11" s="120">
        <v>9.4146099999999997</v>
      </c>
      <c r="AG11" s="13">
        <v>-1.274E-2</v>
      </c>
    </row>
    <row r="12" spans="1:33" ht="15" customHeight="1" x14ac:dyDescent="0.2">
      <c r="A12" s="3" t="s">
        <v>905</v>
      </c>
      <c r="B12" s="10" t="s">
        <v>906</v>
      </c>
      <c r="C12" s="120">
        <v>0.20491500000000001</v>
      </c>
      <c r="D12" s="120">
        <v>0.208675</v>
      </c>
      <c r="E12" s="120">
        <v>0.22256600000000001</v>
      </c>
      <c r="F12" s="120">
        <v>0.24160599999999999</v>
      </c>
      <c r="G12" s="120">
        <v>0.264876</v>
      </c>
      <c r="H12" s="120">
        <v>0.287329</v>
      </c>
      <c r="I12" s="120">
        <v>0.30712499999999998</v>
      </c>
      <c r="J12" s="120">
        <v>0.32351799999999997</v>
      </c>
      <c r="K12" s="120">
        <v>0.34079300000000001</v>
      </c>
      <c r="L12" s="120">
        <v>0.35960199999999998</v>
      </c>
      <c r="M12" s="120">
        <v>0.38053799999999999</v>
      </c>
      <c r="N12" s="120">
        <v>0.40349200000000002</v>
      </c>
      <c r="O12" s="120">
        <v>0.42719200000000002</v>
      </c>
      <c r="P12" s="120">
        <v>0.45100800000000002</v>
      </c>
      <c r="Q12" s="120">
        <v>0.47657699999999997</v>
      </c>
      <c r="R12" s="120">
        <v>0.50268599999999997</v>
      </c>
      <c r="S12" s="120">
        <v>0.52824099999999996</v>
      </c>
      <c r="T12" s="120">
        <v>0.55317499999999997</v>
      </c>
      <c r="U12" s="120">
        <v>0.57804100000000003</v>
      </c>
      <c r="V12" s="120">
        <v>0.60295600000000005</v>
      </c>
      <c r="W12" s="120">
        <v>0.62693399999999999</v>
      </c>
      <c r="X12" s="120">
        <v>0.64810900000000005</v>
      </c>
      <c r="Y12" s="120">
        <v>0.66918999999999995</v>
      </c>
      <c r="Z12" s="120">
        <v>0.69055699999999998</v>
      </c>
      <c r="AA12" s="120">
        <v>0.70942000000000005</v>
      </c>
      <c r="AB12" s="120">
        <v>0.72589199999999998</v>
      </c>
      <c r="AC12" s="120">
        <v>0.74043400000000004</v>
      </c>
      <c r="AD12" s="120">
        <v>0.75344999999999995</v>
      </c>
      <c r="AE12" s="120">
        <v>0.76500400000000002</v>
      </c>
      <c r="AF12" s="120">
        <v>0.77607599999999999</v>
      </c>
      <c r="AG12" s="13">
        <v>4.8027E-2</v>
      </c>
    </row>
    <row r="13" spans="1:33" ht="15" customHeight="1" x14ac:dyDescent="0.2">
      <c r="A13" s="3" t="s">
        <v>907</v>
      </c>
      <c r="B13" s="10" t="s">
        <v>908</v>
      </c>
      <c r="C13" s="120">
        <v>0.20874999999999999</v>
      </c>
      <c r="D13" s="120">
        <v>0.18781600000000001</v>
      </c>
      <c r="E13" s="120">
        <v>0.17951400000000001</v>
      </c>
      <c r="F13" s="120">
        <v>0.175346</v>
      </c>
      <c r="G13" s="120">
        <v>0.17211299999999999</v>
      </c>
      <c r="H13" s="120">
        <v>0.16040399999999999</v>
      </c>
      <c r="I13" s="120">
        <v>0.146372</v>
      </c>
      <c r="J13" s="120">
        <v>0.13258600000000001</v>
      </c>
      <c r="K13" s="120">
        <v>0.12292</v>
      </c>
      <c r="L13" s="120">
        <v>0.115661</v>
      </c>
      <c r="M13" s="120">
        <v>0.124014</v>
      </c>
      <c r="N13" s="120">
        <v>0.140844</v>
      </c>
      <c r="O13" s="120">
        <v>0.15851499999999999</v>
      </c>
      <c r="P13" s="120">
        <v>0.176368</v>
      </c>
      <c r="Q13" s="120">
        <v>0.19480700000000001</v>
      </c>
      <c r="R13" s="120">
        <v>0.21334500000000001</v>
      </c>
      <c r="S13" s="120">
        <v>0.23549500000000001</v>
      </c>
      <c r="T13" s="120">
        <v>0.25666800000000001</v>
      </c>
      <c r="U13" s="120">
        <v>0.28859000000000001</v>
      </c>
      <c r="V13" s="120">
        <v>0.31900600000000001</v>
      </c>
      <c r="W13" s="120">
        <v>0.34846199999999999</v>
      </c>
      <c r="X13" s="120">
        <v>0.37452800000000003</v>
      </c>
      <c r="Y13" s="120">
        <v>0.39874700000000002</v>
      </c>
      <c r="Z13" s="120">
        <v>0.421593</v>
      </c>
      <c r="AA13" s="120">
        <v>0.44171300000000002</v>
      </c>
      <c r="AB13" s="120">
        <v>0.488562</v>
      </c>
      <c r="AC13" s="120">
        <v>0.53279900000000002</v>
      </c>
      <c r="AD13" s="120">
        <v>0.57266700000000004</v>
      </c>
      <c r="AE13" s="120">
        <v>0.60836400000000002</v>
      </c>
      <c r="AF13" s="120">
        <v>0.64030699999999996</v>
      </c>
      <c r="AG13" s="13">
        <v>4.4776999999999997E-2</v>
      </c>
    </row>
    <row r="14" spans="1:33" ht="15" customHeight="1" x14ac:dyDescent="0.2">
      <c r="A14" s="3" t="s">
        <v>909</v>
      </c>
      <c r="B14" s="10" t="s">
        <v>910</v>
      </c>
      <c r="C14" s="120">
        <v>34.555152999999997</v>
      </c>
      <c r="D14" s="120">
        <v>34.545417999999998</v>
      </c>
      <c r="E14" s="120">
        <v>36.212254000000001</v>
      </c>
      <c r="F14" s="120">
        <v>37.269390000000001</v>
      </c>
      <c r="G14" s="120">
        <v>38.510567000000002</v>
      </c>
      <c r="H14" s="120">
        <v>39.656815000000002</v>
      </c>
      <c r="I14" s="120">
        <v>40.306663999999998</v>
      </c>
      <c r="J14" s="120">
        <v>40.439072000000003</v>
      </c>
      <c r="K14" s="120">
        <v>40.500453999999998</v>
      </c>
      <c r="L14" s="120">
        <v>40.591068</v>
      </c>
      <c r="M14" s="120">
        <v>40.783588000000002</v>
      </c>
      <c r="N14" s="120">
        <v>41.043197999999997</v>
      </c>
      <c r="O14" s="120">
        <v>41.290035000000003</v>
      </c>
      <c r="P14" s="120">
        <v>41.463520000000003</v>
      </c>
      <c r="Q14" s="120">
        <v>41.668095000000001</v>
      </c>
      <c r="R14" s="120">
        <v>41.816578</v>
      </c>
      <c r="S14" s="120">
        <v>41.869231999999997</v>
      </c>
      <c r="T14" s="120">
        <v>41.865932000000001</v>
      </c>
      <c r="U14" s="120">
        <v>41.879649999999998</v>
      </c>
      <c r="V14" s="120">
        <v>41.932429999999997</v>
      </c>
      <c r="W14" s="120">
        <v>41.966231999999998</v>
      </c>
      <c r="X14" s="120">
        <v>41.874485</v>
      </c>
      <c r="Y14" s="120">
        <v>41.852786999999999</v>
      </c>
      <c r="Z14" s="120">
        <v>41.941268999999998</v>
      </c>
      <c r="AA14" s="120">
        <v>41.983383000000003</v>
      </c>
      <c r="AB14" s="120">
        <v>41.981895000000002</v>
      </c>
      <c r="AC14" s="120">
        <v>41.964733000000003</v>
      </c>
      <c r="AD14" s="120">
        <v>41.919670000000004</v>
      </c>
      <c r="AE14" s="120">
        <v>41.844830000000002</v>
      </c>
      <c r="AF14" s="120">
        <v>41.789875000000002</v>
      </c>
      <c r="AG14" s="13">
        <v>6.8219999999999999E-3</v>
      </c>
    </row>
    <row r="15" spans="1:33" ht="15" customHeight="1" x14ac:dyDescent="0.2">
      <c r="B15" s="11" t="s">
        <v>911</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25"/>
    </row>
    <row r="16" spans="1:33" ht="15" customHeight="1" x14ac:dyDescent="0.2">
      <c r="A16" s="3" t="s">
        <v>912</v>
      </c>
      <c r="B16" s="10" t="s">
        <v>902</v>
      </c>
      <c r="C16" s="120">
        <v>25.581142</v>
      </c>
      <c r="D16" s="120">
        <v>25.075859000000001</v>
      </c>
      <c r="E16" s="120">
        <v>26.479959000000001</v>
      </c>
      <c r="F16" s="120">
        <v>27.629954999999999</v>
      </c>
      <c r="G16" s="120">
        <v>29.162379999999999</v>
      </c>
      <c r="H16" s="120">
        <v>30.646028999999999</v>
      </c>
      <c r="I16" s="120">
        <v>31.684631</v>
      </c>
      <c r="J16" s="120">
        <v>32.489258</v>
      </c>
      <c r="K16" s="120">
        <v>33.319214000000002</v>
      </c>
      <c r="L16" s="120">
        <v>34.214424000000001</v>
      </c>
      <c r="M16" s="120">
        <v>35.16621</v>
      </c>
      <c r="N16" s="120">
        <v>36.124713999999997</v>
      </c>
      <c r="O16" s="120">
        <v>37.05603</v>
      </c>
      <c r="P16" s="120">
        <v>37.890438000000003</v>
      </c>
      <c r="Q16" s="120">
        <v>38.764622000000003</v>
      </c>
      <c r="R16" s="120">
        <v>39.599403000000002</v>
      </c>
      <c r="S16" s="120">
        <v>40.334332000000003</v>
      </c>
      <c r="T16" s="120">
        <v>41.002026000000001</v>
      </c>
      <c r="U16" s="120">
        <v>41.677478999999998</v>
      </c>
      <c r="V16" s="120">
        <v>42.402676</v>
      </c>
      <c r="W16" s="120">
        <v>43.123626999999999</v>
      </c>
      <c r="X16" s="120">
        <v>43.739918000000003</v>
      </c>
      <c r="Y16" s="120">
        <v>44.446125000000002</v>
      </c>
      <c r="Z16" s="120">
        <v>45.277957999999998</v>
      </c>
      <c r="AA16" s="120">
        <v>46.068913000000002</v>
      </c>
      <c r="AB16" s="120">
        <v>46.837192999999999</v>
      </c>
      <c r="AC16" s="120">
        <v>47.588203</v>
      </c>
      <c r="AD16" s="120">
        <v>48.321658999999997</v>
      </c>
      <c r="AE16" s="120">
        <v>48.999741</v>
      </c>
      <c r="AF16" s="120">
        <v>49.685814000000001</v>
      </c>
      <c r="AG16" s="13">
        <v>2.4722999999999998E-2</v>
      </c>
    </row>
    <row r="17" spans="1:33" ht="15" customHeight="1" x14ac:dyDescent="0.2">
      <c r="A17" s="3" t="s">
        <v>913</v>
      </c>
      <c r="B17" s="10" t="s">
        <v>904</v>
      </c>
      <c r="C17" s="120">
        <v>5.6341169999999998</v>
      </c>
      <c r="D17" s="120">
        <v>6.0061859999999996</v>
      </c>
      <c r="E17" s="120">
        <v>6.4657549999999997</v>
      </c>
      <c r="F17" s="120">
        <v>6.9541240000000002</v>
      </c>
      <c r="G17" s="120">
        <v>7.5339780000000003</v>
      </c>
      <c r="H17" s="120">
        <v>8.0774170000000005</v>
      </c>
      <c r="I17" s="120">
        <v>8.5032329999999998</v>
      </c>
      <c r="J17" s="120">
        <v>8.8465279999999993</v>
      </c>
      <c r="K17" s="120">
        <v>9.1730140000000002</v>
      </c>
      <c r="L17" s="120">
        <v>9.5173229999999993</v>
      </c>
      <c r="M17" s="120">
        <v>9.8663349999999994</v>
      </c>
      <c r="N17" s="120">
        <v>10.213326</v>
      </c>
      <c r="O17" s="120">
        <v>10.531025</v>
      </c>
      <c r="P17" s="120">
        <v>10.803141999999999</v>
      </c>
      <c r="Q17" s="120">
        <v>11.069786000000001</v>
      </c>
      <c r="R17" s="120">
        <v>11.301655</v>
      </c>
      <c r="S17" s="120">
        <v>11.500491999999999</v>
      </c>
      <c r="T17" s="120">
        <v>11.677148000000001</v>
      </c>
      <c r="U17" s="120">
        <v>11.866816999999999</v>
      </c>
      <c r="V17" s="120">
        <v>12.045325</v>
      </c>
      <c r="W17" s="120">
        <v>12.219096</v>
      </c>
      <c r="X17" s="120">
        <v>12.3652</v>
      </c>
      <c r="Y17" s="120">
        <v>12.530260999999999</v>
      </c>
      <c r="Z17" s="120">
        <v>12.718719</v>
      </c>
      <c r="AA17" s="120">
        <v>12.902233000000001</v>
      </c>
      <c r="AB17" s="120">
        <v>13.077845999999999</v>
      </c>
      <c r="AC17" s="120">
        <v>13.254578</v>
      </c>
      <c r="AD17" s="120">
        <v>13.421473000000001</v>
      </c>
      <c r="AE17" s="120">
        <v>13.573763</v>
      </c>
      <c r="AF17" s="120">
        <v>13.731719999999999</v>
      </c>
      <c r="AG17" s="13">
        <v>2.9973E-2</v>
      </c>
    </row>
    <row r="18" spans="1:33" ht="15" customHeight="1" x14ac:dyDescent="0.2">
      <c r="A18" s="3" t="s">
        <v>914</v>
      </c>
      <c r="B18" s="10" t="s">
        <v>906</v>
      </c>
      <c r="C18" s="120">
        <v>0.24394299999999999</v>
      </c>
      <c r="D18" s="120">
        <v>0.247504</v>
      </c>
      <c r="E18" s="120">
        <v>0.26103599999999999</v>
      </c>
      <c r="F18" s="120">
        <v>0.28366999999999998</v>
      </c>
      <c r="G18" s="120">
        <v>0.31377300000000002</v>
      </c>
      <c r="H18" s="120">
        <v>0.34365200000000001</v>
      </c>
      <c r="I18" s="120">
        <v>0.37121799999999999</v>
      </c>
      <c r="J18" s="120">
        <v>0.39912599999999998</v>
      </c>
      <c r="K18" s="120">
        <v>0.430203</v>
      </c>
      <c r="L18" s="120">
        <v>0.46535900000000002</v>
      </c>
      <c r="M18" s="120">
        <v>0.50424400000000003</v>
      </c>
      <c r="N18" s="120">
        <v>0.545489</v>
      </c>
      <c r="O18" s="120">
        <v>0.58647400000000005</v>
      </c>
      <c r="P18" s="120">
        <v>0.62662600000000002</v>
      </c>
      <c r="Q18" s="120">
        <v>0.66798599999999997</v>
      </c>
      <c r="R18" s="120">
        <v>0.70942099999999997</v>
      </c>
      <c r="S18" s="120">
        <v>0.75010500000000002</v>
      </c>
      <c r="T18" s="120">
        <v>0.79063399999999995</v>
      </c>
      <c r="U18" s="120">
        <v>0.83095600000000003</v>
      </c>
      <c r="V18" s="120">
        <v>0.87392199999999998</v>
      </c>
      <c r="W18" s="120">
        <v>0.917547</v>
      </c>
      <c r="X18" s="120">
        <v>0.958843</v>
      </c>
      <c r="Y18" s="120">
        <v>1.0019910000000001</v>
      </c>
      <c r="Z18" s="120">
        <v>1.0472079999999999</v>
      </c>
      <c r="AA18" s="120">
        <v>1.0903579999999999</v>
      </c>
      <c r="AB18" s="120">
        <v>1.130493</v>
      </c>
      <c r="AC18" s="120">
        <v>1.167008</v>
      </c>
      <c r="AD18" s="120">
        <v>1.203883</v>
      </c>
      <c r="AE18" s="120">
        <v>1.239279</v>
      </c>
      <c r="AF18" s="120">
        <v>1.2744930000000001</v>
      </c>
      <c r="AG18" s="13">
        <v>6.0277999999999998E-2</v>
      </c>
    </row>
    <row r="19" spans="1:33" ht="15" customHeight="1" x14ac:dyDescent="0.2">
      <c r="A19" s="3" t="s">
        <v>915</v>
      </c>
      <c r="B19" s="10" t="s">
        <v>908</v>
      </c>
      <c r="C19" s="120">
        <v>0.27211299999999999</v>
      </c>
      <c r="D19" s="120">
        <v>0.26340400000000003</v>
      </c>
      <c r="E19" s="120">
        <v>0.25894</v>
      </c>
      <c r="F19" s="120">
        <v>0.25792799999999999</v>
      </c>
      <c r="G19" s="120">
        <v>0.26073400000000002</v>
      </c>
      <c r="H19" s="120">
        <v>0.26253399999999999</v>
      </c>
      <c r="I19" s="120">
        <v>0.262874</v>
      </c>
      <c r="J19" s="120">
        <v>0.26352199999999998</v>
      </c>
      <c r="K19" s="120">
        <v>0.266681</v>
      </c>
      <c r="L19" s="120">
        <v>0.27206999999999998</v>
      </c>
      <c r="M19" s="120">
        <v>0.27974199999999999</v>
      </c>
      <c r="N19" s="120">
        <v>0.28821799999999997</v>
      </c>
      <c r="O19" s="120">
        <v>0.29608499999999999</v>
      </c>
      <c r="P19" s="120">
        <v>0.30244199999999999</v>
      </c>
      <c r="Q19" s="120">
        <v>0.30854300000000001</v>
      </c>
      <c r="R19" s="120">
        <v>0.31377899999999997</v>
      </c>
      <c r="S19" s="120">
        <v>0.318135</v>
      </c>
      <c r="T19" s="120">
        <v>0.32212299999999999</v>
      </c>
      <c r="U19" s="120">
        <v>0.32588099999999998</v>
      </c>
      <c r="V19" s="120">
        <v>0.33025199999999999</v>
      </c>
      <c r="W19" s="120">
        <v>0.33467000000000002</v>
      </c>
      <c r="X19" s="120">
        <v>0.338501</v>
      </c>
      <c r="Y19" s="120">
        <v>0.34331400000000001</v>
      </c>
      <c r="Z19" s="120">
        <v>0.34873700000000002</v>
      </c>
      <c r="AA19" s="120">
        <v>0.354657</v>
      </c>
      <c r="AB19" s="120">
        <v>0.35942400000000002</v>
      </c>
      <c r="AC19" s="120">
        <v>0.36834</v>
      </c>
      <c r="AD19" s="120">
        <v>0.37763200000000002</v>
      </c>
      <c r="AE19" s="120">
        <v>0.38729400000000003</v>
      </c>
      <c r="AF19" s="120">
        <v>0.39696199999999998</v>
      </c>
      <c r="AG19" s="13">
        <v>1.4756E-2</v>
      </c>
    </row>
    <row r="20" spans="1:33" ht="15" customHeight="1" x14ac:dyDescent="0.2">
      <c r="A20" s="3" t="s">
        <v>916</v>
      </c>
      <c r="B20" s="10" t="s">
        <v>917</v>
      </c>
      <c r="C20" s="120">
        <v>31.731324999999998</v>
      </c>
      <c r="D20" s="120">
        <v>31.592984999999999</v>
      </c>
      <c r="E20" s="120">
        <v>33.465645000000002</v>
      </c>
      <c r="F20" s="120">
        <v>35.125683000000002</v>
      </c>
      <c r="G20" s="120">
        <v>37.270805000000003</v>
      </c>
      <c r="H20" s="120">
        <v>39.329616999999999</v>
      </c>
      <c r="I20" s="120">
        <v>40.821925999999998</v>
      </c>
      <c r="J20" s="120">
        <v>41.998427999999997</v>
      </c>
      <c r="K20" s="120">
        <v>43.189113999999996</v>
      </c>
      <c r="L20" s="120">
        <v>44.469150999999997</v>
      </c>
      <c r="M20" s="120">
        <v>45.816482999999998</v>
      </c>
      <c r="N20" s="120">
        <v>47.171790999999999</v>
      </c>
      <c r="O20" s="120">
        <v>48.469563000000001</v>
      </c>
      <c r="P20" s="120">
        <v>49.622635000000002</v>
      </c>
      <c r="Q20" s="120">
        <v>50.810893999999998</v>
      </c>
      <c r="R20" s="120">
        <v>51.924258999999999</v>
      </c>
      <c r="S20" s="120">
        <v>52.902988000000001</v>
      </c>
      <c r="T20" s="120">
        <v>53.791820999999999</v>
      </c>
      <c r="U20" s="120">
        <v>54.701141</v>
      </c>
      <c r="V20" s="120">
        <v>55.652163999999999</v>
      </c>
      <c r="W20" s="120">
        <v>56.594912999999998</v>
      </c>
      <c r="X20" s="120">
        <v>57.402405000000002</v>
      </c>
      <c r="Y20" s="120">
        <v>58.321629000000001</v>
      </c>
      <c r="Z20" s="120">
        <v>59.392505999999997</v>
      </c>
      <c r="AA20" s="120">
        <v>60.416134</v>
      </c>
      <c r="AB20" s="120">
        <v>61.404991000000003</v>
      </c>
      <c r="AC20" s="120">
        <v>62.378180999999998</v>
      </c>
      <c r="AD20" s="120">
        <v>63.324618999999998</v>
      </c>
      <c r="AE20" s="120">
        <v>64.200066000000007</v>
      </c>
      <c r="AF20" s="120">
        <v>65.088913000000005</v>
      </c>
      <c r="AG20" s="13">
        <v>2.6151000000000001E-2</v>
      </c>
    </row>
    <row r="21" spans="1:33" ht="15" customHeight="1" x14ac:dyDescent="0.2">
      <c r="B21" s="11" t="s">
        <v>918</v>
      </c>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25"/>
    </row>
    <row r="22" spans="1:33" ht="15" customHeight="1" x14ac:dyDescent="0.2">
      <c r="A22" s="3" t="s">
        <v>919</v>
      </c>
      <c r="B22" s="10" t="s">
        <v>902</v>
      </c>
      <c r="C22" s="120">
        <v>180.53947400000001</v>
      </c>
      <c r="D22" s="120">
        <v>173.63407900000001</v>
      </c>
      <c r="E22" s="120">
        <v>180.30642700000001</v>
      </c>
      <c r="F22" s="120">
        <v>185.34870900000001</v>
      </c>
      <c r="G22" s="120">
        <v>193.309799</v>
      </c>
      <c r="H22" s="120">
        <v>201.531555</v>
      </c>
      <c r="I22" s="120">
        <v>207.27711500000001</v>
      </c>
      <c r="J22" s="120">
        <v>211.39572100000001</v>
      </c>
      <c r="K22" s="120">
        <v>215.423248</v>
      </c>
      <c r="L22" s="120">
        <v>219.52722199999999</v>
      </c>
      <c r="M22" s="120">
        <v>223.67413300000001</v>
      </c>
      <c r="N22" s="120">
        <v>227.89627100000001</v>
      </c>
      <c r="O22" s="120">
        <v>232.15982099999999</v>
      </c>
      <c r="P22" s="120">
        <v>235.92248499999999</v>
      </c>
      <c r="Q22" s="120">
        <v>240.05152899999999</v>
      </c>
      <c r="R22" s="120">
        <v>243.89901699999999</v>
      </c>
      <c r="S22" s="120">
        <v>247.09768700000001</v>
      </c>
      <c r="T22" s="120">
        <v>249.33036799999999</v>
      </c>
      <c r="U22" s="120">
        <v>251.65609699999999</v>
      </c>
      <c r="V22" s="120">
        <v>254.17950400000001</v>
      </c>
      <c r="W22" s="120">
        <v>256.42364500000002</v>
      </c>
      <c r="X22" s="120">
        <v>257.964111</v>
      </c>
      <c r="Y22" s="120">
        <v>259.82543900000002</v>
      </c>
      <c r="Z22" s="120">
        <v>262.48843399999998</v>
      </c>
      <c r="AA22" s="120">
        <v>264.85867300000001</v>
      </c>
      <c r="AB22" s="120">
        <v>266.12146000000001</v>
      </c>
      <c r="AC22" s="120">
        <v>267.54013099999997</v>
      </c>
      <c r="AD22" s="120">
        <v>268.78701799999999</v>
      </c>
      <c r="AE22" s="120">
        <v>269.85000600000001</v>
      </c>
      <c r="AF22" s="120">
        <v>269.80078099999997</v>
      </c>
      <c r="AG22" s="13">
        <v>1.5865000000000001E-2</v>
      </c>
    </row>
    <row r="23" spans="1:33" ht="15" customHeight="1" x14ac:dyDescent="0.2">
      <c r="A23" s="3" t="s">
        <v>920</v>
      </c>
      <c r="B23" s="10" t="s">
        <v>904</v>
      </c>
      <c r="C23" s="120">
        <v>4.8286629999999997</v>
      </c>
      <c r="D23" s="120">
        <v>4.6212479999999996</v>
      </c>
      <c r="E23" s="120">
        <v>4.4633469999999997</v>
      </c>
      <c r="F23" s="120">
        <v>4.2868149999999998</v>
      </c>
      <c r="G23" s="120">
        <v>4.1722130000000002</v>
      </c>
      <c r="H23" s="120">
        <v>4.0670760000000001</v>
      </c>
      <c r="I23" s="120">
        <v>3.9589949999999998</v>
      </c>
      <c r="J23" s="120">
        <v>3.861618</v>
      </c>
      <c r="K23" s="120">
        <v>3.8134960000000002</v>
      </c>
      <c r="L23" s="120">
        <v>3.7995320000000001</v>
      </c>
      <c r="M23" s="120">
        <v>3.8248690000000001</v>
      </c>
      <c r="N23" s="120">
        <v>3.8824209999999999</v>
      </c>
      <c r="O23" s="120">
        <v>3.9475069999999999</v>
      </c>
      <c r="P23" s="120">
        <v>4.0001860000000002</v>
      </c>
      <c r="Q23" s="120">
        <v>4.0629400000000002</v>
      </c>
      <c r="R23" s="120">
        <v>4.1244139999999998</v>
      </c>
      <c r="S23" s="120">
        <v>4.1559419999999996</v>
      </c>
      <c r="T23" s="120">
        <v>4.1741039999999998</v>
      </c>
      <c r="U23" s="120">
        <v>4.1913099999999996</v>
      </c>
      <c r="V23" s="120">
        <v>4.2099339999999996</v>
      </c>
      <c r="W23" s="120">
        <v>4.2086249999999996</v>
      </c>
      <c r="X23" s="120">
        <v>4.2060829999999996</v>
      </c>
      <c r="Y23" s="120">
        <v>4.2142270000000002</v>
      </c>
      <c r="Z23" s="120">
        <v>4.2325689999999998</v>
      </c>
      <c r="AA23" s="120">
        <v>4.2435510000000001</v>
      </c>
      <c r="AB23" s="120">
        <v>4.2623519999999999</v>
      </c>
      <c r="AC23" s="120">
        <v>4.2895599999999998</v>
      </c>
      <c r="AD23" s="120">
        <v>4.3083920000000004</v>
      </c>
      <c r="AE23" s="120">
        <v>4.3449229999999996</v>
      </c>
      <c r="AF23" s="120">
        <v>4.3761489999999998</v>
      </c>
      <c r="AG23" s="13">
        <v>-1.944E-3</v>
      </c>
    </row>
    <row r="24" spans="1:33" ht="15" customHeight="1" x14ac:dyDescent="0.2">
      <c r="A24" s="3" t="s">
        <v>921</v>
      </c>
      <c r="B24" s="10" t="s">
        <v>906</v>
      </c>
      <c r="C24" s="120">
        <v>0.63191200000000003</v>
      </c>
      <c r="D24" s="120">
        <v>0.571905</v>
      </c>
      <c r="E24" s="120">
        <v>0.52932800000000002</v>
      </c>
      <c r="F24" s="120">
        <v>0.49574400000000002</v>
      </c>
      <c r="G24" s="120">
        <v>0.472632</v>
      </c>
      <c r="H24" s="120">
        <v>0.44957799999999998</v>
      </c>
      <c r="I24" s="120">
        <v>0.42540299999999998</v>
      </c>
      <c r="J24" s="120">
        <v>0.40102199999999999</v>
      </c>
      <c r="K24" s="120">
        <v>0.38156000000000001</v>
      </c>
      <c r="L24" s="120">
        <v>0.36852499999999999</v>
      </c>
      <c r="M24" s="120">
        <v>0.36519499999999999</v>
      </c>
      <c r="N24" s="120">
        <v>0.37112600000000001</v>
      </c>
      <c r="O24" s="120">
        <v>0.37448799999999999</v>
      </c>
      <c r="P24" s="120">
        <v>0.37947599999999998</v>
      </c>
      <c r="Q24" s="120">
        <v>0.38937100000000002</v>
      </c>
      <c r="R24" s="120">
        <v>0.40557799999999999</v>
      </c>
      <c r="S24" s="120">
        <v>0.41771900000000001</v>
      </c>
      <c r="T24" s="120">
        <v>0.42917</v>
      </c>
      <c r="U24" s="120">
        <v>0.44206400000000001</v>
      </c>
      <c r="V24" s="120">
        <v>0.45458199999999999</v>
      </c>
      <c r="W24" s="120">
        <v>0.46789199999999997</v>
      </c>
      <c r="X24" s="120">
        <v>0.47889300000000001</v>
      </c>
      <c r="Y24" s="120">
        <v>0.49080800000000002</v>
      </c>
      <c r="Z24" s="120">
        <v>0.503799</v>
      </c>
      <c r="AA24" s="120">
        <v>0.51690499999999995</v>
      </c>
      <c r="AB24" s="120">
        <v>0.52743300000000004</v>
      </c>
      <c r="AC24" s="120">
        <v>0.53045600000000004</v>
      </c>
      <c r="AD24" s="120">
        <v>0.539775</v>
      </c>
      <c r="AE24" s="120">
        <v>0.55094600000000005</v>
      </c>
      <c r="AF24" s="120">
        <v>0.563334</v>
      </c>
      <c r="AG24" s="13">
        <v>-5.3899999999999998E-4</v>
      </c>
    </row>
    <row r="25" spans="1:33" ht="15" customHeight="1" x14ac:dyDescent="0.2">
      <c r="A25" s="3" t="s">
        <v>922</v>
      </c>
      <c r="B25" s="10" t="s">
        <v>908</v>
      </c>
      <c r="C25" s="120">
        <v>0.11666</v>
      </c>
      <c r="D25" s="120">
        <v>0.13197600000000001</v>
      </c>
      <c r="E25" s="120">
        <v>0.56147499999999995</v>
      </c>
      <c r="F25" s="120">
        <v>0.69840000000000002</v>
      </c>
      <c r="G25" s="120">
        <v>0.79673000000000005</v>
      </c>
      <c r="H25" s="120">
        <v>0.870313</v>
      </c>
      <c r="I25" s="120">
        <v>0.87441599999999997</v>
      </c>
      <c r="J25" s="120">
        <v>0.86255800000000005</v>
      </c>
      <c r="K25" s="120">
        <v>0.85011700000000001</v>
      </c>
      <c r="L25" s="120">
        <v>0.84234100000000001</v>
      </c>
      <c r="M25" s="120">
        <v>0.914686</v>
      </c>
      <c r="N25" s="120">
        <v>1.0196350000000001</v>
      </c>
      <c r="O25" s="120">
        <v>1.130217</v>
      </c>
      <c r="P25" s="120">
        <v>1.3994230000000001</v>
      </c>
      <c r="Q25" s="120">
        <v>1.7134130000000001</v>
      </c>
      <c r="R25" s="120">
        <v>2.0837479999999999</v>
      </c>
      <c r="S25" s="120">
        <v>2.4583080000000002</v>
      </c>
      <c r="T25" s="120">
        <v>3.4225270000000001</v>
      </c>
      <c r="U25" s="120">
        <v>4.3856229999999998</v>
      </c>
      <c r="V25" s="120">
        <v>5.5174479999999999</v>
      </c>
      <c r="W25" s="120">
        <v>6.6827389999999998</v>
      </c>
      <c r="X25" s="120">
        <v>7.9438409999999999</v>
      </c>
      <c r="Y25" s="120">
        <v>9.4044840000000001</v>
      </c>
      <c r="Z25" s="120">
        <v>10.972614</v>
      </c>
      <c r="AA25" s="120">
        <v>12.852707000000001</v>
      </c>
      <c r="AB25" s="120">
        <v>15.912381</v>
      </c>
      <c r="AC25" s="120">
        <v>18.849943</v>
      </c>
      <c r="AD25" s="120">
        <v>21.92388</v>
      </c>
      <c r="AE25" s="120">
        <v>24.768291000000001</v>
      </c>
      <c r="AF25" s="120">
        <v>28.894093999999999</v>
      </c>
      <c r="AG25" s="13">
        <v>0.21222299999999999</v>
      </c>
    </row>
    <row r="26" spans="1:33" ht="15" customHeight="1" x14ac:dyDescent="0.2">
      <c r="A26" s="3" t="s">
        <v>923</v>
      </c>
      <c r="B26" s="10" t="s">
        <v>924</v>
      </c>
      <c r="C26" s="120">
        <v>186.116455</v>
      </c>
      <c r="D26" s="120">
        <v>178.95841999999999</v>
      </c>
      <c r="E26" s="120">
        <v>185.86054999999999</v>
      </c>
      <c r="F26" s="120">
        <v>190.82939099999999</v>
      </c>
      <c r="G26" s="120">
        <v>198.7509</v>
      </c>
      <c r="H26" s="120">
        <v>206.91836499999999</v>
      </c>
      <c r="I26" s="120">
        <v>212.53544600000001</v>
      </c>
      <c r="J26" s="120">
        <v>216.52075199999999</v>
      </c>
      <c r="K26" s="120">
        <v>220.46816999999999</v>
      </c>
      <c r="L26" s="120">
        <v>224.53739899999999</v>
      </c>
      <c r="M26" s="120">
        <v>228.77874800000001</v>
      </c>
      <c r="N26" s="120">
        <v>233.16937300000001</v>
      </c>
      <c r="O26" s="120">
        <v>237.611389</v>
      </c>
      <c r="P26" s="120">
        <v>241.701019</v>
      </c>
      <c r="Q26" s="120">
        <v>246.21688800000001</v>
      </c>
      <c r="R26" s="120">
        <v>250.51274100000001</v>
      </c>
      <c r="S26" s="120">
        <v>254.12956199999999</v>
      </c>
      <c r="T26" s="120">
        <v>257.35601800000001</v>
      </c>
      <c r="U26" s="120">
        <v>260.67526199999998</v>
      </c>
      <c r="V26" s="120">
        <v>264.36099200000001</v>
      </c>
      <c r="W26" s="120">
        <v>267.78183000000001</v>
      </c>
      <c r="X26" s="120">
        <v>270.59283399999998</v>
      </c>
      <c r="Y26" s="120">
        <v>273.93429600000002</v>
      </c>
      <c r="Z26" s="120">
        <v>278.197113</v>
      </c>
      <c r="AA26" s="120">
        <v>282.47131300000001</v>
      </c>
      <c r="AB26" s="120">
        <v>286.82287600000001</v>
      </c>
      <c r="AC26" s="120">
        <v>291.210083</v>
      </c>
      <c r="AD26" s="120">
        <v>295.55929600000002</v>
      </c>
      <c r="AE26" s="120">
        <v>299.51351899999997</v>
      </c>
      <c r="AF26" s="120">
        <v>303.63378899999998</v>
      </c>
      <c r="AG26" s="13">
        <v>1.9060000000000001E-2</v>
      </c>
    </row>
    <row r="27" spans="1:33" ht="15" customHeight="1" x14ac:dyDescent="0.2">
      <c r="A27" s="3" t="s">
        <v>925</v>
      </c>
      <c r="B27" s="11" t="s">
        <v>926</v>
      </c>
      <c r="C27" s="121">
        <v>252.402557</v>
      </c>
      <c r="D27" s="121">
        <v>245.09655799999999</v>
      </c>
      <c r="E27" s="121">
        <v>255.538376</v>
      </c>
      <c r="F27" s="121">
        <v>263.22363300000001</v>
      </c>
      <c r="G27" s="121">
        <v>274.53231799999998</v>
      </c>
      <c r="H27" s="121">
        <v>285.903595</v>
      </c>
      <c r="I27" s="121">
        <v>293.66439800000001</v>
      </c>
      <c r="J27" s="121">
        <v>298.95800800000001</v>
      </c>
      <c r="K27" s="121">
        <v>304.15707400000002</v>
      </c>
      <c r="L27" s="121">
        <v>309.597534</v>
      </c>
      <c r="M27" s="121">
        <v>315.37853999999999</v>
      </c>
      <c r="N27" s="121">
        <v>321.38348400000001</v>
      </c>
      <c r="O27" s="121">
        <v>327.37109400000003</v>
      </c>
      <c r="P27" s="121">
        <v>332.78723100000002</v>
      </c>
      <c r="Q27" s="121">
        <v>338.69595299999997</v>
      </c>
      <c r="R27" s="121">
        <v>344.25289900000001</v>
      </c>
      <c r="S27" s="121">
        <v>348.90069599999998</v>
      </c>
      <c r="T27" s="121">
        <v>353.01336700000002</v>
      </c>
      <c r="U27" s="121">
        <v>357.25564600000001</v>
      </c>
      <c r="V27" s="121">
        <v>361.94537400000002</v>
      </c>
      <c r="W27" s="121">
        <v>366.34295700000001</v>
      </c>
      <c r="X27" s="121">
        <v>369.86965900000001</v>
      </c>
      <c r="Y27" s="121">
        <v>374.10849000000002</v>
      </c>
      <c r="Z27" s="121">
        <v>379.530914</v>
      </c>
      <c r="AA27" s="121">
        <v>384.870453</v>
      </c>
      <c r="AB27" s="121">
        <v>390.20941199999999</v>
      </c>
      <c r="AC27" s="121">
        <v>395.55300899999997</v>
      </c>
      <c r="AD27" s="121">
        <v>400.80334499999998</v>
      </c>
      <c r="AE27" s="121">
        <v>405.55825800000002</v>
      </c>
      <c r="AF27" s="121">
        <v>410.51238999999998</v>
      </c>
      <c r="AG27" s="122">
        <v>1.8589999999999999E-2</v>
      </c>
    </row>
    <row r="28" spans="1:33" ht="15" customHeight="1" x14ac:dyDescent="0.2">
      <c r="B28" s="1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4"/>
    </row>
    <row r="29" spans="1:33" ht="15" customHeight="1" x14ac:dyDescent="0.2">
      <c r="B29" s="26" t="s">
        <v>927</v>
      </c>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4"/>
    </row>
    <row r="30" spans="1:33" ht="15" customHeight="1" x14ac:dyDescent="0.2">
      <c r="B30" s="11" t="s">
        <v>900</v>
      </c>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25"/>
    </row>
    <row r="31" spans="1:33" ht="15" customHeight="1" x14ac:dyDescent="0.2">
      <c r="A31" s="3" t="s">
        <v>928</v>
      </c>
      <c r="B31" s="10" t="s">
        <v>902</v>
      </c>
      <c r="C31" s="120">
        <v>207.30079699999999</v>
      </c>
      <c r="D31" s="120">
        <v>207.86445599999999</v>
      </c>
      <c r="E31" s="120">
        <v>223.39451600000001</v>
      </c>
      <c r="F31" s="120">
        <v>234.06182899999999</v>
      </c>
      <c r="G31" s="120">
        <v>245.397446</v>
      </c>
      <c r="H31" s="120">
        <v>255.70004299999999</v>
      </c>
      <c r="I31" s="120">
        <v>261.700897</v>
      </c>
      <c r="J31" s="120">
        <v>263.505585</v>
      </c>
      <c r="K31" s="120">
        <v>265.40121499999998</v>
      </c>
      <c r="L31" s="120">
        <v>266.751282</v>
      </c>
      <c r="M31" s="120">
        <v>268.03970299999997</v>
      </c>
      <c r="N31" s="120">
        <v>269.32189899999997</v>
      </c>
      <c r="O31" s="120">
        <v>270.21743800000002</v>
      </c>
      <c r="P31" s="120">
        <v>270.44927999999999</v>
      </c>
      <c r="Q31" s="120">
        <v>270.80728099999999</v>
      </c>
      <c r="R31" s="120">
        <v>270.84726000000001</v>
      </c>
      <c r="S31" s="120">
        <v>270.29849200000001</v>
      </c>
      <c r="T31" s="120">
        <v>269.46679699999999</v>
      </c>
      <c r="U31" s="120">
        <v>268.74139400000001</v>
      </c>
      <c r="V31" s="120">
        <v>268.382721</v>
      </c>
      <c r="W31" s="120">
        <v>267.92669699999999</v>
      </c>
      <c r="X31" s="120">
        <v>266.68075599999997</v>
      </c>
      <c r="Y31" s="120">
        <v>265.971497</v>
      </c>
      <c r="Z31" s="120">
        <v>266.02072099999998</v>
      </c>
      <c r="AA31" s="120">
        <v>265.83325200000002</v>
      </c>
      <c r="AB31" s="120">
        <v>265.20880099999999</v>
      </c>
      <c r="AC31" s="120">
        <v>264.557861</v>
      </c>
      <c r="AD31" s="120">
        <v>263.82421900000003</v>
      </c>
      <c r="AE31" s="120">
        <v>262.985657</v>
      </c>
      <c r="AF31" s="120">
        <v>262.331818</v>
      </c>
      <c r="AG31" s="13">
        <v>8.3459999999999993E-3</v>
      </c>
    </row>
    <row r="32" spans="1:33" ht="15" customHeight="1" x14ac:dyDescent="0.2">
      <c r="A32" s="3" t="s">
        <v>929</v>
      </c>
      <c r="B32" s="10" t="s">
        <v>904</v>
      </c>
      <c r="C32" s="120">
        <v>180.885513</v>
      </c>
      <c r="D32" s="120">
        <v>179.07633999999999</v>
      </c>
      <c r="E32" s="120">
        <v>178.923599</v>
      </c>
      <c r="F32" s="120">
        <v>176.28064000000001</v>
      </c>
      <c r="G32" s="120">
        <v>174.09075899999999</v>
      </c>
      <c r="H32" s="120">
        <v>170.89366100000001</v>
      </c>
      <c r="I32" s="120">
        <v>165.75097700000001</v>
      </c>
      <c r="J32" s="120">
        <v>158.93481399999999</v>
      </c>
      <c r="K32" s="120">
        <v>152.747421</v>
      </c>
      <c r="L32" s="120">
        <v>147.21940599999999</v>
      </c>
      <c r="M32" s="120">
        <v>142.515503</v>
      </c>
      <c r="N32" s="120">
        <v>138.41613799999999</v>
      </c>
      <c r="O32" s="120">
        <v>134.64648399999999</v>
      </c>
      <c r="P32" s="120">
        <v>130.88717700000001</v>
      </c>
      <c r="Q32" s="120">
        <v>127.50160200000001</v>
      </c>
      <c r="R32" s="120">
        <v>124.084023</v>
      </c>
      <c r="S32" s="120">
        <v>120.55847199999999</v>
      </c>
      <c r="T32" s="120">
        <v>117.079109</v>
      </c>
      <c r="U32" s="120">
        <v>113.858932</v>
      </c>
      <c r="V32" s="120">
        <v>110.908081</v>
      </c>
      <c r="W32" s="120">
        <v>108.20546</v>
      </c>
      <c r="X32" s="120">
        <v>105.49389600000001</v>
      </c>
      <c r="Y32" s="120">
        <v>103.178505</v>
      </c>
      <c r="Z32" s="120">
        <v>101.38009599999999</v>
      </c>
      <c r="AA32" s="120">
        <v>99.724388000000005</v>
      </c>
      <c r="AB32" s="120">
        <v>98.147873000000004</v>
      </c>
      <c r="AC32" s="120">
        <v>96.718224000000006</v>
      </c>
      <c r="AD32" s="120">
        <v>95.360298</v>
      </c>
      <c r="AE32" s="120">
        <v>94.053802000000005</v>
      </c>
      <c r="AF32" s="120">
        <v>92.920897999999994</v>
      </c>
      <c r="AG32" s="13">
        <v>-2.3158000000000002E-2</v>
      </c>
    </row>
    <row r="33" spans="1:33" ht="15" customHeight="1" x14ac:dyDescent="0.2">
      <c r="A33" s="3" t="s">
        <v>930</v>
      </c>
      <c r="B33" s="10" t="s">
        <v>906</v>
      </c>
      <c r="C33" s="120">
        <v>2.8904339999999999</v>
      </c>
      <c r="D33" s="120">
        <v>2.8803320000000001</v>
      </c>
      <c r="E33" s="120">
        <v>3.001376</v>
      </c>
      <c r="F33" s="120">
        <v>3.1862210000000002</v>
      </c>
      <c r="G33" s="120">
        <v>3.4199310000000001</v>
      </c>
      <c r="H33" s="120">
        <v>3.6362749999999999</v>
      </c>
      <c r="I33" s="120">
        <v>3.8152159999999999</v>
      </c>
      <c r="J33" s="120">
        <v>3.9515509999999998</v>
      </c>
      <c r="K33" s="120">
        <v>4.1123209999999997</v>
      </c>
      <c r="L33" s="120">
        <v>4.2850400000000004</v>
      </c>
      <c r="M33" s="120">
        <v>4.479222</v>
      </c>
      <c r="N33" s="120">
        <v>4.6940340000000003</v>
      </c>
      <c r="O33" s="120">
        <v>4.9132639999999999</v>
      </c>
      <c r="P33" s="120">
        <v>5.1221589999999999</v>
      </c>
      <c r="Q33" s="120">
        <v>5.3467019999999996</v>
      </c>
      <c r="R33" s="120">
        <v>5.5715050000000002</v>
      </c>
      <c r="S33" s="120">
        <v>5.7834560000000002</v>
      </c>
      <c r="T33" s="120">
        <v>5.9810720000000002</v>
      </c>
      <c r="U33" s="120">
        <v>6.170515</v>
      </c>
      <c r="V33" s="120">
        <v>6.3532419999999998</v>
      </c>
      <c r="W33" s="120">
        <v>6.5214509999999999</v>
      </c>
      <c r="X33" s="120">
        <v>6.6574169999999997</v>
      </c>
      <c r="Y33" s="120">
        <v>6.7917839999999998</v>
      </c>
      <c r="Z33" s="120">
        <v>6.930523</v>
      </c>
      <c r="AA33" s="120">
        <v>7.049417</v>
      </c>
      <c r="AB33" s="120">
        <v>7.1492120000000003</v>
      </c>
      <c r="AC33" s="120">
        <v>7.2335640000000003</v>
      </c>
      <c r="AD33" s="120">
        <v>7.3076809999999996</v>
      </c>
      <c r="AE33" s="120">
        <v>7.3715070000000003</v>
      </c>
      <c r="AF33" s="120">
        <v>7.434107</v>
      </c>
      <c r="AG33" s="13">
        <v>3.4443000000000001E-2</v>
      </c>
    </row>
    <row r="34" spans="1:33" ht="15" customHeight="1" x14ac:dyDescent="0.2">
      <c r="A34" s="3" t="s">
        <v>931</v>
      </c>
      <c r="B34" s="10" t="s">
        <v>908</v>
      </c>
      <c r="C34" s="120">
        <v>2.9943879999999998</v>
      </c>
      <c r="D34" s="120">
        <v>2.6857790000000001</v>
      </c>
      <c r="E34" s="120">
        <v>2.5471170000000001</v>
      </c>
      <c r="F34" s="120">
        <v>2.4618880000000001</v>
      </c>
      <c r="G34" s="120">
        <v>2.3873289999999998</v>
      </c>
      <c r="H34" s="120">
        <v>2.204583</v>
      </c>
      <c r="I34" s="120">
        <v>1.991814</v>
      </c>
      <c r="J34" s="120">
        <v>1.7827379999999999</v>
      </c>
      <c r="K34" s="120">
        <v>1.630752</v>
      </c>
      <c r="L34" s="120">
        <v>1.511439</v>
      </c>
      <c r="M34" s="120">
        <v>1.575162</v>
      </c>
      <c r="N34" s="120">
        <v>1.739784</v>
      </c>
      <c r="O34" s="120">
        <v>1.914668</v>
      </c>
      <c r="P34" s="120">
        <v>2.092978</v>
      </c>
      <c r="Q34" s="120">
        <v>2.2816839999999998</v>
      </c>
      <c r="R34" s="120">
        <v>2.4751919999999998</v>
      </c>
      <c r="S34" s="120">
        <v>2.7120790000000001</v>
      </c>
      <c r="T34" s="120">
        <v>2.9407589999999999</v>
      </c>
      <c r="U34" s="120">
        <v>3.2925620000000002</v>
      </c>
      <c r="V34" s="120">
        <v>3.6288079999999998</v>
      </c>
      <c r="W34" s="120">
        <v>3.9553910000000001</v>
      </c>
      <c r="X34" s="120">
        <v>4.2446520000000003</v>
      </c>
      <c r="Y34" s="120">
        <v>4.5139170000000002</v>
      </c>
      <c r="Z34" s="120">
        <v>4.7679229999999997</v>
      </c>
      <c r="AA34" s="120">
        <v>4.9920419999999996</v>
      </c>
      <c r="AB34" s="120">
        <v>5.5176309999999997</v>
      </c>
      <c r="AC34" s="120">
        <v>6.014005</v>
      </c>
      <c r="AD34" s="120">
        <v>6.4616990000000003</v>
      </c>
      <c r="AE34" s="120">
        <v>6.8629759999999997</v>
      </c>
      <c r="AF34" s="120">
        <v>7.222175</v>
      </c>
      <c r="AG34" s="13">
        <v>3.5958999999999998E-2</v>
      </c>
    </row>
    <row r="35" spans="1:33" ht="15" customHeight="1" x14ac:dyDescent="0.2">
      <c r="A35" s="3" t="s">
        <v>932</v>
      </c>
      <c r="B35" s="10" t="s">
        <v>910</v>
      </c>
      <c r="C35" s="120">
        <v>394.071167</v>
      </c>
      <c r="D35" s="120">
        <v>392.50683600000002</v>
      </c>
      <c r="E35" s="120">
        <v>407.86663800000002</v>
      </c>
      <c r="F35" s="120">
        <v>415.99050899999997</v>
      </c>
      <c r="G35" s="120">
        <v>425.29547100000002</v>
      </c>
      <c r="H35" s="120">
        <v>432.43457000000001</v>
      </c>
      <c r="I35" s="120">
        <v>433.25897200000003</v>
      </c>
      <c r="J35" s="120">
        <v>428.17468300000002</v>
      </c>
      <c r="K35" s="120">
        <v>423.89169299999998</v>
      </c>
      <c r="L35" s="120">
        <v>419.76711999999998</v>
      </c>
      <c r="M35" s="120">
        <v>416.60955799999999</v>
      </c>
      <c r="N35" s="120">
        <v>414.17184400000002</v>
      </c>
      <c r="O35" s="120">
        <v>411.69183299999997</v>
      </c>
      <c r="P35" s="120">
        <v>408.551605</v>
      </c>
      <c r="Q35" s="120">
        <v>405.93719499999997</v>
      </c>
      <c r="R35" s="120">
        <v>402.97811899999999</v>
      </c>
      <c r="S35" s="120">
        <v>399.352417</v>
      </c>
      <c r="T35" s="120">
        <v>395.46768200000002</v>
      </c>
      <c r="U35" s="120">
        <v>392.06329299999999</v>
      </c>
      <c r="V35" s="120">
        <v>389.272919</v>
      </c>
      <c r="W35" s="120">
        <v>386.60900900000001</v>
      </c>
      <c r="X35" s="120">
        <v>383.07687399999998</v>
      </c>
      <c r="Y35" s="120">
        <v>380.45581099999998</v>
      </c>
      <c r="Z35" s="120">
        <v>379.099335</v>
      </c>
      <c r="AA35" s="120">
        <v>377.59918199999998</v>
      </c>
      <c r="AB35" s="120">
        <v>376.02359000000001</v>
      </c>
      <c r="AC35" s="120">
        <v>374.52365099999997</v>
      </c>
      <c r="AD35" s="120">
        <v>372.95376599999997</v>
      </c>
      <c r="AE35" s="120">
        <v>371.27389499999998</v>
      </c>
      <c r="AF35" s="120">
        <v>369.90902699999998</v>
      </c>
      <c r="AG35" s="13">
        <v>-2.1150000000000001E-3</v>
      </c>
    </row>
    <row r="36" spans="1:33" ht="15" customHeight="1" x14ac:dyDescent="0.2">
      <c r="B36" s="11" t="s">
        <v>911</v>
      </c>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25"/>
    </row>
    <row r="37" spans="1:33" ht="15" customHeight="1" x14ac:dyDescent="0.2">
      <c r="A37" s="3" t="s">
        <v>933</v>
      </c>
      <c r="B37" s="10" t="s">
        <v>902</v>
      </c>
      <c r="C37" s="120">
        <v>414.36251800000002</v>
      </c>
      <c r="D37" s="120">
        <v>407.05929600000002</v>
      </c>
      <c r="E37" s="120">
        <v>430.06082199999997</v>
      </c>
      <c r="F37" s="120">
        <v>448.02417000000003</v>
      </c>
      <c r="G37" s="120">
        <v>470.942139</v>
      </c>
      <c r="H37" s="120">
        <v>491.67266799999999</v>
      </c>
      <c r="I37" s="120">
        <v>503.92657500000001</v>
      </c>
      <c r="J37" s="120">
        <v>511.90249599999999</v>
      </c>
      <c r="K37" s="120">
        <v>521.66778599999998</v>
      </c>
      <c r="L37" s="120">
        <v>531.79437299999995</v>
      </c>
      <c r="M37" s="120">
        <v>542.34918200000004</v>
      </c>
      <c r="N37" s="120">
        <v>552.86938499999997</v>
      </c>
      <c r="O37" s="120">
        <v>562.87298599999997</v>
      </c>
      <c r="P37" s="120">
        <v>571.31848100000002</v>
      </c>
      <c r="Q37" s="120">
        <v>580.34796100000005</v>
      </c>
      <c r="R37" s="120">
        <v>588.85351600000001</v>
      </c>
      <c r="S37" s="120">
        <v>595.99499500000002</v>
      </c>
      <c r="T37" s="120">
        <v>602.30835000000002</v>
      </c>
      <c r="U37" s="120">
        <v>608.91308600000002</v>
      </c>
      <c r="V37" s="120">
        <v>616.47833300000002</v>
      </c>
      <c r="W37" s="120">
        <v>624.24310300000002</v>
      </c>
      <c r="X37" s="120">
        <v>630.79486099999997</v>
      </c>
      <c r="Y37" s="120">
        <v>638.91314699999998</v>
      </c>
      <c r="Z37" s="120">
        <v>649.07513400000005</v>
      </c>
      <c r="AA37" s="120">
        <v>658.84808299999997</v>
      </c>
      <c r="AB37" s="120">
        <v>668.51440400000001</v>
      </c>
      <c r="AC37" s="120">
        <v>678.09167500000001</v>
      </c>
      <c r="AD37" s="120">
        <v>687.54748500000005</v>
      </c>
      <c r="AE37" s="120">
        <v>696.31188999999995</v>
      </c>
      <c r="AF37" s="120">
        <v>705.29699700000003</v>
      </c>
      <c r="AG37" s="13">
        <v>1.9824999999999999E-2</v>
      </c>
    </row>
    <row r="38" spans="1:33" ht="15" customHeight="1" x14ac:dyDescent="0.2">
      <c r="A38" s="3" t="s">
        <v>934</v>
      </c>
      <c r="B38" s="10" t="s">
        <v>904</v>
      </c>
      <c r="C38" s="120">
        <v>110.932587</v>
      </c>
      <c r="D38" s="120">
        <v>118.737274</v>
      </c>
      <c r="E38" s="120">
        <v>128.161438</v>
      </c>
      <c r="F38" s="120">
        <v>137.95114100000001</v>
      </c>
      <c r="G38" s="120">
        <v>149.30003400000001</v>
      </c>
      <c r="H38" s="120">
        <v>159.624741</v>
      </c>
      <c r="I38" s="120">
        <v>167.31343100000001</v>
      </c>
      <c r="J38" s="120">
        <v>173.151138</v>
      </c>
      <c r="K38" s="120">
        <v>179.01213100000001</v>
      </c>
      <c r="L38" s="120">
        <v>184.91549699999999</v>
      </c>
      <c r="M38" s="120">
        <v>190.728104</v>
      </c>
      <c r="N38" s="120">
        <v>196.35354599999999</v>
      </c>
      <c r="O38" s="120">
        <v>201.251465</v>
      </c>
      <c r="P38" s="120">
        <v>205.09913599999999</v>
      </c>
      <c r="Q38" s="120">
        <v>208.66134600000001</v>
      </c>
      <c r="R38" s="120">
        <v>211.355377</v>
      </c>
      <c r="S38" s="120">
        <v>213.224457</v>
      </c>
      <c r="T38" s="120">
        <v>214.478668</v>
      </c>
      <c r="U38" s="120">
        <v>215.796783</v>
      </c>
      <c r="V38" s="120">
        <v>216.699997</v>
      </c>
      <c r="W38" s="120">
        <v>217.40683000000001</v>
      </c>
      <c r="X38" s="120">
        <v>217.571167</v>
      </c>
      <c r="Y38" s="120">
        <v>218.05105599999999</v>
      </c>
      <c r="Z38" s="120">
        <v>218.95921300000001</v>
      </c>
      <c r="AA38" s="120">
        <v>219.92829900000001</v>
      </c>
      <c r="AB38" s="120">
        <v>220.89965799999999</v>
      </c>
      <c r="AC38" s="120">
        <v>222.020081</v>
      </c>
      <c r="AD38" s="120">
        <v>223.04293799999999</v>
      </c>
      <c r="AE38" s="120">
        <v>223.92314099999999</v>
      </c>
      <c r="AF38" s="120">
        <v>225.00405900000001</v>
      </c>
      <c r="AG38" s="13">
        <v>2.3091E-2</v>
      </c>
    </row>
    <row r="39" spans="1:33" ht="15" customHeight="1" x14ac:dyDescent="0.2">
      <c r="A39" s="3" t="s">
        <v>935</v>
      </c>
      <c r="B39" s="10" t="s">
        <v>906</v>
      </c>
      <c r="C39" s="120">
        <v>4.6183909999999999</v>
      </c>
      <c r="D39" s="120">
        <v>4.6807100000000004</v>
      </c>
      <c r="E39" s="120">
        <v>4.9258459999999999</v>
      </c>
      <c r="F39" s="120">
        <v>5.3327790000000004</v>
      </c>
      <c r="G39" s="120">
        <v>5.8667150000000001</v>
      </c>
      <c r="H39" s="120">
        <v>6.3816329999999999</v>
      </c>
      <c r="I39" s="120">
        <v>6.8386449999999996</v>
      </c>
      <c r="J39" s="120">
        <v>7.2885910000000003</v>
      </c>
      <c r="K39" s="120">
        <v>7.814368</v>
      </c>
      <c r="L39" s="120">
        <v>8.3975620000000006</v>
      </c>
      <c r="M39" s="120">
        <v>9.0358560000000008</v>
      </c>
      <c r="N39" s="120">
        <v>9.704618</v>
      </c>
      <c r="O39" s="120">
        <v>10.35338</v>
      </c>
      <c r="P39" s="120">
        <v>10.971416</v>
      </c>
      <c r="Q39" s="120">
        <v>11.593646</v>
      </c>
      <c r="R39" s="120">
        <v>12.197255999999999</v>
      </c>
      <c r="S39" s="120">
        <v>12.766144000000001</v>
      </c>
      <c r="T39" s="120">
        <v>13.309806</v>
      </c>
      <c r="U39" s="120">
        <v>13.824441999999999</v>
      </c>
      <c r="V39" s="120">
        <v>14.363746000000001</v>
      </c>
      <c r="W39" s="120">
        <v>14.898244</v>
      </c>
      <c r="X39" s="120">
        <v>15.382134000000001</v>
      </c>
      <c r="Y39" s="120">
        <v>15.887995</v>
      </c>
      <c r="Z39" s="120">
        <v>16.424527999999999</v>
      </c>
      <c r="AA39" s="120">
        <v>16.936592000000001</v>
      </c>
      <c r="AB39" s="120">
        <v>17.407232</v>
      </c>
      <c r="AC39" s="120">
        <v>17.822447</v>
      </c>
      <c r="AD39" s="120">
        <v>18.256184000000001</v>
      </c>
      <c r="AE39" s="120">
        <v>18.676487000000002</v>
      </c>
      <c r="AF39" s="120">
        <v>19.101362000000002</v>
      </c>
      <c r="AG39" s="13">
        <v>5.1507999999999998E-2</v>
      </c>
    </row>
    <row r="40" spans="1:33" ht="15" customHeight="1" x14ac:dyDescent="0.2">
      <c r="A40" s="3" t="s">
        <v>936</v>
      </c>
      <c r="B40" s="10" t="s">
        <v>908</v>
      </c>
      <c r="C40" s="120">
        <v>5.4187399999999997</v>
      </c>
      <c r="D40" s="120">
        <v>5.2346820000000003</v>
      </c>
      <c r="E40" s="120">
        <v>5.1312069999999999</v>
      </c>
      <c r="F40" s="120">
        <v>5.0891900000000003</v>
      </c>
      <c r="G40" s="120">
        <v>5.1118240000000004</v>
      </c>
      <c r="H40" s="120">
        <v>5.1041040000000004</v>
      </c>
      <c r="I40" s="120">
        <v>5.0588050000000004</v>
      </c>
      <c r="J40" s="120">
        <v>5.0167650000000004</v>
      </c>
      <c r="K40" s="120">
        <v>5.0350789999999996</v>
      </c>
      <c r="L40" s="120">
        <v>5.0929209999999996</v>
      </c>
      <c r="M40" s="120">
        <v>5.1934839999999998</v>
      </c>
      <c r="N40" s="120">
        <v>5.310276</v>
      </c>
      <c r="O40" s="120">
        <v>5.4171760000000004</v>
      </c>
      <c r="P40" s="120">
        <v>5.4979699999999996</v>
      </c>
      <c r="Q40" s="120">
        <v>5.5764199999999997</v>
      </c>
      <c r="R40" s="120">
        <v>5.641508</v>
      </c>
      <c r="S40" s="120">
        <v>5.693981</v>
      </c>
      <c r="T40" s="120">
        <v>5.7433420000000002</v>
      </c>
      <c r="U40" s="120">
        <v>5.789968</v>
      </c>
      <c r="V40" s="120">
        <v>5.8506210000000003</v>
      </c>
      <c r="W40" s="120">
        <v>5.9146520000000002</v>
      </c>
      <c r="X40" s="120">
        <v>5.9704969999999999</v>
      </c>
      <c r="Y40" s="120">
        <v>6.0455860000000001</v>
      </c>
      <c r="Z40" s="120">
        <v>6.1312689999999996</v>
      </c>
      <c r="AA40" s="120">
        <v>6.228961</v>
      </c>
      <c r="AB40" s="120">
        <v>6.305402</v>
      </c>
      <c r="AC40" s="120">
        <v>6.4535720000000003</v>
      </c>
      <c r="AD40" s="120">
        <v>6.6100560000000002</v>
      </c>
      <c r="AE40" s="120">
        <v>6.7752670000000004</v>
      </c>
      <c r="AF40" s="120">
        <v>6.9410999999999996</v>
      </c>
      <c r="AG40" s="13">
        <v>1.0128E-2</v>
      </c>
    </row>
    <row r="41" spans="1:33" ht="15" customHeight="1" x14ac:dyDescent="0.2">
      <c r="A41" s="3" t="s">
        <v>937</v>
      </c>
      <c r="B41" s="10" t="s">
        <v>917</v>
      </c>
      <c r="C41" s="120">
        <v>535.33209199999999</v>
      </c>
      <c r="D41" s="120">
        <v>535.71203600000001</v>
      </c>
      <c r="E41" s="120">
        <v>568.27923599999997</v>
      </c>
      <c r="F41" s="120">
        <v>596.39746100000002</v>
      </c>
      <c r="G41" s="120">
        <v>631.22076400000003</v>
      </c>
      <c r="H41" s="120">
        <v>662.783142</v>
      </c>
      <c r="I41" s="120">
        <v>683.13732900000002</v>
      </c>
      <c r="J41" s="120">
        <v>697.35900900000001</v>
      </c>
      <c r="K41" s="120">
        <v>713.52929700000004</v>
      </c>
      <c r="L41" s="120">
        <v>730.20043899999996</v>
      </c>
      <c r="M41" s="120">
        <v>747.30682400000001</v>
      </c>
      <c r="N41" s="120">
        <v>764.23791500000004</v>
      </c>
      <c r="O41" s="120">
        <v>779.895081</v>
      </c>
      <c r="P41" s="120">
        <v>792.887024</v>
      </c>
      <c r="Q41" s="120">
        <v>806.17926</v>
      </c>
      <c r="R41" s="120">
        <v>818.04754600000001</v>
      </c>
      <c r="S41" s="120">
        <v>827.67950399999995</v>
      </c>
      <c r="T41" s="120">
        <v>835.840149</v>
      </c>
      <c r="U41" s="120">
        <v>844.32440199999996</v>
      </c>
      <c r="V41" s="120">
        <v>853.39245600000004</v>
      </c>
      <c r="W41" s="120">
        <v>862.46289100000001</v>
      </c>
      <c r="X41" s="120">
        <v>869.71887200000003</v>
      </c>
      <c r="Y41" s="120">
        <v>878.89788799999997</v>
      </c>
      <c r="Z41" s="120">
        <v>890.59020999999996</v>
      </c>
      <c r="AA41" s="120">
        <v>901.94177200000001</v>
      </c>
      <c r="AB41" s="120">
        <v>913.12670900000001</v>
      </c>
      <c r="AC41" s="120">
        <v>924.38769500000001</v>
      </c>
      <c r="AD41" s="120">
        <v>935.45666500000004</v>
      </c>
      <c r="AE41" s="120">
        <v>945.68695100000002</v>
      </c>
      <c r="AF41" s="120">
        <v>956.34368900000004</v>
      </c>
      <c r="AG41" s="13">
        <v>2.0913000000000001E-2</v>
      </c>
    </row>
    <row r="42" spans="1:33" ht="15" customHeight="1" x14ac:dyDescent="0.2">
      <c r="B42" s="11" t="s">
        <v>918</v>
      </c>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25"/>
    </row>
    <row r="43" spans="1:33" ht="15" customHeight="1" x14ac:dyDescent="0.2">
      <c r="A43" s="3" t="s">
        <v>938</v>
      </c>
      <c r="B43" s="10" t="s">
        <v>902</v>
      </c>
      <c r="C43" s="120">
        <v>4127.9243159999996</v>
      </c>
      <c r="D43" s="120">
        <v>3972.76001</v>
      </c>
      <c r="E43" s="120">
        <v>4125.5961909999996</v>
      </c>
      <c r="F43" s="120">
        <v>4196.0400390000004</v>
      </c>
      <c r="G43" s="120">
        <v>4324.5351559999999</v>
      </c>
      <c r="H43" s="120">
        <v>4455.7329099999997</v>
      </c>
      <c r="I43" s="120">
        <v>4511.9003910000001</v>
      </c>
      <c r="J43" s="120">
        <v>4535.6508789999998</v>
      </c>
      <c r="K43" s="120">
        <v>4565.5776370000003</v>
      </c>
      <c r="L43" s="120">
        <v>4601.0166019999997</v>
      </c>
      <c r="M43" s="120">
        <v>4641.4897460000002</v>
      </c>
      <c r="N43" s="120">
        <v>4687.6367190000001</v>
      </c>
      <c r="O43" s="120">
        <v>4738.5952150000003</v>
      </c>
      <c r="P43" s="120">
        <v>4782.6811520000001</v>
      </c>
      <c r="Q43" s="120">
        <v>4836.6684569999998</v>
      </c>
      <c r="R43" s="120">
        <v>4886.6127930000002</v>
      </c>
      <c r="S43" s="120">
        <v>4925.1318359999996</v>
      </c>
      <c r="T43" s="120">
        <v>4946.4174800000001</v>
      </c>
      <c r="U43" s="120">
        <v>4971.2412109999996</v>
      </c>
      <c r="V43" s="120">
        <v>5002.564453</v>
      </c>
      <c r="W43" s="120">
        <v>5030.2534180000002</v>
      </c>
      <c r="X43" s="120">
        <v>5045.8823240000002</v>
      </c>
      <c r="Y43" s="120">
        <v>5068.908203</v>
      </c>
      <c r="Z43" s="120">
        <v>5109.2104490000002</v>
      </c>
      <c r="AA43" s="120">
        <v>5145.2944340000004</v>
      </c>
      <c r="AB43" s="120">
        <v>5161.1694340000004</v>
      </c>
      <c r="AC43" s="120">
        <v>5177.0927730000003</v>
      </c>
      <c r="AD43" s="120">
        <v>5190.046875</v>
      </c>
      <c r="AE43" s="120">
        <v>5199.5878910000001</v>
      </c>
      <c r="AF43" s="120">
        <v>5188.8022460000002</v>
      </c>
      <c r="AG43" s="13">
        <v>9.5829999999999995E-3</v>
      </c>
    </row>
    <row r="44" spans="1:33" ht="15" customHeight="1" x14ac:dyDescent="0.2">
      <c r="A44" s="3" t="s">
        <v>939</v>
      </c>
      <c r="B44" s="10" t="s">
        <v>904</v>
      </c>
      <c r="C44" s="120">
        <v>112.676788</v>
      </c>
      <c r="D44" s="120">
        <v>107.871239</v>
      </c>
      <c r="E44" s="120">
        <v>104.22847</v>
      </c>
      <c r="F44" s="120">
        <v>100.158264</v>
      </c>
      <c r="G44" s="120">
        <v>97.533257000000006</v>
      </c>
      <c r="H44" s="120">
        <v>95.138962000000006</v>
      </c>
      <c r="I44" s="120">
        <v>92.668296999999995</v>
      </c>
      <c r="J44" s="120">
        <v>90.432877000000005</v>
      </c>
      <c r="K44" s="120">
        <v>89.334923000000003</v>
      </c>
      <c r="L44" s="120">
        <v>89.041199000000006</v>
      </c>
      <c r="M44" s="120">
        <v>89.652930999999995</v>
      </c>
      <c r="N44" s="120">
        <v>91.018906000000001</v>
      </c>
      <c r="O44" s="120">
        <v>92.551169999999999</v>
      </c>
      <c r="P44" s="120">
        <v>93.795592999999997</v>
      </c>
      <c r="Q44" s="120">
        <v>95.261559000000005</v>
      </c>
      <c r="R44" s="120">
        <v>96.695792999999995</v>
      </c>
      <c r="S44" s="120">
        <v>97.434364000000002</v>
      </c>
      <c r="T44" s="120">
        <v>97.859734000000003</v>
      </c>
      <c r="U44" s="120">
        <v>98.265450000000001</v>
      </c>
      <c r="V44" s="120">
        <v>98.719521</v>
      </c>
      <c r="W44" s="120">
        <v>98.706963000000002</v>
      </c>
      <c r="X44" s="120">
        <v>98.669228000000004</v>
      </c>
      <c r="Y44" s="120">
        <v>98.876296999999994</v>
      </c>
      <c r="Z44" s="120">
        <v>99.335869000000002</v>
      </c>
      <c r="AA44" s="120">
        <v>99.552398999999994</v>
      </c>
      <c r="AB44" s="120">
        <v>99.959739999999996</v>
      </c>
      <c r="AC44" s="120">
        <v>100.566002</v>
      </c>
      <c r="AD44" s="120">
        <v>100.97502900000001</v>
      </c>
      <c r="AE44" s="120">
        <v>101.7957</v>
      </c>
      <c r="AF44" s="120">
        <v>102.49393499999999</v>
      </c>
      <c r="AG44" s="13">
        <v>-1.825E-3</v>
      </c>
    </row>
    <row r="45" spans="1:33" ht="15" customHeight="1" x14ac:dyDescent="0.2">
      <c r="A45" s="3" t="s">
        <v>940</v>
      </c>
      <c r="B45" s="10" t="s">
        <v>906</v>
      </c>
      <c r="C45" s="120">
        <v>14.563739</v>
      </c>
      <c r="D45" s="120">
        <v>13.181559</v>
      </c>
      <c r="E45" s="120">
        <v>12.198845</v>
      </c>
      <c r="F45" s="120">
        <v>11.423788999999999</v>
      </c>
      <c r="G45" s="120">
        <v>10.890245</v>
      </c>
      <c r="H45" s="120">
        <v>10.360644000000001</v>
      </c>
      <c r="I45" s="120">
        <v>9.8048549999999999</v>
      </c>
      <c r="J45" s="120">
        <v>9.2442440000000001</v>
      </c>
      <c r="K45" s="120">
        <v>8.7980239999999998</v>
      </c>
      <c r="L45" s="120">
        <v>8.497541</v>
      </c>
      <c r="M45" s="120">
        <v>8.4168389999999995</v>
      </c>
      <c r="N45" s="120">
        <v>8.5456109999999992</v>
      </c>
      <c r="O45" s="120">
        <v>8.6152859999999993</v>
      </c>
      <c r="P45" s="120">
        <v>8.7232319999999994</v>
      </c>
      <c r="Q45" s="120">
        <v>8.9463589999999993</v>
      </c>
      <c r="R45" s="120">
        <v>9.3198229999999995</v>
      </c>
      <c r="S45" s="120">
        <v>9.5965240000000005</v>
      </c>
      <c r="T45" s="120">
        <v>9.8579620000000006</v>
      </c>
      <c r="U45" s="120">
        <v>10.151068</v>
      </c>
      <c r="V45" s="120">
        <v>10.437117000000001</v>
      </c>
      <c r="W45" s="120">
        <v>10.739388999999999</v>
      </c>
      <c r="X45" s="120">
        <v>10.990242</v>
      </c>
      <c r="Y45" s="120">
        <v>11.263201</v>
      </c>
      <c r="Z45" s="120">
        <v>11.561646</v>
      </c>
      <c r="AA45" s="120">
        <v>11.862389</v>
      </c>
      <c r="AB45" s="120">
        <v>12.104749999999999</v>
      </c>
      <c r="AC45" s="120">
        <v>12.177144999999999</v>
      </c>
      <c r="AD45" s="120">
        <v>12.392654</v>
      </c>
      <c r="AE45" s="120">
        <v>12.650532</v>
      </c>
      <c r="AF45" s="120">
        <v>12.935904000000001</v>
      </c>
      <c r="AG45" s="13">
        <v>-6.7199999999999996E-4</v>
      </c>
    </row>
    <row r="46" spans="1:33" ht="15" customHeight="1" x14ac:dyDescent="0.2">
      <c r="A46" s="3" t="s">
        <v>941</v>
      </c>
      <c r="B46" s="10" t="s">
        <v>908</v>
      </c>
      <c r="C46" s="120">
        <v>2.627065</v>
      </c>
      <c r="D46" s="120">
        <v>2.949052</v>
      </c>
      <c r="E46" s="120">
        <v>12.347597</v>
      </c>
      <c r="F46" s="120">
        <v>15.254947</v>
      </c>
      <c r="G46" s="120">
        <v>17.324452999999998</v>
      </c>
      <c r="H46" s="120">
        <v>18.849105999999999</v>
      </c>
      <c r="I46" s="120">
        <v>18.873137</v>
      </c>
      <c r="J46" s="120">
        <v>18.553370000000001</v>
      </c>
      <c r="K46" s="120">
        <v>18.235098000000001</v>
      </c>
      <c r="L46" s="120">
        <v>18.018872999999999</v>
      </c>
      <c r="M46" s="120">
        <v>19.487826999999999</v>
      </c>
      <c r="N46" s="120">
        <v>21.643141</v>
      </c>
      <c r="O46" s="120">
        <v>23.916725</v>
      </c>
      <c r="P46" s="120">
        <v>29.499029</v>
      </c>
      <c r="Q46" s="120">
        <v>36.008811999999999</v>
      </c>
      <c r="R46" s="120">
        <v>43.683532999999997</v>
      </c>
      <c r="S46" s="120">
        <v>51.442314000000003</v>
      </c>
      <c r="T46" s="120">
        <v>71.468261999999996</v>
      </c>
      <c r="U46" s="120">
        <v>91.463745000000003</v>
      </c>
      <c r="V46" s="120">
        <v>114.95845</v>
      </c>
      <c r="W46" s="120">
        <v>139.147232</v>
      </c>
      <c r="X46" s="120">
        <v>165.32341</v>
      </c>
      <c r="Y46" s="120">
        <v>195.640839</v>
      </c>
      <c r="Z46" s="120">
        <v>228.18490600000001</v>
      </c>
      <c r="AA46" s="120">
        <v>267.20486499999998</v>
      </c>
      <c r="AB46" s="120">
        <v>330.717896</v>
      </c>
      <c r="AC46" s="120">
        <v>391.69421399999999</v>
      </c>
      <c r="AD46" s="120">
        <v>455.50845299999997</v>
      </c>
      <c r="AE46" s="120">
        <v>514.57592799999998</v>
      </c>
      <c r="AF46" s="120">
        <v>598.86206100000004</v>
      </c>
      <c r="AG46" s="13">
        <v>0.20897099999999999</v>
      </c>
    </row>
    <row r="47" spans="1:33" ht="15" customHeight="1" x14ac:dyDescent="0.2">
      <c r="A47" s="3" t="s">
        <v>942</v>
      </c>
      <c r="B47" s="10" t="s">
        <v>924</v>
      </c>
      <c r="C47" s="120">
        <v>4257.7910160000001</v>
      </c>
      <c r="D47" s="120">
        <v>4096.7607420000004</v>
      </c>
      <c r="E47" s="120">
        <v>4254.3725590000004</v>
      </c>
      <c r="F47" s="120">
        <v>4322.8774409999996</v>
      </c>
      <c r="G47" s="120">
        <v>4450.2827150000003</v>
      </c>
      <c r="H47" s="120">
        <v>4580.0839839999999</v>
      </c>
      <c r="I47" s="120">
        <v>4633.2460940000001</v>
      </c>
      <c r="J47" s="120">
        <v>4653.8823240000002</v>
      </c>
      <c r="K47" s="120">
        <v>4681.9448240000002</v>
      </c>
      <c r="L47" s="120">
        <v>4716.5747069999998</v>
      </c>
      <c r="M47" s="120">
        <v>4759.0473629999997</v>
      </c>
      <c r="N47" s="120">
        <v>4808.845703</v>
      </c>
      <c r="O47" s="120">
        <v>4863.6791990000002</v>
      </c>
      <c r="P47" s="120">
        <v>4914.6997069999998</v>
      </c>
      <c r="Q47" s="120">
        <v>4976.8847660000001</v>
      </c>
      <c r="R47" s="120">
        <v>5036.3115230000003</v>
      </c>
      <c r="S47" s="120">
        <v>5083.6049800000001</v>
      </c>
      <c r="T47" s="120">
        <v>5125.6044920000004</v>
      </c>
      <c r="U47" s="120">
        <v>5171.1220700000003</v>
      </c>
      <c r="V47" s="120">
        <v>5226.6796880000002</v>
      </c>
      <c r="W47" s="120">
        <v>5278.8476559999999</v>
      </c>
      <c r="X47" s="120">
        <v>5320.8662109999996</v>
      </c>
      <c r="Y47" s="120">
        <v>5374.6875</v>
      </c>
      <c r="Z47" s="120">
        <v>5448.2929690000001</v>
      </c>
      <c r="AA47" s="120">
        <v>5523.9140619999998</v>
      </c>
      <c r="AB47" s="120">
        <v>5603.9492190000001</v>
      </c>
      <c r="AC47" s="120">
        <v>5681.5307620000003</v>
      </c>
      <c r="AD47" s="120">
        <v>5758.921875</v>
      </c>
      <c r="AE47" s="120">
        <v>5828.6098629999997</v>
      </c>
      <c r="AF47" s="120">
        <v>5903.0927730000003</v>
      </c>
      <c r="AG47" s="13">
        <v>1.3131E-2</v>
      </c>
    </row>
    <row r="48" spans="1:33" ht="15" customHeight="1" x14ac:dyDescent="0.2">
      <c r="B48" s="11" t="s">
        <v>943</v>
      </c>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c r="AG48" s="25"/>
    </row>
    <row r="49" spans="1:33" ht="15" customHeight="1" x14ac:dyDescent="0.2">
      <c r="A49" s="3" t="s">
        <v>944</v>
      </c>
      <c r="B49" s="10" t="s">
        <v>902</v>
      </c>
      <c r="C49" s="120">
        <v>4749.5874020000001</v>
      </c>
      <c r="D49" s="120">
        <v>4587.6835940000001</v>
      </c>
      <c r="E49" s="120">
        <v>4779.0517579999996</v>
      </c>
      <c r="F49" s="120">
        <v>4878.1259769999997</v>
      </c>
      <c r="G49" s="120">
        <v>5040.875</v>
      </c>
      <c r="H49" s="120">
        <v>5203.1059569999998</v>
      </c>
      <c r="I49" s="120">
        <v>5277.5278319999998</v>
      </c>
      <c r="J49" s="120">
        <v>5311.0585940000001</v>
      </c>
      <c r="K49" s="120">
        <v>5352.6469729999999</v>
      </c>
      <c r="L49" s="120">
        <v>5399.5625</v>
      </c>
      <c r="M49" s="120">
        <v>5451.8784180000002</v>
      </c>
      <c r="N49" s="120">
        <v>5509.828125</v>
      </c>
      <c r="O49" s="120">
        <v>5571.685547</v>
      </c>
      <c r="P49" s="120">
        <v>5624.4487300000001</v>
      </c>
      <c r="Q49" s="120">
        <v>5687.8237300000001</v>
      </c>
      <c r="R49" s="120">
        <v>5746.3134769999997</v>
      </c>
      <c r="S49" s="120">
        <v>5791.4252930000002</v>
      </c>
      <c r="T49" s="120">
        <v>5818.1923829999996</v>
      </c>
      <c r="U49" s="120">
        <v>5848.8955079999996</v>
      </c>
      <c r="V49" s="120">
        <v>5887.4257809999999</v>
      </c>
      <c r="W49" s="120">
        <v>5922.4233400000003</v>
      </c>
      <c r="X49" s="120">
        <v>5943.3579099999997</v>
      </c>
      <c r="Y49" s="120">
        <v>5973.7929690000001</v>
      </c>
      <c r="Z49" s="120">
        <v>6024.3061520000001</v>
      </c>
      <c r="AA49" s="120">
        <v>6069.9760740000002</v>
      </c>
      <c r="AB49" s="120">
        <v>6094.892578</v>
      </c>
      <c r="AC49" s="120">
        <v>6119.7421880000002</v>
      </c>
      <c r="AD49" s="120">
        <v>6141.4184569999998</v>
      </c>
      <c r="AE49" s="120">
        <v>6158.8857420000004</v>
      </c>
      <c r="AF49" s="120">
        <v>6156.4311520000001</v>
      </c>
      <c r="AG49" s="13">
        <v>1.056E-2</v>
      </c>
    </row>
    <row r="50" spans="1:33" ht="15" customHeight="1" x14ac:dyDescent="0.2">
      <c r="A50" s="3" t="s">
        <v>945</v>
      </c>
      <c r="B50" s="10" t="s">
        <v>904</v>
      </c>
      <c r="C50" s="120">
        <v>404.49490400000002</v>
      </c>
      <c r="D50" s="120">
        <v>405.684845</v>
      </c>
      <c r="E50" s="120">
        <v>411.31350700000002</v>
      </c>
      <c r="F50" s="120">
        <v>414.39004499999999</v>
      </c>
      <c r="G50" s="120">
        <v>420.92407200000002</v>
      </c>
      <c r="H50" s="120">
        <v>425.65734900000001</v>
      </c>
      <c r="I50" s="120">
        <v>425.73272700000001</v>
      </c>
      <c r="J50" s="120">
        <v>422.51882899999998</v>
      </c>
      <c r="K50" s="120">
        <v>421.09448200000003</v>
      </c>
      <c r="L50" s="120">
        <v>421.176086</v>
      </c>
      <c r="M50" s="120">
        <v>422.896545</v>
      </c>
      <c r="N50" s="120">
        <v>425.78857399999998</v>
      </c>
      <c r="O50" s="120">
        <v>428.44912699999998</v>
      </c>
      <c r="P50" s="120">
        <v>429.78192100000001</v>
      </c>
      <c r="Q50" s="120">
        <v>431.42450000000002</v>
      </c>
      <c r="R50" s="120">
        <v>432.13519300000002</v>
      </c>
      <c r="S50" s="120">
        <v>431.217285</v>
      </c>
      <c r="T50" s="120">
        <v>429.41751099999999</v>
      </c>
      <c r="U50" s="120">
        <v>427.92117300000001</v>
      </c>
      <c r="V50" s="120">
        <v>426.32757600000002</v>
      </c>
      <c r="W50" s="120">
        <v>424.31924400000003</v>
      </c>
      <c r="X50" s="120">
        <v>421.734283</v>
      </c>
      <c r="Y50" s="120">
        <v>420.10586499999999</v>
      </c>
      <c r="Z50" s="120">
        <v>419.67517099999998</v>
      </c>
      <c r="AA50" s="120">
        <v>419.20507800000001</v>
      </c>
      <c r="AB50" s="120">
        <v>419.00726300000002</v>
      </c>
      <c r="AC50" s="120">
        <v>419.30432100000002</v>
      </c>
      <c r="AD50" s="120">
        <v>419.378265</v>
      </c>
      <c r="AE50" s="120">
        <v>419.77264400000001</v>
      </c>
      <c r="AF50" s="120">
        <v>420.41888399999999</v>
      </c>
      <c r="AG50" s="13">
        <v>1.2750000000000001E-3</v>
      </c>
    </row>
    <row r="51" spans="1:33" ht="15" customHeight="1" x14ac:dyDescent="0.2">
      <c r="A51" s="3" t="s">
        <v>946</v>
      </c>
      <c r="B51" s="10" t="s">
        <v>906</v>
      </c>
      <c r="C51" s="120">
        <v>22.072562999999999</v>
      </c>
      <c r="D51" s="120">
        <v>20.742598999999998</v>
      </c>
      <c r="E51" s="120">
        <v>20.126066000000002</v>
      </c>
      <c r="F51" s="120">
        <v>19.942789000000001</v>
      </c>
      <c r="G51" s="120">
        <v>20.176891000000001</v>
      </c>
      <c r="H51" s="120">
        <v>20.378553</v>
      </c>
      <c r="I51" s="120">
        <v>20.458715000000002</v>
      </c>
      <c r="J51" s="120">
        <v>20.484386000000001</v>
      </c>
      <c r="K51" s="120">
        <v>20.724712</v>
      </c>
      <c r="L51" s="120">
        <v>21.180143000000001</v>
      </c>
      <c r="M51" s="120">
        <v>21.931916999999999</v>
      </c>
      <c r="N51" s="120">
        <v>22.944262999999999</v>
      </c>
      <c r="O51" s="120">
        <v>23.881931000000002</v>
      </c>
      <c r="P51" s="120">
        <v>24.816807000000001</v>
      </c>
      <c r="Q51" s="120">
        <v>25.886707000000001</v>
      </c>
      <c r="R51" s="120">
        <v>27.088584999999998</v>
      </c>
      <c r="S51" s="120">
        <v>28.146124</v>
      </c>
      <c r="T51" s="120">
        <v>29.148838000000001</v>
      </c>
      <c r="U51" s="120">
        <v>30.146025000000002</v>
      </c>
      <c r="V51" s="120">
        <v>31.154105999999999</v>
      </c>
      <c r="W51" s="120">
        <v>32.159084</v>
      </c>
      <c r="X51" s="120">
        <v>33.029792999999998</v>
      </c>
      <c r="Y51" s="120">
        <v>33.942977999999997</v>
      </c>
      <c r="Z51" s="120">
        <v>34.916694999999997</v>
      </c>
      <c r="AA51" s="120">
        <v>35.848396000000001</v>
      </c>
      <c r="AB51" s="120">
        <v>36.661194000000002</v>
      </c>
      <c r="AC51" s="120">
        <v>37.233153999999999</v>
      </c>
      <c r="AD51" s="120">
        <v>37.956519999999998</v>
      </c>
      <c r="AE51" s="120">
        <v>38.698523999999999</v>
      </c>
      <c r="AF51" s="120">
        <v>39.471375000000002</v>
      </c>
      <c r="AG51" s="13">
        <v>2.3244000000000001E-2</v>
      </c>
    </row>
    <row r="52" spans="1:33" ht="15" customHeight="1" x14ac:dyDescent="0.2">
      <c r="A52" s="3" t="s">
        <v>947</v>
      </c>
      <c r="B52" s="10" t="s">
        <v>908</v>
      </c>
      <c r="C52" s="120">
        <v>11.040193</v>
      </c>
      <c r="D52" s="120">
        <v>10.869513</v>
      </c>
      <c r="E52" s="120">
        <v>20.025921</v>
      </c>
      <c r="F52" s="120">
        <v>22.806025000000002</v>
      </c>
      <c r="G52" s="120">
        <v>24.823606000000002</v>
      </c>
      <c r="H52" s="120">
        <v>26.157791</v>
      </c>
      <c r="I52" s="120">
        <v>25.923756000000001</v>
      </c>
      <c r="J52" s="120">
        <v>25.352871</v>
      </c>
      <c r="K52" s="120">
        <v>24.900929999999999</v>
      </c>
      <c r="L52" s="120">
        <v>24.623232000000002</v>
      </c>
      <c r="M52" s="120">
        <v>26.256474000000001</v>
      </c>
      <c r="N52" s="120">
        <v>28.693200999999998</v>
      </c>
      <c r="O52" s="120">
        <v>31.248569</v>
      </c>
      <c r="P52" s="120">
        <v>37.089976999999998</v>
      </c>
      <c r="Q52" s="120">
        <v>43.866917000000001</v>
      </c>
      <c r="R52" s="120">
        <v>51.800232000000001</v>
      </c>
      <c r="S52" s="120">
        <v>59.848373000000002</v>
      </c>
      <c r="T52" s="120">
        <v>80.152359000000004</v>
      </c>
      <c r="U52" s="120">
        <v>100.54628</v>
      </c>
      <c r="V52" s="120">
        <v>124.437881</v>
      </c>
      <c r="W52" s="120">
        <v>149.01728800000001</v>
      </c>
      <c r="X52" s="120">
        <v>175.53855899999999</v>
      </c>
      <c r="Y52" s="120">
        <v>206.20034799999999</v>
      </c>
      <c r="Z52" s="120">
        <v>239.08410599999999</v>
      </c>
      <c r="AA52" s="120">
        <v>278.42587300000002</v>
      </c>
      <c r="AB52" s="120">
        <v>342.54092400000002</v>
      </c>
      <c r="AC52" s="120">
        <v>404.16180400000002</v>
      </c>
      <c r="AD52" s="120">
        <v>468.58019999999999</v>
      </c>
      <c r="AE52" s="120">
        <v>528.21417199999996</v>
      </c>
      <c r="AF52" s="120">
        <v>613.02533000000005</v>
      </c>
      <c r="AG52" s="13">
        <v>0.15490200000000001</v>
      </c>
    </row>
    <row r="53" spans="1:33" ht="15" customHeight="1" x14ac:dyDescent="0.2">
      <c r="A53" s="3" t="s">
        <v>948</v>
      </c>
      <c r="B53" s="11" t="s">
        <v>949</v>
      </c>
      <c r="C53" s="121">
        <v>5187.1948240000002</v>
      </c>
      <c r="D53" s="121">
        <v>5024.9819340000004</v>
      </c>
      <c r="E53" s="121">
        <v>5230.5180659999996</v>
      </c>
      <c r="F53" s="121">
        <v>5335.265625</v>
      </c>
      <c r="G53" s="121">
        <v>5506.7998049999997</v>
      </c>
      <c r="H53" s="121">
        <v>5675.3012699999999</v>
      </c>
      <c r="I53" s="121">
        <v>5749.6416019999997</v>
      </c>
      <c r="J53" s="121">
        <v>5779.4160160000001</v>
      </c>
      <c r="K53" s="121">
        <v>5819.3657229999999</v>
      </c>
      <c r="L53" s="121">
        <v>5866.5424800000001</v>
      </c>
      <c r="M53" s="121">
        <v>5922.9633789999998</v>
      </c>
      <c r="N53" s="121">
        <v>5987.2553710000002</v>
      </c>
      <c r="O53" s="121">
        <v>6055.267578</v>
      </c>
      <c r="P53" s="121">
        <v>6116.1381840000004</v>
      </c>
      <c r="Q53" s="121">
        <v>6189.001953</v>
      </c>
      <c r="R53" s="121">
        <v>6257.3369140000004</v>
      </c>
      <c r="S53" s="121">
        <v>6310.6367190000001</v>
      </c>
      <c r="T53" s="121">
        <v>6356.9121089999999</v>
      </c>
      <c r="U53" s="121">
        <v>6407.5092770000001</v>
      </c>
      <c r="V53" s="121">
        <v>6469.345703</v>
      </c>
      <c r="W53" s="121">
        <v>6527.9189450000003</v>
      </c>
      <c r="X53" s="121">
        <v>6573.6621089999999</v>
      </c>
      <c r="Y53" s="121">
        <v>6634.0410160000001</v>
      </c>
      <c r="Z53" s="121">
        <v>6717.982422</v>
      </c>
      <c r="AA53" s="121">
        <v>6803.4555659999996</v>
      </c>
      <c r="AB53" s="121">
        <v>6893.0996089999999</v>
      </c>
      <c r="AC53" s="121">
        <v>6980.4428710000002</v>
      </c>
      <c r="AD53" s="121">
        <v>7067.3330079999996</v>
      </c>
      <c r="AE53" s="121">
        <v>7145.5703119999998</v>
      </c>
      <c r="AF53" s="121">
        <v>7229.3447269999997</v>
      </c>
      <c r="AG53" s="123">
        <v>1.3075E-2</v>
      </c>
    </row>
    <row r="54" spans="1:33" ht="15" customHeight="1" x14ac:dyDescent="0.2">
      <c r="B54" s="1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4"/>
    </row>
    <row r="55" spans="1:33" ht="15" customHeight="1" x14ac:dyDescent="0.2">
      <c r="B55" s="26" t="s">
        <v>950</v>
      </c>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4"/>
    </row>
    <row r="56" spans="1:33" ht="15" customHeight="1" x14ac:dyDescent="0.2">
      <c r="B56" s="11" t="s">
        <v>900</v>
      </c>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25"/>
    </row>
    <row r="57" spans="1:33" ht="15" customHeight="1" x14ac:dyDescent="0.2">
      <c r="A57" s="3" t="s">
        <v>951</v>
      </c>
      <c r="B57" s="10" t="s">
        <v>902</v>
      </c>
      <c r="C57" s="120">
        <v>13.815545999999999</v>
      </c>
      <c r="D57" s="120">
        <v>13.791193</v>
      </c>
      <c r="E57" s="120">
        <v>13.794919999999999</v>
      </c>
      <c r="F57" s="120">
        <v>13.831438</v>
      </c>
      <c r="G57" s="120">
        <v>13.907434</v>
      </c>
      <c r="H57" s="120">
        <v>14.027191999999999</v>
      </c>
      <c r="I57" s="120">
        <v>14.188663</v>
      </c>
      <c r="J57" s="120">
        <v>14.371251000000001</v>
      </c>
      <c r="K57" s="120">
        <v>14.493126999999999</v>
      </c>
      <c r="L57" s="120">
        <v>14.630202000000001</v>
      </c>
      <c r="M57" s="120">
        <v>14.780936000000001</v>
      </c>
      <c r="N57" s="120">
        <v>14.936609000000001</v>
      </c>
      <c r="O57" s="120">
        <v>15.093183</v>
      </c>
      <c r="P57" s="120">
        <v>15.249356000000001</v>
      </c>
      <c r="Q57" s="120">
        <v>15.398320999999999</v>
      </c>
      <c r="R57" s="120">
        <v>15.537979999999999</v>
      </c>
      <c r="S57" s="120">
        <v>15.666112999999999</v>
      </c>
      <c r="T57" s="120">
        <v>15.781727999999999</v>
      </c>
      <c r="U57" s="120">
        <v>15.883792</v>
      </c>
      <c r="V57" s="120">
        <v>15.973302</v>
      </c>
      <c r="W57" s="120">
        <v>16.050697</v>
      </c>
      <c r="X57" s="120">
        <v>16.11759</v>
      </c>
      <c r="Y57" s="120">
        <v>16.174119999999998</v>
      </c>
      <c r="Z57" s="120">
        <v>16.221426000000001</v>
      </c>
      <c r="AA57" s="120">
        <v>16.260653999999999</v>
      </c>
      <c r="AB57" s="120">
        <v>16.292809999999999</v>
      </c>
      <c r="AC57" s="120">
        <v>16.318838</v>
      </c>
      <c r="AD57" s="120">
        <v>16.339510000000001</v>
      </c>
      <c r="AE57" s="120">
        <v>16.355726000000001</v>
      </c>
      <c r="AF57" s="120">
        <v>16.368607999999998</v>
      </c>
      <c r="AG57" s="13">
        <v>6.1380000000000002E-3</v>
      </c>
    </row>
    <row r="58" spans="1:33" ht="15" customHeight="1" x14ac:dyDescent="0.2">
      <c r="A58" s="3" t="s">
        <v>952</v>
      </c>
      <c r="B58" s="10" t="s">
        <v>904</v>
      </c>
      <c r="C58" s="120">
        <v>9.329421</v>
      </c>
      <c r="D58" s="120">
        <v>9.4152660000000008</v>
      </c>
      <c r="E58" s="120">
        <v>9.5008320000000008</v>
      </c>
      <c r="F58" s="120">
        <v>9.5863150000000008</v>
      </c>
      <c r="G58" s="120">
        <v>9.6754909999999992</v>
      </c>
      <c r="H58" s="120">
        <v>9.7698999999999998</v>
      </c>
      <c r="I58" s="120">
        <v>9.871219</v>
      </c>
      <c r="J58" s="120">
        <v>9.9784430000000004</v>
      </c>
      <c r="K58" s="120">
        <v>10.07483</v>
      </c>
      <c r="L58" s="120">
        <v>10.176499</v>
      </c>
      <c r="M58" s="120">
        <v>10.280786000000001</v>
      </c>
      <c r="N58" s="120">
        <v>10.387264</v>
      </c>
      <c r="O58" s="120">
        <v>10.495984</v>
      </c>
      <c r="P58" s="120">
        <v>10.608345</v>
      </c>
      <c r="Q58" s="120">
        <v>10.723534000000001</v>
      </c>
      <c r="R58" s="120">
        <v>10.844256</v>
      </c>
      <c r="S58" s="120">
        <v>10.971151000000001</v>
      </c>
      <c r="T58" s="120">
        <v>11.104931000000001</v>
      </c>
      <c r="U58" s="120">
        <v>11.245127999999999</v>
      </c>
      <c r="V58" s="120">
        <v>11.392407</v>
      </c>
      <c r="W58" s="120">
        <v>11.542191000000001</v>
      </c>
      <c r="X58" s="120">
        <v>11.692466</v>
      </c>
      <c r="Y58" s="120">
        <v>11.842338</v>
      </c>
      <c r="Z58" s="120">
        <v>11.987899000000001</v>
      </c>
      <c r="AA58" s="120">
        <v>12.124034</v>
      </c>
      <c r="AB58" s="120">
        <v>12.251103000000001</v>
      </c>
      <c r="AC58" s="120">
        <v>12.368753999999999</v>
      </c>
      <c r="AD58" s="120">
        <v>12.478134000000001</v>
      </c>
      <c r="AE58" s="120">
        <v>12.579513</v>
      </c>
      <c r="AF58" s="120">
        <v>12.671999</v>
      </c>
      <c r="AG58" s="13">
        <v>1.0666E-2</v>
      </c>
    </row>
    <row r="59" spans="1:33" ht="15" customHeight="1" x14ac:dyDescent="0.2">
      <c r="A59" s="3" t="s">
        <v>953</v>
      </c>
      <c r="B59" s="10" t="s">
        <v>906</v>
      </c>
      <c r="C59" s="120">
        <v>8.8668200000000006</v>
      </c>
      <c r="D59" s="120">
        <v>9.0611890000000006</v>
      </c>
      <c r="E59" s="120">
        <v>9.2745850000000001</v>
      </c>
      <c r="F59" s="120">
        <v>9.4839490000000009</v>
      </c>
      <c r="G59" s="120">
        <v>9.6868230000000004</v>
      </c>
      <c r="H59" s="120">
        <v>9.8827929999999995</v>
      </c>
      <c r="I59" s="120">
        <v>10.068237</v>
      </c>
      <c r="J59" s="120">
        <v>10.239704</v>
      </c>
      <c r="K59" s="120">
        <v>10.364782999999999</v>
      </c>
      <c r="L59" s="120">
        <v>10.496010999999999</v>
      </c>
      <c r="M59" s="120">
        <v>10.625579</v>
      </c>
      <c r="N59" s="120">
        <v>10.750908000000001</v>
      </c>
      <c r="O59" s="120">
        <v>10.874496000000001</v>
      </c>
      <c r="P59" s="120">
        <v>11.012562000000001</v>
      </c>
      <c r="Q59" s="120">
        <v>11.148186000000001</v>
      </c>
      <c r="R59" s="120">
        <v>11.284471999999999</v>
      </c>
      <c r="S59" s="120">
        <v>11.423553999999999</v>
      </c>
      <c r="T59" s="120">
        <v>11.567522</v>
      </c>
      <c r="U59" s="120">
        <v>11.716395</v>
      </c>
      <c r="V59" s="120">
        <v>11.869885</v>
      </c>
      <c r="W59" s="120">
        <v>12.023581</v>
      </c>
      <c r="X59" s="120">
        <v>12.175831000000001</v>
      </c>
      <c r="Y59" s="120">
        <v>12.323173000000001</v>
      </c>
      <c r="Z59" s="120">
        <v>12.462073999999999</v>
      </c>
      <c r="AA59" s="120">
        <v>12.58656</v>
      </c>
      <c r="AB59" s="120">
        <v>12.699028999999999</v>
      </c>
      <c r="AC59" s="120">
        <v>12.802362</v>
      </c>
      <c r="AD59" s="120">
        <v>12.895299</v>
      </c>
      <c r="AE59" s="120">
        <v>12.979680999999999</v>
      </c>
      <c r="AF59" s="120">
        <v>13.056659</v>
      </c>
      <c r="AG59" s="13">
        <v>1.3132E-2</v>
      </c>
    </row>
    <row r="60" spans="1:33" ht="15" customHeight="1" x14ac:dyDescent="0.2">
      <c r="A60" s="3" t="s">
        <v>954</v>
      </c>
      <c r="B60" s="10" t="s">
        <v>908</v>
      </c>
      <c r="C60" s="120">
        <v>8.7191829999999992</v>
      </c>
      <c r="D60" s="120">
        <v>8.7461920000000006</v>
      </c>
      <c r="E60" s="120">
        <v>8.8146930000000001</v>
      </c>
      <c r="F60" s="120">
        <v>8.9080820000000003</v>
      </c>
      <c r="G60" s="120">
        <v>9.0169390000000007</v>
      </c>
      <c r="H60" s="120">
        <v>9.1001100000000008</v>
      </c>
      <c r="I60" s="120">
        <v>9.1910830000000008</v>
      </c>
      <c r="J60" s="120">
        <v>9.3018169999999998</v>
      </c>
      <c r="K60" s="120">
        <v>9.4274179999999994</v>
      </c>
      <c r="L60" s="120">
        <v>9.5709129999999991</v>
      </c>
      <c r="M60" s="120">
        <v>9.8469730000000002</v>
      </c>
      <c r="N60" s="120">
        <v>10.125088999999999</v>
      </c>
      <c r="O60" s="120">
        <v>10.354611999999999</v>
      </c>
      <c r="P60" s="120">
        <v>10.539311</v>
      </c>
      <c r="Q60" s="120">
        <v>10.678380000000001</v>
      </c>
      <c r="R60" s="120">
        <v>10.780268</v>
      </c>
      <c r="S60" s="120">
        <v>10.860162000000001</v>
      </c>
      <c r="T60" s="120">
        <v>10.916129</v>
      </c>
      <c r="U60" s="120">
        <v>10.962358</v>
      </c>
      <c r="V60" s="120">
        <v>10.99492</v>
      </c>
      <c r="W60" s="120">
        <v>11.018507</v>
      </c>
      <c r="X60" s="120">
        <v>11.035679999999999</v>
      </c>
      <c r="Y60" s="120">
        <v>11.048424000000001</v>
      </c>
      <c r="Z60" s="120">
        <v>11.05912</v>
      </c>
      <c r="AA60" s="120">
        <v>11.066724000000001</v>
      </c>
      <c r="AB60" s="120">
        <v>11.074496</v>
      </c>
      <c r="AC60" s="120">
        <v>11.080418999999999</v>
      </c>
      <c r="AD60" s="120">
        <v>11.084396999999999</v>
      </c>
      <c r="AE60" s="120">
        <v>11.086838999999999</v>
      </c>
      <c r="AF60" s="120">
        <v>11.088608000000001</v>
      </c>
      <c r="AG60" s="13">
        <v>8.5109999999999995E-3</v>
      </c>
    </row>
    <row r="61" spans="1:33" ht="15" customHeight="1" x14ac:dyDescent="0.2">
      <c r="A61" s="3" t="s">
        <v>955</v>
      </c>
      <c r="B61" s="10" t="s">
        <v>956</v>
      </c>
      <c r="C61" s="120">
        <v>11.564981</v>
      </c>
      <c r="D61" s="120">
        <v>11.612104</v>
      </c>
      <c r="E61" s="120">
        <v>11.736008</v>
      </c>
      <c r="F61" s="120">
        <v>11.861152000000001</v>
      </c>
      <c r="G61" s="120">
        <v>12.005926000000001</v>
      </c>
      <c r="H61" s="120">
        <v>12.177301</v>
      </c>
      <c r="I61" s="120">
        <v>12.369726</v>
      </c>
      <c r="J61" s="120">
        <v>12.572679000000001</v>
      </c>
      <c r="K61" s="120">
        <v>12.733200999999999</v>
      </c>
      <c r="L61" s="120">
        <v>12.899739</v>
      </c>
      <c r="M61" s="120">
        <v>13.07001</v>
      </c>
      <c r="N61" s="120">
        <v>13.240171999999999</v>
      </c>
      <c r="O61" s="120">
        <v>13.408609</v>
      </c>
      <c r="P61" s="120">
        <v>13.576458000000001</v>
      </c>
      <c r="Q61" s="120">
        <v>13.738706000000001</v>
      </c>
      <c r="R61" s="120">
        <v>13.896240000000001</v>
      </c>
      <c r="S61" s="120">
        <v>14.047012</v>
      </c>
      <c r="T61" s="120">
        <v>14.190709</v>
      </c>
      <c r="U61" s="120">
        <v>14.324752</v>
      </c>
      <c r="V61" s="120">
        <v>14.451693000000001</v>
      </c>
      <c r="W61" s="120">
        <v>14.568491</v>
      </c>
      <c r="X61" s="120">
        <v>14.675513</v>
      </c>
      <c r="Y61" s="120">
        <v>14.773585000000001</v>
      </c>
      <c r="Z61" s="120">
        <v>14.861883000000001</v>
      </c>
      <c r="AA61" s="120">
        <v>14.939515</v>
      </c>
      <c r="AB61" s="120">
        <v>15.003617</v>
      </c>
      <c r="AC61" s="120">
        <v>15.059295000000001</v>
      </c>
      <c r="AD61" s="120">
        <v>15.108062</v>
      </c>
      <c r="AE61" s="120">
        <v>15.150819</v>
      </c>
      <c r="AF61" s="120">
        <v>15.18811</v>
      </c>
      <c r="AG61" s="13">
        <v>9.6340000000000002E-3</v>
      </c>
    </row>
    <row r="62" spans="1:33" ht="15" customHeight="1" x14ac:dyDescent="0.2">
      <c r="B62" s="11" t="s">
        <v>911</v>
      </c>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25"/>
    </row>
    <row r="63" spans="1:33" ht="15" customHeight="1" x14ac:dyDescent="0.2">
      <c r="A63" s="3" t="s">
        <v>957</v>
      </c>
      <c r="B63" s="10" t="s">
        <v>902</v>
      </c>
      <c r="C63" s="120">
        <v>8.562799</v>
      </c>
      <c r="D63" s="120">
        <v>8.5442669999999996</v>
      </c>
      <c r="E63" s="120">
        <v>8.5401190000000007</v>
      </c>
      <c r="F63" s="120">
        <v>8.5537259999999993</v>
      </c>
      <c r="G63" s="120">
        <v>8.5887869999999999</v>
      </c>
      <c r="H63" s="120">
        <v>8.6451910000000005</v>
      </c>
      <c r="I63" s="120">
        <v>8.7208290000000002</v>
      </c>
      <c r="J63" s="120">
        <v>8.8029659999999996</v>
      </c>
      <c r="K63" s="120">
        <v>8.8588430000000002</v>
      </c>
      <c r="L63" s="120">
        <v>8.9236430000000002</v>
      </c>
      <c r="M63" s="120">
        <v>8.9933809999999994</v>
      </c>
      <c r="N63" s="120">
        <v>9.062716</v>
      </c>
      <c r="O63" s="120">
        <v>9.1311409999999995</v>
      </c>
      <c r="P63" s="120">
        <v>9.1987349999999992</v>
      </c>
      <c r="Q63" s="120">
        <v>9.2645280000000003</v>
      </c>
      <c r="R63" s="120">
        <v>9.3273360000000007</v>
      </c>
      <c r="S63" s="120">
        <v>9.3866040000000002</v>
      </c>
      <c r="T63" s="120">
        <v>9.4419760000000004</v>
      </c>
      <c r="U63" s="120">
        <v>9.4934069999999995</v>
      </c>
      <c r="V63" s="120">
        <v>9.5400779999999994</v>
      </c>
      <c r="W63" s="120">
        <v>9.581607</v>
      </c>
      <c r="X63" s="120">
        <v>9.6175850000000001</v>
      </c>
      <c r="Y63" s="120">
        <v>9.6486830000000001</v>
      </c>
      <c r="Z63" s="120">
        <v>9.6753940000000007</v>
      </c>
      <c r="AA63" s="120">
        <v>9.6983789999999992</v>
      </c>
      <c r="AB63" s="120">
        <v>9.7175449999999994</v>
      </c>
      <c r="AC63" s="120">
        <v>9.7339059999999993</v>
      </c>
      <c r="AD63" s="120">
        <v>9.7479990000000001</v>
      </c>
      <c r="AE63" s="120">
        <v>9.7603650000000002</v>
      </c>
      <c r="AF63" s="120">
        <v>9.7709550000000007</v>
      </c>
      <c r="AG63" s="13">
        <v>4.803E-3</v>
      </c>
    </row>
    <row r="64" spans="1:33" ht="15" customHeight="1" x14ac:dyDescent="0.2">
      <c r="A64" s="3" t="s">
        <v>958</v>
      </c>
      <c r="B64" s="10" t="s">
        <v>904</v>
      </c>
      <c r="C64" s="120">
        <v>6.3521840000000003</v>
      </c>
      <c r="D64" s="120">
        <v>6.3265760000000002</v>
      </c>
      <c r="E64" s="120">
        <v>6.3098369999999999</v>
      </c>
      <c r="F64" s="120">
        <v>6.3048339999999996</v>
      </c>
      <c r="G64" s="120">
        <v>6.311331</v>
      </c>
      <c r="H64" s="120">
        <v>6.3289090000000003</v>
      </c>
      <c r="I64" s="120">
        <v>6.3563809999999998</v>
      </c>
      <c r="J64" s="120">
        <v>6.3900490000000003</v>
      </c>
      <c r="K64" s="120">
        <v>6.4089369999999999</v>
      </c>
      <c r="L64" s="120">
        <v>6.4372119999999997</v>
      </c>
      <c r="M64" s="120">
        <v>6.4699059999999999</v>
      </c>
      <c r="N64" s="120">
        <v>6.505566</v>
      </c>
      <c r="O64" s="120">
        <v>6.5446710000000001</v>
      </c>
      <c r="P64" s="120">
        <v>6.5878389999999998</v>
      </c>
      <c r="Q64" s="120">
        <v>6.6351959999999996</v>
      </c>
      <c r="R64" s="120">
        <v>6.6878330000000004</v>
      </c>
      <c r="S64" s="120">
        <v>6.7458390000000001</v>
      </c>
      <c r="T64" s="120">
        <v>6.8094080000000003</v>
      </c>
      <c r="U64" s="120">
        <v>6.8777410000000003</v>
      </c>
      <c r="V64" s="120">
        <v>6.9521100000000002</v>
      </c>
      <c r="W64" s="120">
        <v>7.0294650000000001</v>
      </c>
      <c r="X64" s="120">
        <v>7.1081479999999999</v>
      </c>
      <c r="Y64" s="120">
        <v>7.1871770000000001</v>
      </c>
      <c r="Z64" s="120">
        <v>7.2650199999999998</v>
      </c>
      <c r="AA64" s="120">
        <v>7.3373689999999998</v>
      </c>
      <c r="AB64" s="120">
        <v>7.4045339999999999</v>
      </c>
      <c r="AC64" s="120">
        <v>7.4667219999999999</v>
      </c>
      <c r="AD64" s="120">
        <v>7.5260699999999998</v>
      </c>
      <c r="AE64" s="120">
        <v>7.5815479999999997</v>
      </c>
      <c r="AF64" s="120">
        <v>7.6329339999999997</v>
      </c>
      <c r="AG64" s="13">
        <v>6.7270000000000003E-3</v>
      </c>
    </row>
    <row r="65" spans="1:33" ht="15" customHeight="1" x14ac:dyDescent="0.2">
      <c r="A65" s="3" t="s">
        <v>959</v>
      </c>
      <c r="B65" s="10" t="s">
        <v>906</v>
      </c>
      <c r="C65" s="120">
        <v>6.60623</v>
      </c>
      <c r="D65" s="120">
        <v>6.6134389999999996</v>
      </c>
      <c r="E65" s="120">
        <v>6.6279029999999999</v>
      </c>
      <c r="F65" s="120">
        <v>6.6529780000000001</v>
      </c>
      <c r="G65" s="120">
        <v>6.6892500000000004</v>
      </c>
      <c r="H65" s="120">
        <v>6.7350899999999996</v>
      </c>
      <c r="I65" s="120">
        <v>6.7891589999999997</v>
      </c>
      <c r="J65" s="120">
        <v>6.8489250000000004</v>
      </c>
      <c r="K65" s="120">
        <v>6.8855069999999996</v>
      </c>
      <c r="L65" s="120">
        <v>6.9309329999999996</v>
      </c>
      <c r="M65" s="120">
        <v>6.9795530000000001</v>
      </c>
      <c r="N65" s="120">
        <v>7.0301450000000001</v>
      </c>
      <c r="O65" s="120">
        <v>7.0847259999999999</v>
      </c>
      <c r="P65" s="120">
        <v>7.1433489999999997</v>
      </c>
      <c r="Q65" s="120">
        <v>7.2061650000000004</v>
      </c>
      <c r="R65" s="120">
        <v>7.2744270000000002</v>
      </c>
      <c r="S65" s="120">
        <v>7.3488420000000003</v>
      </c>
      <c r="T65" s="120">
        <v>7.4295150000000003</v>
      </c>
      <c r="U65" s="120">
        <v>7.5177300000000002</v>
      </c>
      <c r="V65" s="120">
        <v>7.6095980000000001</v>
      </c>
      <c r="W65" s="120">
        <v>7.7028160000000003</v>
      </c>
      <c r="X65" s="120">
        <v>7.7962829999999999</v>
      </c>
      <c r="Y65" s="120">
        <v>7.8877170000000003</v>
      </c>
      <c r="Z65" s="120">
        <v>7.9743709999999997</v>
      </c>
      <c r="AA65" s="120">
        <v>8.0519189999999998</v>
      </c>
      <c r="AB65" s="120">
        <v>8.1225869999999993</v>
      </c>
      <c r="AC65" s="120">
        <v>8.1896090000000008</v>
      </c>
      <c r="AD65" s="120">
        <v>8.2476599999999998</v>
      </c>
      <c r="AE65" s="120">
        <v>8.2990940000000002</v>
      </c>
      <c r="AF65" s="120">
        <v>8.3450589999999991</v>
      </c>
      <c r="AG65" s="13">
        <v>8.3400000000000002E-3</v>
      </c>
    </row>
    <row r="66" spans="1:33" ht="15" customHeight="1" x14ac:dyDescent="0.2">
      <c r="A66" s="3" t="s">
        <v>960</v>
      </c>
      <c r="B66" s="10" t="s">
        <v>908</v>
      </c>
      <c r="C66" s="120">
        <v>6.280697</v>
      </c>
      <c r="D66" s="120">
        <v>6.2934369999999999</v>
      </c>
      <c r="E66" s="120">
        <v>6.3115600000000001</v>
      </c>
      <c r="F66" s="120">
        <v>6.3387989999999999</v>
      </c>
      <c r="G66" s="120">
        <v>6.3793850000000001</v>
      </c>
      <c r="H66" s="120">
        <v>6.433135</v>
      </c>
      <c r="I66" s="120">
        <v>6.4991490000000001</v>
      </c>
      <c r="J66" s="120">
        <v>6.5697720000000004</v>
      </c>
      <c r="K66" s="120">
        <v>6.6243449999999999</v>
      </c>
      <c r="L66" s="120">
        <v>6.6814349999999996</v>
      </c>
      <c r="M66" s="120">
        <v>6.7368350000000001</v>
      </c>
      <c r="N66" s="120">
        <v>6.7882910000000001</v>
      </c>
      <c r="O66" s="120">
        <v>6.835979</v>
      </c>
      <c r="P66" s="120">
        <v>6.8801310000000004</v>
      </c>
      <c r="Q66" s="120">
        <v>6.9201819999999996</v>
      </c>
      <c r="R66" s="120">
        <v>6.956423</v>
      </c>
      <c r="S66" s="120">
        <v>6.9879740000000004</v>
      </c>
      <c r="T66" s="120">
        <v>7.0147750000000002</v>
      </c>
      <c r="U66" s="120">
        <v>7.0394699999999997</v>
      </c>
      <c r="V66" s="120">
        <v>7.0599360000000004</v>
      </c>
      <c r="W66" s="120">
        <v>7.0769149999999996</v>
      </c>
      <c r="X66" s="120">
        <v>7.090973</v>
      </c>
      <c r="Y66" s="120">
        <v>7.1024859999999999</v>
      </c>
      <c r="Z66" s="120">
        <v>7.1138430000000001</v>
      </c>
      <c r="AA66" s="120">
        <v>7.1211339999999996</v>
      </c>
      <c r="AB66" s="120">
        <v>7.1293660000000001</v>
      </c>
      <c r="AC66" s="120">
        <v>7.1384759999999998</v>
      </c>
      <c r="AD66" s="120">
        <v>7.145295</v>
      </c>
      <c r="AE66" s="120">
        <v>7.1494169999999997</v>
      </c>
      <c r="AF66" s="120">
        <v>7.152819</v>
      </c>
      <c r="AG66" s="13">
        <v>4.5820000000000001E-3</v>
      </c>
    </row>
    <row r="67" spans="1:33" ht="15" customHeight="1" x14ac:dyDescent="0.2">
      <c r="A67" s="3" t="s">
        <v>961</v>
      </c>
      <c r="B67" s="10" t="s">
        <v>962</v>
      </c>
      <c r="C67" s="120">
        <v>8.0237309999999997</v>
      </c>
      <c r="D67" s="120">
        <v>7.9710669999999997</v>
      </c>
      <c r="E67" s="120">
        <v>7.9570800000000004</v>
      </c>
      <c r="F67" s="120">
        <v>7.9533240000000003</v>
      </c>
      <c r="G67" s="120">
        <v>7.9691359999999998</v>
      </c>
      <c r="H67" s="120">
        <v>8.0052640000000004</v>
      </c>
      <c r="I67" s="120">
        <v>8.0578900000000004</v>
      </c>
      <c r="J67" s="120">
        <v>8.1179489999999994</v>
      </c>
      <c r="K67" s="120">
        <v>8.1563569999999999</v>
      </c>
      <c r="L67" s="120">
        <v>8.2039179999999998</v>
      </c>
      <c r="M67" s="120">
        <v>8.2567769999999996</v>
      </c>
      <c r="N67" s="120">
        <v>8.3106380000000009</v>
      </c>
      <c r="O67" s="120">
        <v>8.3663570000000007</v>
      </c>
      <c r="P67" s="120">
        <v>8.4239920000000001</v>
      </c>
      <c r="Q67" s="120">
        <v>8.4828770000000002</v>
      </c>
      <c r="R67" s="120">
        <v>8.5429379999999995</v>
      </c>
      <c r="S67" s="120">
        <v>8.6029149999999994</v>
      </c>
      <c r="T67" s="120">
        <v>8.6625370000000004</v>
      </c>
      <c r="U67" s="120">
        <v>8.7209660000000007</v>
      </c>
      <c r="V67" s="120">
        <v>8.7794340000000002</v>
      </c>
      <c r="W67" s="120">
        <v>8.8355809999999995</v>
      </c>
      <c r="X67" s="120">
        <v>8.8882860000000008</v>
      </c>
      <c r="Y67" s="120">
        <v>8.9378720000000005</v>
      </c>
      <c r="Z67" s="120">
        <v>8.9842820000000003</v>
      </c>
      <c r="AA67" s="120">
        <v>9.0256720000000001</v>
      </c>
      <c r="AB67" s="120">
        <v>9.0625979999999995</v>
      </c>
      <c r="AC67" s="120">
        <v>9.0954580000000007</v>
      </c>
      <c r="AD67" s="120">
        <v>9.1255989999999994</v>
      </c>
      <c r="AE67" s="120">
        <v>9.152946</v>
      </c>
      <c r="AF67" s="120">
        <v>9.1774389999999997</v>
      </c>
      <c r="AG67" s="13">
        <v>5.0460000000000001E-3</v>
      </c>
    </row>
    <row r="68" spans="1:33" ht="15" customHeight="1" x14ac:dyDescent="0.2">
      <c r="B68" s="11" t="s">
        <v>918</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25"/>
    </row>
    <row r="69" spans="1:33" ht="15" customHeight="1" x14ac:dyDescent="0.2">
      <c r="A69" s="3" t="s">
        <v>963</v>
      </c>
      <c r="B69" s="10" t="s">
        <v>902</v>
      </c>
      <c r="C69" s="120">
        <v>6.0662010000000004</v>
      </c>
      <c r="D69" s="120">
        <v>6.0620419999999999</v>
      </c>
      <c r="E69" s="120">
        <v>6.0617890000000001</v>
      </c>
      <c r="F69" s="120">
        <v>6.1266980000000002</v>
      </c>
      <c r="G69" s="120">
        <v>6.1999890000000004</v>
      </c>
      <c r="H69" s="120">
        <v>6.2733549999999996</v>
      </c>
      <c r="I69" s="120">
        <v>6.3718950000000003</v>
      </c>
      <c r="J69" s="120">
        <v>6.4644719999999998</v>
      </c>
      <c r="K69" s="120">
        <v>6.5444500000000003</v>
      </c>
      <c r="L69" s="120">
        <v>6.6177630000000001</v>
      </c>
      <c r="M69" s="120">
        <v>6.6839709999999997</v>
      </c>
      <c r="N69" s="120">
        <v>6.7431029999999996</v>
      </c>
      <c r="O69" s="120">
        <v>6.7953830000000002</v>
      </c>
      <c r="P69" s="120">
        <v>6.8418590000000004</v>
      </c>
      <c r="Q69" s="120">
        <v>6.8839030000000001</v>
      </c>
      <c r="R69" s="120">
        <v>6.9227499999999997</v>
      </c>
      <c r="S69" s="120">
        <v>6.9586839999999999</v>
      </c>
      <c r="T69" s="120">
        <v>6.9913449999999999</v>
      </c>
      <c r="U69" s="120">
        <v>7.0213239999999999</v>
      </c>
      <c r="V69" s="120">
        <v>7.0473280000000003</v>
      </c>
      <c r="W69" s="120">
        <v>7.0704099999999999</v>
      </c>
      <c r="X69" s="120">
        <v>7.0908559999999996</v>
      </c>
      <c r="Y69" s="120">
        <v>7.1095750000000004</v>
      </c>
      <c r="Z69" s="120">
        <v>7.1257910000000004</v>
      </c>
      <c r="AA69" s="120">
        <v>7.1397050000000002</v>
      </c>
      <c r="AB69" s="120">
        <v>7.1516820000000001</v>
      </c>
      <c r="AC69" s="120">
        <v>7.1676979999999997</v>
      </c>
      <c r="AD69" s="120">
        <v>7.1831250000000004</v>
      </c>
      <c r="AE69" s="120">
        <v>7.1982980000000003</v>
      </c>
      <c r="AF69" s="120">
        <v>7.2119460000000002</v>
      </c>
      <c r="AG69" s="13">
        <v>6.2230000000000002E-3</v>
      </c>
    </row>
    <row r="70" spans="1:33" ht="15" customHeight="1" x14ac:dyDescent="0.2">
      <c r="A70" s="3" t="s">
        <v>964</v>
      </c>
      <c r="B70" s="10" t="s">
        <v>904</v>
      </c>
      <c r="C70" s="120">
        <v>5.359807</v>
      </c>
      <c r="D70" s="120">
        <v>5.3580889999999997</v>
      </c>
      <c r="E70" s="120">
        <v>5.3558779999999997</v>
      </c>
      <c r="F70" s="120">
        <v>5.3530860000000002</v>
      </c>
      <c r="G70" s="120">
        <v>5.3502029999999996</v>
      </c>
      <c r="H70" s="120">
        <v>5.3466300000000002</v>
      </c>
      <c r="I70" s="120">
        <v>5.3433099999999998</v>
      </c>
      <c r="J70" s="120">
        <v>5.3407169999999997</v>
      </c>
      <c r="K70" s="120">
        <v>5.3389810000000004</v>
      </c>
      <c r="L70" s="120">
        <v>5.3369879999999998</v>
      </c>
      <c r="M70" s="120">
        <v>5.3359139999999998</v>
      </c>
      <c r="N70" s="120">
        <v>5.334918</v>
      </c>
      <c r="O70" s="120">
        <v>5.3345539999999998</v>
      </c>
      <c r="P70" s="120">
        <v>5.334015</v>
      </c>
      <c r="Q70" s="120">
        <v>5.3343259999999999</v>
      </c>
      <c r="R70" s="120">
        <v>5.3347170000000004</v>
      </c>
      <c r="S70" s="120">
        <v>5.3347490000000004</v>
      </c>
      <c r="T70" s="120">
        <v>5.3347740000000003</v>
      </c>
      <c r="U70" s="120">
        <v>5.3346410000000004</v>
      </c>
      <c r="V70" s="120">
        <v>5.333704</v>
      </c>
      <c r="W70" s="120">
        <v>5.3327249999999999</v>
      </c>
      <c r="X70" s="120">
        <v>5.3315400000000004</v>
      </c>
      <c r="Y70" s="120">
        <v>5.3306769999999997</v>
      </c>
      <c r="Z70" s="120">
        <v>5.3291069999999996</v>
      </c>
      <c r="AA70" s="120">
        <v>5.3313100000000002</v>
      </c>
      <c r="AB70" s="120">
        <v>5.3331090000000003</v>
      </c>
      <c r="AC70" s="120">
        <v>5.3348040000000001</v>
      </c>
      <c r="AD70" s="120">
        <v>5.3365140000000002</v>
      </c>
      <c r="AE70" s="120">
        <v>5.3383820000000002</v>
      </c>
      <c r="AF70" s="120">
        <v>5.3401170000000002</v>
      </c>
      <c r="AG70" s="13">
        <v>-1.2E-4</v>
      </c>
    </row>
    <row r="71" spans="1:33" ht="15" customHeight="1" x14ac:dyDescent="0.2">
      <c r="A71" s="3" t="s">
        <v>965</v>
      </c>
      <c r="B71" s="10" t="s">
        <v>906</v>
      </c>
      <c r="C71" s="120">
        <v>5.4267560000000001</v>
      </c>
      <c r="D71" s="120">
        <v>5.4264260000000002</v>
      </c>
      <c r="E71" s="120">
        <v>5.4270389999999997</v>
      </c>
      <c r="F71" s="120">
        <v>5.427556</v>
      </c>
      <c r="G71" s="120">
        <v>5.4280229999999996</v>
      </c>
      <c r="H71" s="120">
        <v>5.4271900000000004</v>
      </c>
      <c r="I71" s="120">
        <v>5.4264469999999996</v>
      </c>
      <c r="J71" s="120">
        <v>5.4256770000000003</v>
      </c>
      <c r="K71" s="120">
        <v>5.4241859999999997</v>
      </c>
      <c r="L71" s="120">
        <v>5.4241299999999999</v>
      </c>
      <c r="M71" s="120">
        <v>5.426666</v>
      </c>
      <c r="N71" s="120">
        <v>5.4316779999999998</v>
      </c>
      <c r="O71" s="120">
        <v>5.4365620000000003</v>
      </c>
      <c r="P71" s="120">
        <v>5.4408130000000003</v>
      </c>
      <c r="Q71" s="120">
        <v>5.443441</v>
      </c>
      <c r="R71" s="120">
        <v>5.4428089999999996</v>
      </c>
      <c r="S71" s="120">
        <v>5.4441079999999999</v>
      </c>
      <c r="T71" s="120">
        <v>5.4450120000000002</v>
      </c>
      <c r="U71" s="120">
        <v>5.4466570000000001</v>
      </c>
      <c r="V71" s="120">
        <v>5.4473929999999999</v>
      </c>
      <c r="W71" s="120">
        <v>5.449071</v>
      </c>
      <c r="X71" s="120">
        <v>5.4498879999999996</v>
      </c>
      <c r="Y71" s="120">
        <v>5.4501299999999997</v>
      </c>
      <c r="Z71" s="120">
        <v>5.4499719999999998</v>
      </c>
      <c r="AA71" s="120">
        <v>5.449986</v>
      </c>
      <c r="AB71" s="120">
        <v>5.4496419999999999</v>
      </c>
      <c r="AC71" s="120">
        <v>5.4482939999999997</v>
      </c>
      <c r="AD71" s="120">
        <v>5.4475959999999999</v>
      </c>
      <c r="AE71" s="120">
        <v>5.446993</v>
      </c>
      <c r="AF71" s="120">
        <v>5.4466010000000002</v>
      </c>
      <c r="AG71" s="13">
        <v>1.3300000000000001E-4</v>
      </c>
    </row>
    <row r="72" spans="1:33" ht="15" customHeight="1" x14ac:dyDescent="0.2">
      <c r="A72" s="3" t="s">
        <v>966</v>
      </c>
      <c r="B72" s="10" t="s">
        <v>908</v>
      </c>
      <c r="C72" s="120">
        <v>5.5540200000000004</v>
      </c>
      <c r="D72" s="120">
        <v>5.5971669999999998</v>
      </c>
      <c r="E72" s="120">
        <v>5.6872829999999999</v>
      </c>
      <c r="F72" s="120">
        <v>5.7259799999999998</v>
      </c>
      <c r="G72" s="120">
        <v>5.7518630000000002</v>
      </c>
      <c r="H72" s="120">
        <v>5.7748559999999998</v>
      </c>
      <c r="I72" s="120">
        <v>5.7946980000000003</v>
      </c>
      <c r="J72" s="120">
        <v>5.8146300000000002</v>
      </c>
      <c r="K72" s="120">
        <v>5.8307880000000001</v>
      </c>
      <c r="L72" s="120">
        <v>5.8467779999999996</v>
      </c>
      <c r="M72" s="120">
        <v>5.8703659999999998</v>
      </c>
      <c r="N72" s="120">
        <v>5.892245</v>
      </c>
      <c r="O72" s="120">
        <v>5.9104029999999996</v>
      </c>
      <c r="P72" s="120">
        <v>5.9333220000000004</v>
      </c>
      <c r="Q72" s="120">
        <v>5.9512710000000002</v>
      </c>
      <c r="R72" s="120">
        <v>5.9660120000000001</v>
      </c>
      <c r="S72" s="120">
        <v>5.9768530000000002</v>
      </c>
      <c r="T72" s="120">
        <v>5.9894970000000001</v>
      </c>
      <c r="U72" s="120">
        <v>5.9970660000000002</v>
      </c>
      <c r="V72" s="120">
        <v>6.0027990000000004</v>
      </c>
      <c r="W72" s="120">
        <v>6.00671</v>
      </c>
      <c r="X72" s="120">
        <v>6.0096980000000002</v>
      </c>
      <c r="Y72" s="120">
        <v>6.012181</v>
      </c>
      <c r="Z72" s="120">
        <v>6.0142309999999997</v>
      </c>
      <c r="AA72" s="120">
        <v>6.0159859999999998</v>
      </c>
      <c r="AB72" s="120">
        <v>6.0177500000000004</v>
      </c>
      <c r="AC72" s="120">
        <v>6.0189339999999998</v>
      </c>
      <c r="AD72" s="120">
        <v>6.0197339999999997</v>
      </c>
      <c r="AE72" s="120">
        <v>6.0200940000000003</v>
      </c>
      <c r="AF72" s="120">
        <v>6.0344629999999997</v>
      </c>
      <c r="AG72" s="13">
        <v>2.6900000000000001E-3</v>
      </c>
    </row>
    <row r="73" spans="1:33" ht="15" customHeight="1" x14ac:dyDescent="0.2">
      <c r="A73" s="3" t="s">
        <v>967</v>
      </c>
      <c r="B73" s="10" t="s">
        <v>968</v>
      </c>
      <c r="C73" s="120">
        <v>6.0427720000000003</v>
      </c>
      <c r="D73" s="120">
        <v>6.0389229999999996</v>
      </c>
      <c r="E73" s="120">
        <v>6.0394600000000001</v>
      </c>
      <c r="F73" s="120">
        <v>6.1032789999999997</v>
      </c>
      <c r="G73" s="120">
        <v>6.1753819999999999</v>
      </c>
      <c r="H73" s="120">
        <v>6.2476859999999999</v>
      </c>
      <c r="I73" s="120">
        <v>6.3443329999999998</v>
      </c>
      <c r="J73" s="120">
        <v>6.4351750000000001</v>
      </c>
      <c r="K73" s="120">
        <v>6.5136079999999996</v>
      </c>
      <c r="L73" s="120">
        <v>6.5853840000000003</v>
      </c>
      <c r="M73" s="120">
        <v>6.6497400000000004</v>
      </c>
      <c r="N73" s="120">
        <v>6.7068139999999996</v>
      </c>
      <c r="O73" s="120">
        <v>6.7571680000000001</v>
      </c>
      <c r="P73" s="120">
        <v>6.8012600000000001</v>
      </c>
      <c r="Q73" s="120">
        <v>6.840789</v>
      </c>
      <c r="R73" s="120">
        <v>6.8768459999999996</v>
      </c>
      <c r="S73" s="120">
        <v>6.9101439999999998</v>
      </c>
      <c r="T73" s="120">
        <v>6.9376850000000001</v>
      </c>
      <c r="U73" s="120">
        <v>6.9625089999999998</v>
      </c>
      <c r="V73" s="120">
        <v>6.9827170000000001</v>
      </c>
      <c r="W73" s="120">
        <v>6.999987</v>
      </c>
      <c r="X73" s="120">
        <v>7.0140960000000003</v>
      </c>
      <c r="Y73" s="120">
        <v>7.0256480000000003</v>
      </c>
      <c r="Z73" s="120">
        <v>7.0345120000000003</v>
      </c>
      <c r="AA73" s="120">
        <v>7.0400029999999996</v>
      </c>
      <c r="AB73" s="120">
        <v>7.0383950000000004</v>
      </c>
      <c r="AC73" s="120">
        <v>7.0410300000000001</v>
      </c>
      <c r="AD73" s="120">
        <v>7.0425420000000001</v>
      </c>
      <c r="AE73" s="120">
        <v>7.0445149999999996</v>
      </c>
      <c r="AF73" s="120">
        <v>7.0413920000000001</v>
      </c>
      <c r="AG73" s="13">
        <v>5.4999999999999997E-3</v>
      </c>
    </row>
    <row r="74" spans="1:33" ht="15" customHeight="1" x14ac:dyDescent="0.2">
      <c r="A74" s="3" t="s">
        <v>969</v>
      </c>
      <c r="B74" s="11" t="s">
        <v>970</v>
      </c>
      <c r="C74" s="121">
        <v>6.6875080000000002</v>
      </c>
      <c r="D74" s="121">
        <v>6.7016580000000001</v>
      </c>
      <c r="E74" s="121">
        <v>6.7130890000000001</v>
      </c>
      <c r="F74" s="121">
        <v>6.7797109999999998</v>
      </c>
      <c r="G74" s="121">
        <v>6.8515030000000001</v>
      </c>
      <c r="H74" s="121">
        <v>6.9245140000000003</v>
      </c>
      <c r="I74" s="121">
        <v>7.0213200000000002</v>
      </c>
      <c r="J74" s="121">
        <v>7.111891</v>
      </c>
      <c r="K74" s="121">
        <v>7.1865540000000001</v>
      </c>
      <c r="L74" s="121">
        <v>7.2567399999999997</v>
      </c>
      <c r="M74" s="121">
        <v>7.3218730000000001</v>
      </c>
      <c r="N74" s="121">
        <v>7.3810169999999999</v>
      </c>
      <c r="O74" s="121">
        <v>7.4339810000000002</v>
      </c>
      <c r="P74" s="121">
        <v>7.4813239999999999</v>
      </c>
      <c r="Q74" s="121">
        <v>7.5240349999999996</v>
      </c>
      <c r="R74" s="121">
        <v>7.5634069999999998</v>
      </c>
      <c r="S74" s="121">
        <v>7.6002890000000001</v>
      </c>
      <c r="T74" s="121">
        <v>7.6318539999999997</v>
      </c>
      <c r="U74" s="121">
        <v>7.6605530000000002</v>
      </c>
      <c r="V74" s="121">
        <v>7.6846500000000004</v>
      </c>
      <c r="W74" s="121">
        <v>7.7059009999999999</v>
      </c>
      <c r="X74" s="121">
        <v>7.723319</v>
      </c>
      <c r="Y74" s="121">
        <v>7.7377070000000003</v>
      </c>
      <c r="Z74" s="121">
        <v>7.7486519999999999</v>
      </c>
      <c r="AA74" s="121">
        <v>7.7551490000000003</v>
      </c>
      <c r="AB74" s="121">
        <v>7.7538049999999998</v>
      </c>
      <c r="AC74" s="121">
        <v>7.7553609999999997</v>
      </c>
      <c r="AD74" s="121">
        <v>7.7552500000000002</v>
      </c>
      <c r="AE74" s="121">
        <v>7.7554569999999998</v>
      </c>
      <c r="AF74" s="121">
        <v>7.7506339999999998</v>
      </c>
      <c r="AG74" s="122">
        <v>5.2069999999999998E-3</v>
      </c>
    </row>
    <row r="75" spans="1:33" ht="15" customHeight="1" x14ac:dyDescent="0.2">
      <c r="B75" s="1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c r="AB75" s="120"/>
      <c r="AC75" s="120"/>
      <c r="AD75" s="120"/>
      <c r="AE75" s="120"/>
      <c r="AF75" s="120"/>
      <c r="AG75" s="14"/>
    </row>
    <row r="76" spans="1:33" ht="15" customHeight="1" x14ac:dyDescent="0.2">
      <c r="B76" s="26" t="s">
        <v>971</v>
      </c>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4"/>
    </row>
    <row r="77" spans="1:33" ht="15" customHeight="1" x14ac:dyDescent="0.2">
      <c r="B77" s="11" t="s">
        <v>900</v>
      </c>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D77" s="121"/>
      <c r="AE77" s="121"/>
      <c r="AF77" s="121"/>
      <c r="AG77" s="25"/>
    </row>
    <row r="78" spans="1:33" ht="15" customHeight="1" x14ac:dyDescent="0.2">
      <c r="A78" s="3" t="s">
        <v>972</v>
      </c>
      <c r="B78" s="10" t="s">
        <v>902</v>
      </c>
      <c r="C78" s="120">
        <v>1.0620799999999999</v>
      </c>
      <c r="D78" s="120">
        <v>1.108279</v>
      </c>
      <c r="E78" s="120">
        <v>1.156029</v>
      </c>
      <c r="F78" s="120">
        <v>1.2036830000000001</v>
      </c>
      <c r="G78" s="120">
        <v>1.2509760000000001</v>
      </c>
      <c r="H78" s="120">
        <v>1.2970120000000001</v>
      </c>
      <c r="I78" s="120">
        <v>1.3391150000000001</v>
      </c>
      <c r="J78" s="120">
        <v>1.3764350000000001</v>
      </c>
      <c r="K78" s="120">
        <v>1.40879</v>
      </c>
      <c r="L78" s="120">
        <v>1.4375979999999999</v>
      </c>
      <c r="M78" s="120">
        <v>1.46349</v>
      </c>
      <c r="N78" s="120">
        <v>1.4874799999999999</v>
      </c>
      <c r="O78" s="120">
        <v>1.5092479999999999</v>
      </c>
      <c r="P78" s="120">
        <v>1.531911</v>
      </c>
      <c r="Q78" s="120">
        <v>1.555428</v>
      </c>
      <c r="R78" s="120">
        <v>1.579591</v>
      </c>
      <c r="S78" s="120">
        <v>1.603785</v>
      </c>
      <c r="T78" s="120">
        <v>1.6276969999999999</v>
      </c>
      <c r="U78" s="120">
        <v>1.6504700000000001</v>
      </c>
      <c r="V78" s="120">
        <v>1.6725080000000001</v>
      </c>
      <c r="W78" s="120">
        <v>1.694277</v>
      </c>
      <c r="X78" s="120">
        <v>1.7123999999999999</v>
      </c>
      <c r="Y78" s="120">
        <v>1.7299370000000001</v>
      </c>
      <c r="Z78" s="120">
        <v>1.748102</v>
      </c>
      <c r="AA78" s="120">
        <v>1.7666470000000001</v>
      </c>
      <c r="AB78" s="120">
        <v>1.7835430000000001</v>
      </c>
      <c r="AC78" s="120">
        <v>1.8005279999999999</v>
      </c>
      <c r="AD78" s="120">
        <v>1.8173459999999999</v>
      </c>
      <c r="AE78" s="120">
        <v>1.833418</v>
      </c>
      <c r="AF78" s="120">
        <v>1.8501080000000001</v>
      </c>
      <c r="AG78" s="13">
        <v>1.847E-2</v>
      </c>
    </row>
    <row r="79" spans="1:33" ht="15" customHeight="1" x14ac:dyDescent="0.2">
      <c r="A79" s="3" t="s">
        <v>973</v>
      </c>
      <c r="B79" s="10" t="s">
        <v>904</v>
      </c>
      <c r="C79" s="120">
        <v>0.96130400000000005</v>
      </c>
      <c r="D79" s="120">
        <v>0.93803999999999998</v>
      </c>
      <c r="E79" s="120">
        <v>0.91837199999999997</v>
      </c>
      <c r="F79" s="120">
        <v>0.90202099999999996</v>
      </c>
      <c r="G79" s="120">
        <v>0.88686200000000004</v>
      </c>
      <c r="H79" s="120">
        <v>0.87242200000000003</v>
      </c>
      <c r="I79" s="120">
        <v>0.85742700000000005</v>
      </c>
      <c r="J79" s="120">
        <v>0.84083300000000005</v>
      </c>
      <c r="K79" s="120">
        <v>0.82291099999999995</v>
      </c>
      <c r="L79" s="120">
        <v>0.80374500000000004</v>
      </c>
      <c r="M79" s="120">
        <v>0.78480000000000005</v>
      </c>
      <c r="N79" s="120">
        <v>0.76637999999999995</v>
      </c>
      <c r="O79" s="120">
        <v>0.74784399999999995</v>
      </c>
      <c r="P79" s="120">
        <v>0.73094400000000004</v>
      </c>
      <c r="Q79" s="120">
        <v>0.71651399999999998</v>
      </c>
      <c r="R79" s="120">
        <v>0.70389900000000005</v>
      </c>
      <c r="S79" s="120">
        <v>0.69254800000000005</v>
      </c>
      <c r="T79" s="120">
        <v>0.68207799999999996</v>
      </c>
      <c r="U79" s="120">
        <v>0.67235299999999998</v>
      </c>
      <c r="V79" s="120">
        <v>0.66508900000000004</v>
      </c>
      <c r="W79" s="120">
        <v>0.66034800000000005</v>
      </c>
      <c r="X79" s="120">
        <v>0.65711900000000001</v>
      </c>
      <c r="Y79" s="120">
        <v>0.65449400000000002</v>
      </c>
      <c r="Z79" s="120">
        <v>0.65270899999999998</v>
      </c>
      <c r="AA79" s="120">
        <v>0.65258000000000005</v>
      </c>
      <c r="AB79" s="120">
        <v>0.653227</v>
      </c>
      <c r="AC79" s="120">
        <v>0.65485000000000004</v>
      </c>
      <c r="AD79" s="120">
        <v>0.65681199999999995</v>
      </c>
      <c r="AE79" s="120">
        <v>0.65876000000000001</v>
      </c>
      <c r="AF79" s="120">
        <v>0.661331</v>
      </c>
      <c r="AG79" s="13">
        <v>-1.2406E-2</v>
      </c>
    </row>
    <row r="80" spans="1:33" ht="15" customHeight="1" x14ac:dyDescent="0.2">
      <c r="A80" s="3" t="s">
        <v>974</v>
      </c>
      <c r="B80" s="10" t="s">
        <v>906</v>
      </c>
      <c r="C80" s="120">
        <v>1.6854000000000001E-2</v>
      </c>
      <c r="D80" s="120">
        <v>1.6449999999999999E-2</v>
      </c>
      <c r="E80" s="120">
        <v>1.6381E-2</v>
      </c>
      <c r="F80" s="120">
        <v>1.6534E-2</v>
      </c>
      <c r="G80" s="120">
        <v>1.6829E-2</v>
      </c>
      <c r="H80" s="120">
        <v>1.7232000000000001E-2</v>
      </c>
      <c r="I80" s="120">
        <v>1.7707000000000001E-2</v>
      </c>
      <c r="J80" s="120">
        <v>1.8187999999999999E-2</v>
      </c>
      <c r="K80" s="120">
        <v>1.8724000000000001E-2</v>
      </c>
      <c r="L80" s="120">
        <v>1.9282000000000001E-2</v>
      </c>
      <c r="M80" s="120">
        <v>1.9962000000000001E-2</v>
      </c>
      <c r="N80" s="120">
        <v>2.0754000000000002E-2</v>
      </c>
      <c r="O80" s="120">
        <v>2.1616E-2</v>
      </c>
      <c r="P80" s="120">
        <v>2.2615E-2</v>
      </c>
      <c r="Q80" s="120">
        <v>2.3768000000000001E-2</v>
      </c>
      <c r="R80" s="120">
        <v>2.5031000000000001E-2</v>
      </c>
      <c r="S80" s="120">
        <v>2.6365E-2</v>
      </c>
      <c r="T80" s="120">
        <v>2.7740999999999998E-2</v>
      </c>
      <c r="U80" s="120">
        <v>2.9145999999999998E-2</v>
      </c>
      <c r="V80" s="120">
        <v>3.0626E-2</v>
      </c>
      <c r="W80" s="120">
        <v>3.2175000000000002E-2</v>
      </c>
      <c r="X80" s="120">
        <v>3.3707000000000001E-2</v>
      </c>
      <c r="Y80" s="120">
        <v>3.5230999999999998E-2</v>
      </c>
      <c r="Z80" s="120">
        <v>3.6740000000000002E-2</v>
      </c>
      <c r="AA80" s="120">
        <v>3.8246000000000002E-2</v>
      </c>
      <c r="AB80" s="120">
        <v>3.9690999999999997E-2</v>
      </c>
      <c r="AC80" s="120">
        <v>4.0994000000000003E-2</v>
      </c>
      <c r="AD80" s="120">
        <v>4.2382999999999997E-2</v>
      </c>
      <c r="AE80" s="120">
        <v>4.3783000000000002E-2</v>
      </c>
      <c r="AF80" s="120">
        <v>4.5166999999999999E-2</v>
      </c>
      <c r="AG80" s="13">
        <v>3.6731E-2</v>
      </c>
    </row>
    <row r="81" spans="1:33" ht="15" customHeight="1" x14ac:dyDescent="0.2">
      <c r="A81" s="3" t="s">
        <v>975</v>
      </c>
      <c r="B81" s="10" t="s">
        <v>908</v>
      </c>
      <c r="C81" s="120">
        <v>1.5557E-2</v>
      </c>
      <c r="D81" s="120">
        <v>1.4624E-2</v>
      </c>
      <c r="E81" s="120">
        <v>1.4015E-2</v>
      </c>
      <c r="F81" s="120">
        <v>1.3481E-2</v>
      </c>
      <c r="G81" s="120">
        <v>1.2914999999999999E-2</v>
      </c>
      <c r="H81" s="120">
        <v>1.209E-2</v>
      </c>
      <c r="I81" s="120">
        <v>1.1240999999999999E-2</v>
      </c>
      <c r="J81" s="120">
        <v>1.0418E-2</v>
      </c>
      <c r="K81" s="120">
        <v>9.7070000000000004E-3</v>
      </c>
      <c r="L81" s="120">
        <v>9.0550000000000005E-3</v>
      </c>
      <c r="M81" s="120">
        <v>8.9580000000000007E-3</v>
      </c>
      <c r="N81" s="120">
        <v>9.1590000000000005E-3</v>
      </c>
      <c r="O81" s="120">
        <v>9.4619999999999999E-3</v>
      </c>
      <c r="P81" s="120">
        <v>9.8949999999999993E-3</v>
      </c>
      <c r="Q81" s="120">
        <v>1.0444E-2</v>
      </c>
      <c r="R81" s="120">
        <v>1.1083000000000001E-2</v>
      </c>
      <c r="S81" s="120">
        <v>1.1946E-2</v>
      </c>
      <c r="T81" s="120">
        <v>1.2855999999999999E-2</v>
      </c>
      <c r="U81" s="120">
        <v>1.4215E-2</v>
      </c>
      <c r="V81" s="120">
        <v>1.5545E-2</v>
      </c>
      <c r="W81" s="120">
        <v>1.6931999999999999E-2</v>
      </c>
      <c r="X81" s="120">
        <v>1.8334E-2</v>
      </c>
      <c r="Y81" s="120">
        <v>1.9741000000000002E-2</v>
      </c>
      <c r="Z81" s="120">
        <v>2.1086000000000001E-2</v>
      </c>
      <c r="AA81" s="120">
        <v>2.2471000000000001E-2</v>
      </c>
      <c r="AB81" s="120">
        <v>2.4819999999999998E-2</v>
      </c>
      <c r="AC81" s="120">
        <v>2.7067999999999998E-2</v>
      </c>
      <c r="AD81" s="120">
        <v>2.9325E-2</v>
      </c>
      <c r="AE81" s="120">
        <v>3.1615999999999998E-2</v>
      </c>
      <c r="AF81" s="120">
        <v>3.3843999999999999E-2</v>
      </c>
      <c r="AG81" s="13">
        <v>3.0421E-2</v>
      </c>
    </row>
    <row r="82" spans="1:33" ht="15" customHeight="1" x14ac:dyDescent="0.2">
      <c r="A82" s="3" t="s">
        <v>976</v>
      </c>
      <c r="B82" s="10" t="s">
        <v>910</v>
      </c>
      <c r="C82" s="120">
        <v>2.0557970000000001</v>
      </c>
      <c r="D82" s="120">
        <v>2.0773929999999998</v>
      </c>
      <c r="E82" s="120">
        <v>2.104797</v>
      </c>
      <c r="F82" s="120">
        <v>2.1357189999999999</v>
      </c>
      <c r="G82" s="120">
        <v>2.167583</v>
      </c>
      <c r="H82" s="120">
        <v>2.1987559999999999</v>
      </c>
      <c r="I82" s="120">
        <v>2.2254900000000002</v>
      </c>
      <c r="J82" s="120">
        <v>2.245873</v>
      </c>
      <c r="K82" s="120">
        <v>2.2601309999999999</v>
      </c>
      <c r="L82" s="120">
        <v>2.2696800000000001</v>
      </c>
      <c r="M82" s="120">
        <v>2.277209</v>
      </c>
      <c r="N82" s="120">
        <v>2.2837719999999999</v>
      </c>
      <c r="O82" s="120">
        <v>2.2881710000000002</v>
      </c>
      <c r="P82" s="120">
        <v>2.295366</v>
      </c>
      <c r="Q82" s="120">
        <v>2.3061539999999998</v>
      </c>
      <c r="R82" s="120">
        <v>2.3196050000000001</v>
      </c>
      <c r="S82" s="120">
        <v>2.3346429999999998</v>
      </c>
      <c r="T82" s="120">
        <v>2.350371</v>
      </c>
      <c r="U82" s="120">
        <v>2.3661840000000001</v>
      </c>
      <c r="V82" s="120">
        <v>2.3837649999999999</v>
      </c>
      <c r="W82" s="120">
        <v>2.4037320000000002</v>
      </c>
      <c r="X82" s="120">
        <v>2.421557</v>
      </c>
      <c r="Y82" s="120">
        <v>2.4394010000000002</v>
      </c>
      <c r="Z82" s="120">
        <v>2.4586350000000001</v>
      </c>
      <c r="AA82" s="120">
        <v>2.4799440000000001</v>
      </c>
      <c r="AB82" s="120">
        <v>2.5012799999999999</v>
      </c>
      <c r="AC82" s="120">
        <v>2.5234390000000002</v>
      </c>
      <c r="AD82" s="120">
        <v>2.5458669999999999</v>
      </c>
      <c r="AE82" s="120">
        <v>2.5675789999999998</v>
      </c>
      <c r="AF82" s="120">
        <v>2.5904479999999999</v>
      </c>
      <c r="AG82" s="13">
        <v>7.9139999999999992E-3</v>
      </c>
    </row>
    <row r="83" spans="1:33" ht="15" customHeight="1" x14ac:dyDescent="0.2">
      <c r="B83" s="11" t="s">
        <v>911</v>
      </c>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c r="AA83" s="121"/>
      <c r="AB83" s="121"/>
      <c r="AC83" s="121"/>
      <c r="AD83" s="121"/>
      <c r="AE83" s="121"/>
      <c r="AF83" s="121"/>
      <c r="AG83" s="25"/>
    </row>
    <row r="84" spans="1:33" ht="15" customHeight="1" x14ac:dyDescent="0.2">
      <c r="A84" s="3" t="s">
        <v>977</v>
      </c>
      <c r="B84" s="10" t="s">
        <v>902</v>
      </c>
      <c r="C84" s="120">
        <v>1.4303760000000001</v>
      </c>
      <c r="D84" s="120">
        <v>1.4416720000000001</v>
      </c>
      <c r="E84" s="120">
        <v>1.4553430000000001</v>
      </c>
      <c r="F84" s="120">
        <v>1.483352</v>
      </c>
      <c r="G84" s="120">
        <v>1.520059</v>
      </c>
      <c r="H84" s="120">
        <v>1.5573710000000001</v>
      </c>
      <c r="I84" s="120">
        <v>1.591971</v>
      </c>
      <c r="J84" s="120">
        <v>1.6287160000000001</v>
      </c>
      <c r="K84" s="120">
        <v>1.6655009999999999</v>
      </c>
      <c r="L84" s="120">
        <v>1.702618</v>
      </c>
      <c r="M84" s="120">
        <v>1.7386269999999999</v>
      </c>
      <c r="N84" s="120">
        <v>1.7732030000000001</v>
      </c>
      <c r="O84" s="120">
        <v>1.807512</v>
      </c>
      <c r="P84" s="120">
        <v>1.8443160000000001</v>
      </c>
      <c r="Q84" s="120">
        <v>1.8851450000000001</v>
      </c>
      <c r="R84" s="120">
        <v>1.929009</v>
      </c>
      <c r="S84" s="120">
        <v>1.974863</v>
      </c>
      <c r="T84" s="120">
        <v>2.0222090000000001</v>
      </c>
      <c r="U84" s="120">
        <v>2.0689829999999998</v>
      </c>
      <c r="V84" s="120">
        <v>2.1185909999999999</v>
      </c>
      <c r="W84" s="120">
        <v>2.1718899999999999</v>
      </c>
      <c r="X84" s="120">
        <v>2.2267260000000002</v>
      </c>
      <c r="Y84" s="120">
        <v>2.2819180000000001</v>
      </c>
      <c r="Z84" s="120">
        <v>2.3380380000000001</v>
      </c>
      <c r="AA84" s="120">
        <v>2.395076</v>
      </c>
      <c r="AB84" s="120">
        <v>2.4557359999999999</v>
      </c>
      <c r="AC84" s="120">
        <v>2.5179179999999999</v>
      </c>
      <c r="AD84" s="120">
        <v>2.5811299999999999</v>
      </c>
      <c r="AE84" s="120">
        <v>2.6443940000000001</v>
      </c>
      <c r="AF84" s="120">
        <v>2.7080090000000001</v>
      </c>
      <c r="AG84" s="13">
        <v>2.2769999999999999E-2</v>
      </c>
    </row>
    <row r="85" spans="1:33" ht="15" customHeight="1" x14ac:dyDescent="0.2">
      <c r="A85" s="3" t="s">
        <v>978</v>
      </c>
      <c r="B85" s="10" t="s">
        <v>904</v>
      </c>
      <c r="C85" s="120">
        <v>0.42832399999999998</v>
      </c>
      <c r="D85" s="120">
        <v>0.43412200000000001</v>
      </c>
      <c r="E85" s="120">
        <v>0.44160199999999999</v>
      </c>
      <c r="F85" s="120">
        <v>0.45577400000000001</v>
      </c>
      <c r="G85" s="120">
        <v>0.473441</v>
      </c>
      <c r="H85" s="120">
        <v>0.49157099999999998</v>
      </c>
      <c r="I85" s="120">
        <v>0.508745</v>
      </c>
      <c r="J85" s="120">
        <v>0.52665099999999998</v>
      </c>
      <c r="K85" s="120">
        <v>0.544624</v>
      </c>
      <c r="L85" s="120">
        <v>0.56279599999999996</v>
      </c>
      <c r="M85" s="120">
        <v>0.58048100000000002</v>
      </c>
      <c r="N85" s="120">
        <v>0.59736500000000003</v>
      </c>
      <c r="O85" s="120">
        <v>0.61394400000000005</v>
      </c>
      <c r="P85" s="120">
        <v>0.63096600000000003</v>
      </c>
      <c r="Q85" s="120">
        <v>0.64891500000000002</v>
      </c>
      <c r="R85" s="120">
        <v>0.66726200000000002</v>
      </c>
      <c r="S85" s="120">
        <v>0.68545999999999996</v>
      </c>
      <c r="T85" s="120">
        <v>0.70334200000000002</v>
      </c>
      <c r="U85" s="120">
        <v>0.72131599999999996</v>
      </c>
      <c r="V85" s="120">
        <v>0.73911700000000002</v>
      </c>
      <c r="W85" s="120">
        <v>0.75744800000000001</v>
      </c>
      <c r="X85" s="120">
        <v>0.77634700000000001</v>
      </c>
      <c r="Y85" s="120">
        <v>0.79473800000000006</v>
      </c>
      <c r="Z85" s="120">
        <v>0.81221200000000005</v>
      </c>
      <c r="AA85" s="120">
        <v>0.83079400000000003</v>
      </c>
      <c r="AB85" s="120">
        <v>0.85001800000000005</v>
      </c>
      <c r="AC85" s="120">
        <v>0.87043599999999999</v>
      </c>
      <c r="AD85" s="120">
        <v>0.89076699999999998</v>
      </c>
      <c r="AE85" s="120">
        <v>0.91111200000000003</v>
      </c>
      <c r="AF85" s="120">
        <v>0.93181800000000004</v>
      </c>
      <c r="AG85" s="13">
        <v>2.7654000000000001E-2</v>
      </c>
    </row>
    <row r="86" spans="1:33" ht="15" customHeight="1" x14ac:dyDescent="0.2">
      <c r="A86" s="3" t="s">
        <v>979</v>
      </c>
      <c r="B86" s="10" t="s">
        <v>906</v>
      </c>
      <c r="C86" s="120">
        <v>1.8034000000000001E-2</v>
      </c>
      <c r="D86" s="120">
        <v>1.7919999999999998E-2</v>
      </c>
      <c r="E86" s="120">
        <v>1.7975000000000001E-2</v>
      </c>
      <c r="F86" s="120">
        <v>1.8356000000000001E-2</v>
      </c>
      <c r="G86" s="120">
        <v>1.8949000000000001E-2</v>
      </c>
      <c r="H86" s="120">
        <v>1.9616000000000001E-2</v>
      </c>
      <c r="I86" s="120">
        <v>2.0313999999999999E-2</v>
      </c>
      <c r="J86" s="120">
        <v>2.1153000000000002E-2</v>
      </c>
      <c r="K86" s="120">
        <v>2.2113000000000001E-2</v>
      </c>
      <c r="L86" s="120">
        <v>2.3231999999999999E-2</v>
      </c>
      <c r="M86" s="120">
        <v>2.4490999999999999E-2</v>
      </c>
      <c r="N86" s="120">
        <v>2.5874999999999999E-2</v>
      </c>
      <c r="O86" s="120">
        <v>2.7387000000000002E-2</v>
      </c>
      <c r="P86" s="120">
        <v>2.9069000000000001E-2</v>
      </c>
      <c r="Q86" s="120">
        <v>3.0934E-2</v>
      </c>
      <c r="R86" s="120">
        <v>3.2961999999999998E-2</v>
      </c>
      <c r="S86" s="120">
        <v>3.5130000000000002E-2</v>
      </c>
      <c r="T86" s="120">
        <v>3.7423999999999999E-2</v>
      </c>
      <c r="U86" s="120">
        <v>3.9580999999999998E-2</v>
      </c>
      <c r="V86" s="120">
        <v>4.1994999999999998E-2</v>
      </c>
      <c r="W86" s="120">
        <v>4.4586000000000001E-2</v>
      </c>
      <c r="X86" s="120">
        <v>4.7230000000000001E-2</v>
      </c>
      <c r="Y86" s="120">
        <v>4.9947999999999999E-2</v>
      </c>
      <c r="Z86" s="120">
        <v>5.2714999999999998E-2</v>
      </c>
      <c r="AA86" s="120">
        <v>5.5553999999999999E-2</v>
      </c>
      <c r="AB86" s="120">
        <v>5.8338000000000001E-2</v>
      </c>
      <c r="AC86" s="120">
        <v>6.0863E-2</v>
      </c>
      <c r="AD86" s="120">
        <v>6.3718999999999998E-2</v>
      </c>
      <c r="AE86" s="120">
        <v>6.6694000000000003E-2</v>
      </c>
      <c r="AF86" s="120">
        <v>6.9721000000000005E-2</v>
      </c>
      <c r="AG86" s="13">
        <v>4.9717999999999998E-2</v>
      </c>
    </row>
    <row r="87" spans="1:33" ht="15" customHeight="1" x14ac:dyDescent="0.2">
      <c r="A87" s="3" t="s">
        <v>980</v>
      </c>
      <c r="B87" s="10" t="s">
        <v>908</v>
      </c>
      <c r="C87" s="120">
        <v>1.7252E-2</v>
      </c>
      <c r="D87" s="120">
        <v>1.7215000000000001E-2</v>
      </c>
      <c r="E87" s="120">
        <v>1.7131E-2</v>
      </c>
      <c r="F87" s="120">
        <v>1.7066999999999999E-2</v>
      </c>
      <c r="G87" s="120">
        <v>1.7017000000000001E-2</v>
      </c>
      <c r="H87" s="120">
        <v>1.6930000000000001E-2</v>
      </c>
      <c r="I87" s="120">
        <v>1.6795000000000001E-2</v>
      </c>
      <c r="J87" s="120">
        <v>1.6676E-2</v>
      </c>
      <c r="K87" s="120">
        <v>1.6563999999999999E-2</v>
      </c>
      <c r="L87" s="120">
        <v>1.6480000000000002E-2</v>
      </c>
      <c r="M87" s="120">
        <v>1.6424000000000001E-2</v>
      </c>
      <c r="N87" s="120">
        <v>1.6407000000000001E-2</v>
      </c>
      <c r="O87" s="120">
        <v>1.6434000000000001E-2</v>
      </c>
      <c r="P87" s="120">
        <v>1.6527E-2</v>
      </c>
      <c r="Q87" s="120">
        <v>1.6691999999999999E-2</v>
      </c>
      <c r="R87" s="120">
        <v>1.6920999999999999E-2</v>
      </c>
      <c r="S87" s="120">
        <v>1.7205000000000002E-2</v>
      </c>
      <c r="T87" s="120">
        <v>1.7534000000000001E-2</v>
      </c>
      <c r="U87" s="120">
        <v>1.7797E-2</v>
      </c>
      <c r="V87" s="120">
        <v>1.8096000000000001E-2</v>
      </c>
      <c r="W87" s="120">
        <v>1.8419999999999999E-2</v>
      </c>
      <c r="X87" s="120">
        <v>1.8776999999999999E-2</v>
      </c>
      <c r="Y87" s="120">
        <v>1.9167E-2</v>
      </c>
      <c r="Z87" s="120">
        <v>1.9503E-2</v>
      </c>
      <c r="AA87" s="120">
        <v>1.9966999999999999E-2</v>
      </c>
      <c r="AB87" s="120">
        <v>2.0309000000000001E-2</v>
      </c>
      <c r="AC87" s="120">
        <v>2.0728E-2</v>
      </c>
      <c r="AD87" s="120">
        <v>2.1252E-2</v>
      </c>
      <c r="AE87" s="120">
        <v>2.1923999999999999E-2</v>
      </c>
      <c r="AF87" s="120">
        <v>2.2617999999999999E-2</v>
      </c>
      <c r="AG87" s="13">
        <v>9.7959999999999992E-3</v>
      </c>
    </row>
    <row r="88" spans="1:33" ht="15" customHeight="1" x14ac:dyDescent="0.2">
      <c r="A88" s="3" t="s">
        <v>981</v>
      </c>
      <c r="B88" s="10" t="s">
        <v>917</v>
      </c>
      <c r="C88" s="120">
        <v>1.893985</v>
      </c>
      <c r="D88" s="120">
        <v>1.91093</v>
      </c>
      <c r="E88" s="120">
        <v>1.932051</v>
      </c>
      <c r="F88" s="120">
        <v>1.9745490000000001</v>
      </c>
      <c r="G88" s="120">
        <v>2.0294650000000001</v>
      </c>
      <c r="H88" s="120">
        <v>2.0854879999999998</v>
      </c>
      <c r="I88" s="120">
        <v>2.1378249999999999</v>
      </c>
      <c r="J88" s="120">
        <v>2.1931949999999998</v>
      </c>
      <c r="K88" s="120">
        <v>2.248802</v>
      </c>
      <c r="L88" s="120">
        <v>2.305126</v>
      </c>
      <c r="M88" s="120">
        <v>2.3600210000000001</v>
      </c>
      <c r="N88" s="120">
        <v>2.412852</v>
      </c>
      <c r="O88" s="120">
        <v>2.4652780000000001</v>
      </c>
      <c r="P88" s="120">
        <v>2.5208780000000002</v>
      </c>
      <c r="Q88" s="120">
        <v>2.5816859999999999</v>
      </c>
      <c r="R88" s="120">
        <v>2.6461549999999998</v>
      </c>
      <c r="S88" s="120">
        <v>2.7126589999999999</v>
      </c>
      <c r="T88" s="120">
        <v>2.7805080000000002</v>
      </c>
      <c r="U88" s="120">
        <v>2.8476780000000002</v>
      </c>
      <c r="V88" s="120">
        <v>2.917799</v>
      </c>
      <c r="W88" s="120">
        <v>2.9923440000000001</v>
      </c>
      <c r="X88" s="120">
        <v>3.0690810000000002</v>
      </c>
      <c r="Y88" s="120">
        <v>3.1457709999999999</v>
      </c>
      <c r="Z88" s="120">
        <v>3.222467</v>
      </c>
      <c r="AA88" s="120">
        <v>3.3013910000000002</v>
      </c>
      <c r="AB88" s="120">
        <v>3.3844020000000001</v>
      </c>
      <c r="AC88" s="120">
        <v>3.4699460000000002</v>
      </c>
      <c r="AD88" s="120">
        <v>3.55687</v>
      </c>
      <c r="AE88" s="120">
        <v>3.644123</v>
      </c>
      <c r="AF88" s="120">
        <v>3.7321659999999999</v>
      </c>
      <c r="AG88" s="13">
        <v>2.4195000000000001E-2</v>
      </c>
    </row>
    <row r="89" spans="1:33" ht="15" customHeight="1" x14ac:dyDescent="0.2">
      <c r="B89" s="11" t="s">
        <v>918</v>
      </c>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c r="AA89" s="121"/>
      <c r="AB89" s="121"/>
      <c r="AC89" s="121"/>
      <c r="AD89" s="121"/>
      <c r="AE89" s="121"/>
      <c r="AF89" s="121"/>
      <c r="AG89" s="25"/>
    </row>
    <row r="90" spans="1:33" ht="15" customHeight="1" x14ac:dyDescent="0.2">
      <c r="A90" s="3" t="s">
        <v>982</v>
      </c>
      <c r="B90" s="10" t="s">
        <v>902</v>
      </c>
      <c r="C90" s="120">
        <v>4.585528</v>
      </c>
      <c r="D90" s="120">
        <v>4.6150739999999999</v>
      </c>
      <c r="E90" s="120">
        <v>4.6381110000000003</v>
      </c>
      <c r="F90" s="120">
        <v>4.6794700000000002</v>
      </c>
      <c r="G90" s="120">
        <v>4.7392779999999997</v>
      </c>
      <c r="H90" s="120">
        <v>4.8026150000000003</v>
      </c>
      <c r="I90" s="120">
        <v>4.8627269999999996</v>
      </c>
      <c r="J90" s="120">
        <v>4.9217909999999998</v>
      </c>
      <c r="K90" s="120">
        <v>4.9768129999999999</v>
      </c>
      <c r="L90" s="120">
        <v>5.031917</v>
      </c>
      <c r="M90" s="120">
        <v>5.0821329999999998</v>
      </c>
      <c r="N90" s="120">
        <v>5.1313779999999998</v>
      </c>
      <c r="O90" s="120">
        <v>5.1803559999999997</v>
      </c>
      <c r="P90" s="120">
        <v>5.2335099999999999</v>
      </c>
      <c r="Q90" s="120">
        <v>5.2988350000000004</v>
      </c>
      <c r="R90" s="120">
        <v>5.3745630000000002</v>
      </c>
      <c r="S90" s="120">
        <v>5.45397</v>
      </c>
      <c r="T90" s="120">
        <v>5.5307870000000001</v>
      </c>
      <c r="U90" s="120">
        <v>5.6030730000000002</v>
      </c>
      <c r="V90" s="120">
        <v>5.6838769999999998</v>
      </c>
      <c r="W90" s="120">
        <v>5.7571510000000004</v>
      </c>
      <c r="X90" s="120">
        <v>5.8345390000000004</v>
      </c>
      <c r="Y90" s="120">
        <v>5.902139</v>
      </c>
      <c r="Z90" s="120">
        <v>5.9802590000000002</v>
      </c>
      <c r="AA90" s="120">
        <v>6.0751229999999996</v>
      </c>
      <c r="AB90" s="120">
        <v>6.1717899999999997</v>
      </c>
      <c r="AC90" s="120">
        <v>6.2768959999999998</v>
      </c>
      <c r="AD90" s="120">
        <v>6.3771820000000004</v>
      </c>
      <c r="AE90" s="120">
        <v>6.4640940000000002</v>
      </c>
      <c r="AF90" s="120">
        <v>6.5277399999999997</v>
      </c>
      <c r="AG90" s="13">
        <v>1.2460000000000001E-2</v>
      </c>
    </row>
    <row r="91" spans="1:33" ht="15" customHeight="1" x14ac:dyDescent="0.2">
      <c r="A91" s="3" t="s">
        <v>983</v>
      </c>
      <c r="B91" s="10" t="s">
        <v>904</v>
      </c>
      <c r="C91" s="120">
        <v>0.38187700000000002</v>
      </c>
      <c r="D91" s="120">
        <v>0.370334</v>
      </c>
      <c r="E91" s="120">
        <v>0.358929</v>
      </c>
      <c r="F91" s="120">
        <v>0.34917300000000001</v>
      </c>
      <c r="G91" s="120">
        <v>0.34039199999999997</v>
      </c>
      <c r="H91" s="120">
        <v>0.332233</v>
      </c>
      <c r="I91" s="120">
        <v>0.32417600000000002</v>
      </c>
      <c r="J91" s="120">
        <v>0.31536500000000001</v>
      </c>
      <c r="K91" s="120">
        <v>0.30638500000000002</v>
      </c>
      <c r="L91" s="120">
        <v>0.29841600000000001</v>
      </c>
      <c r="M91" s="120">
        <v>0.29108400000000001</v>
      </c>
      <c r="N91" s="120">
        <v>0.28467799999999999</v>
      </c>
      <c r="O91" s="120">
        <v>0.27962599999999999</v>
      </c>
      <c r="P91" s="120">
        <v>0.27552399999999999</v>
      </c>
      <c r="Q91" s="120">
        <v>0.27295999999999998</v>
      </c>
      <c r="R91" s="120">
        <v>0.271592</v>
      </c>
      <c r="S91" s="120">
        <v>0.270339</v>
      </c>
      <c r="T91" s="120">
        <v>0.26921699999999998</v>
      </c>
      <c r="U91" s="120">
        <v>0.26800000000000002</v>
      </c>
      <c r="V91" s="120">
        <v>0.26720100000000002</v>
      </c>
      <c r="W91" s="120">
        <v>0.26485500000000001</v>
      </c>
      <c r="X91" s="120">
        <v>0.26442300000000002</v>
      </c>
      <c r="Y91" s="120">
        <v>0.26408199999999998</v>
      </c>
      <c r="Z91" s="120">
        <v>0.26364599999999999</v>
      </c>
      <c r="AA91" s="120">
        <v>0.26308799999999999</v>
      </c>
      <c r="AB91" s="120">
        <v>0.26450400000000002</v>
      </c>
      <c r="AC91" s="120">
        <v>0.26735399999999998</v>
      </c>
      <c r="AD91" s="120">
        <v>0.26951000000000003</v>
      </c>
      <c r="AE91" s="120">
        <v>0.27513300000000002</v>
      </c>
      <c r="AF91" s="120">
        <v>0.28102300000000002</v>
      </c>
      <c r="AG91" s="13">
        <v>-9.8080000000000007E-3</v>
      </c>
    </row>
    <row r="92" spans="1:33" ht="15" customHeight="1" x14ac:dyDescent="0.2">
      <c r="A92" s="3" t="s">
        <v>984</v>
      </c>
      <c r="B92" s="10" t="s">
        <v>906</v>
      </c>
      <c r="C92" s="120">
        <v>3.8516000000000002E-2</v>
      </c>
      <c r="D92" s="120">
        <v>3.7272E-2</v>
      </c>
      <c r="E92" s="120">
        <v>3.6008999999999999E-2</v>
      </c>
      <c r="F92" s="120">
        <v>3.4782E-2</v>
      </c>
      <c r="G92" s="120">
        <v>3.3640000000000003E-2</v>
      </c>
      <c r="H92" s="120">
        <v>3.2571000000000003E-2</v>
      </c>
      <c r="I92" s="120">
        <v>3.1524000000000003E-2</v>
      </c>
      <c r="J92" s="120">
        <v>3.0431E-2</v>
      </c>
      <c r="K92" s="120">
        <v>2.9337999999999999E-2</v>
      </c>
      <c r="L92" s="120">
        <v>2.8302999999999998E-2</v>
      </c>
      <c r="M92" s="120">
        <v>2.7303999999999998E-2</v>
      </c>
      <c r="N92" s="120">
        <v>2.6374999999999999E-2</v>
      </c>
      <c r="O92" s="120">
        <v>2.5527999999999999E-2</v>
      </c>
      <c r="P92" s="120">
        <v>2.4806999999999999E-2</v>
      </c>
      <c r="Q92" s="120">
        <v>2.4257000000000001E-2</v>
      </c>
      <c r="R92" s="120">
        <v>2.3864E-2</v>
      </c>
      <c r="S92" s="120">
        <v>2.3560999999999999E-2</v>
      </c>
      <c r="T92" s="120">
        <v>2.3331000000000001E-2</v>
      </c>
      <c r="U92" s="120">
        <v>2.3377999999999999E-2</v>
      </c>
      <c r="V92" s="120">
        <v>2.3411000000000001E-2</v>
      </c>
      <c r="W92" s="120">
        <v>2.3710999999999999E-2</v>
      </c>
      <c r="X92" s="120">
        <v>2.3934E-2</v>
      </c>
      <c r="Y92" s="120">
        <v>2.4236000000000001E-2</v>
      </c>
      <c r="Z92" s="120">
        <v>2.4590999999999998E-2</v>
      </c>
      <c r="AA92" s="120">
        <v>2.5152999999999998E-2</v>
      </c>
      <c r="AB92" s="120">
        <v>2.5468000000000001E-2</v>
      </c>
      <c r="AC92" s="120">
        <v>2.4688999999999999E-2</v>
      </c>
      <c r="AD92" s="120">
        <v>2.504E-2</v>
      </c>
      <c r="AE92" s="120">
        <v>2.5812999999999999E-2</v>
      </c>
      <c r="AF92" s="120">
        <v>2.6773000000000002E-2</v>
      </c>
      <c r="AG92" s="13">
        <v>-1.1747E-2</v>
      </c>
    </row>
    <row r="93" spans="1:33" ht="15" customHeight="1" x14ac:dyDescent="0.2">
      <c r="A93" s="3" t="s">
        <v>985</v>
      </c>
      <c r="B93" s="10" t="s">
        <v>908</v>
      </c>
      <c r="C93" s="120">
        <v>5.1749999999999999E-3</v>
      </c>
      <c r="D93" s="120">
        <v>5.6509999999999998E-3</v>
      </c>
      <c r="E93" s="120">
        <v>8.2430000000000003E-3</v>
      </c>
      <c r="F93" s="120">
        <v>9.5790000000000007E-3</v>
      </c>
      <c r="G93" s="120">
        <v>1.0595E-2</v>
      </c>
      <c r="H93" s="120">
        <v>1.1566E-2</v>
      </c>
      <c r="I93" s="120">
        <v>1.2062E-2</v>
      </c>
      <c r="J93" s="120">
        <v>1.2564000000000001E-2</v>
      </c>
      <c r="K93" s="120">
        <v>1.3063E-2</v>
      </c>
      <c r="L93" s="120">
        <v>1.3559999999999999E-2</v>
      </c>
      <c r="M93" s="120">
        <v>1.4728E-2</v>
      </c>
      <c r="N93" s="120">
        <v>1.6114E-2</v>
      </c>
      <c r="O93" s="120">
        <v>1.7520999999999998E-2</v>
      </c>
      <c r="P93" s="120">
        <v>2.0462000000000001E-2</v>
      </c>
      <c r="Q93" s="120">
        <v>2.3868E-2</v>
      </c>
      <c r="R93" s="120">
        <v>2.7984999999999999E-2</v>
      </c>
      <c r="S93" s="120">
        <v>3.2446999999999997E-2</v>
      </c>
      <c r="T93" s="120">
        <v>4.2821999999999999E-2</v>
      </c>
      <c r="U93" s="120">
        <v>5.3540999999999998E-2</v>
      </c>
      <c r="V93" s="120">
        <v>6.6506999999999997E-2</v>
      </c>
      <c r="W93" s="120">
        <v>8.0692E-2</v>
      </c>
      <c r="X93" s="120">
        <v>9.7069000000000003E-2</v>
      </c>
      <c r="Y93" s="120">
        <v>0.116469</v>
      </c>
      <c r="Z93" s="120">
        <v>0.13795099999999999</v>
      </c>
      <c r="AA93" s="120">
        <v>0.164129</v>
      </c>
      <c r="AB93" s="120">
        <v>0.203732</v>
      </c>
      <c r="AC93" s="120">
        <v>0.24404200000000001</v>
      </c>
      <c r="AD93" s="120">
        <v>0.28867799999999999</v>
      </c>
      <c r="AE93" s="120">
        <v>0.33432099999999998</v>
      </c>
      <c r="AF93" s="120">
        <v>0.39666899999999999</v>
      </c>
      <c r="AG93" s="13">
        <v>0.163965</v>
      </c>
    </row>
    <row r="94" spans="1:33" ht="15" customHeight="1" x14ac:dyDescent="0.2">
      <c r="A94" s="3" t="s">
        <v>986</v>
      </c>
      <c r="B94" s="10" t="s">
        <v>924</v>
      </c>
      <c r="C94" s="120">
        <v>5.0110979999999996</v>
      </c>
      <c r="D94" s="120">
        <v>5.0283300000000004</v>
      </c>
      <c r="E94" s="120">
        <v>5.0412910000000002</v>
      </c>
      <c r="F94" s="120">
        <v>5.0730009999999996</v>
      </c>
      <c r="G94" s="120">
        <v>5.1239039999999996</v>
      </c>
      <c r="H94" s="120">
        <v>5.1789810000000003</v>
      </c>
      <c r="I94" s="120">
        <v>5.2304880000000002</v>
      </c>
      <c r="J94" s="120">
        <v>5.280151</v>
      </c>
      <c r="K94" s="120">
        <v>5.3255990000000004</v>
      </c>
      <c r="L94" s="120">
        <v>5.3721949999999996</v>
      </c>
      <c r="M94" s="120">
        <v>5.4152469999999999</v>
      </c>
      <c r="N94" s="120">
        <v>5.4585489999999997</v>
      </c>
      <c r="O94" s="120">
        <v>5.5030330000000003</v>
      </c>
      <c r="P94" s="120">
        <v>5.5543069999999997</v>
      </c>
      <c r="Q94" s="120">
        <v>5.6199219999999999</v>
      </c>
      <c r="R94" s="120">
        <v>5.6980079999999997</v>
      </c>
      <c r="S94" s="120">
        <v>5.7803170000000001</v>
      </c>
      <c r="T94" s="120">
        <v>5.8661599999999998</v>
      </c>
      <c r="U94" s="120">
        <v>5.947991</v>
      </c>
      <c r="V94" s="120">
        <v>6.0409980000000001</v>
      </c>
      <c r="W94" s="120">
        <v>6.1264070000000004</v>
      </c>
      <c r="X94" s="120">
        <v>6.2199650000000002</v>
      </c>
      <c r="Y94" s="120">
        <v>6.3069290000000002</v>
      </c>
      <c r="Z94" s="120">
        <v>6.4064490000000003</v>
      </c>
      <c r="AA94" s="120">
        <v>6.5274929999999998</v>
      </c>
      <c r="AB94" s="120">
        <v>6.6654939999999998</v>
      </c>
      <c r="AC94" s="120">
        <v>6.8129799999999996</v>
      </c>
      <c r="AD94" s="120">
        <v>6.960407</v>
      </c>
      <c r="AE94" s="120">
        <v>7.0993579999999996</v>
      </c>
      <c r="AF94" s="120">
        <v>7.2322090000000001</v>
      </c>
      <c r="AG94" s="13">
        <v>1.3065E-2</v>
      </c>
    </row>
    <row r="95" spans="1:33" ht="15" customHeight="1" x14ac:dyDescent="0.2">
      <c r="A95" s="3" t="s">
        <v>987</v>
      </c>
      <c r="B95" s="11" t="s">
        <v>988</v>
      </c>
      <c r="C95" s="121">
        <v>8.9608740000000004</v>
      </c>
      <c r="D95" s="121">
        <v>9.0166509999999995</v>
      </c>
      <c r="E95" s="121">
        <v>9.0781349999999996</v>
      </c>
      <c r="F95" s="121">
        <v>9.1832729999999998</v>
      </c>
      <c r="G95" s="121">
        <v>9.3209529999999994</v>
      </c>
      <c r="H95" s="121">
        <v>9.4632330000000007</v>
      </c>
      <c r="I95" s="121">
        <v>9.5938029999999994</v>
      </c>
      <c r="J95" s="121">
        <v>9.7192249999999998</v>
      </c>
      <c r="K95" s="121">
        <v>9.8345359999999999</v>
      </c>
      <c r="L95" s="121">
        <v>9.9470030000000005</v>
      </c>
      <c r="M95" s="121">
        <v>10.052486999999999</v>
      </c>
      <c r="N95" s="121">
        <v>10.155163</v>
      </c>
      <c r="O95" s="121">
        <v>10.256465</v>
      </c>
      <c r="P95" s="121">
        <v>10.370542</v>
      </c>
      <c r="Q95" s="121">
        <v>10.507769</v>
      </c>
      <c r="R95" s="121">
        <v>10.663755999999999</v>
      </c>
      <c r="S95" s="121">
        <v>10.827626</v>
      </c>
      <c r="T95" s="121">
        <v>10.997035</v>
      </c>
      <c r="U95" s="121">
        <v>11.161860000000001</v>
      </c>
      <c r="V95" s="121">
        <v>11.342556999999999</v>
      </c>
      <c r="W95" s="121">
        <v>11.522482999999999</v>
      </c>
      <c r="X95" s="121">
        <v>11.710603000000001</v>
      </c>
      <c r="Y95" s="121">
        <v>11.892106999999999</v>
      </c>
      <c r="Z95" s="121">
        <v>12.087543</v>
      </c>
      <c r="AA95" s="121">
        <v>12.308826</v>
      </c>
      <c r="AB95" s="121">
        <v>12.55118</v>
      </c>
      <c r="AC95" s="121">
        <v>12.806369999999999</v>
      </c>
      <c r="AD95" s="121">
        <v>13.063141999999999</v>
      </c>
      <c r="AE95" s="121">
        <v>13.311069</v>
      </c>
      <c r="AF95" s="121">
        <v>13.554821</v>
      </c>
      <c r="AG95" s="122">
        <v>1.4666E-2</v>
      </c>
    </row>
    <row r="96" spans="1:33" ht="15" customHeight="1" x14ac:dyDescent="0.2">
      <c r="B96" s="1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4"/>
    </row>
    <row r="97" spans="1:33" ht="15" customHeight="1" x14ac:dyDescent="0.2">
      <c r="B97" s="11" t="s">
        <v>989</v>
      </c>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c r="AG97" s="25"/>
    </row>
    <row r="98" spans="1:33" ht="15" customHeight="1" x14ac:dyDescent="0.2">
      <c r="B98" s="1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4"/>
    </row>
    <row r="99" spans="1:33" ht="15" customHeight="1" x14ac:dyDescent="0.2">
      <c r="B99" s="26" t="s">
        <v>950</v>
      </c>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4"/>
    </row>
    <row r="100" spans="1:33" ht="15" customHeight="1" x14ac:dyDescent="0.2">
      <c r="B100" s="11" t="s">
        <v>900</v>
      </c>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25"/>
    </row>
    <row r="101" spans="1:33" ht="15" customHeight="1" x14ac:dyDescent="0.2">
      <c r="A101" s="3" t="s">
        <v>990</v>
      </c>
      <c r="B101" s="10" t="s">
        <v>902</v>
      </c>
      <c r="C101" s="120">
        <v>13.596745</v>
      </c>
      <c r="D101" s="120">
        <v>13.740344</v>
      </c>
      <c r="E101" s="120">
        <v>13.924916</v>
      </c>
      <c r="F101" s="120">
        <v>14.177922000000001</v>
      </c>
      <c r="G101" s="120">
        <v>14.51563</v>
      </c>
      <c r="H101" s="120">
        <v>14.937685</v>
      </c>
      <c r="I101" s="120">
        <v>15.424816</v>
      </c>
      <c r="J101" s="120">
        <v>15.769353000000001</v>
      </c>
      <c r="K101" s="120">
        <v>15.306215999999999</v>
      </c>
      <c r="L101" s="120">
        <v>15.611732</v>
      </c>
      <c r="M101" s="120">
        <v>15.860080999999999</v>
      </c>
      <c r="N101" s="120">
        <v>16.028828000000001</v>
      </c>
      <c r="O101" s="120">
        <v>16.166149000000001</v>
      </c>
      <c r="P101" s="120">
        <v>16.264403999999999</v>
      </c>
      <c r="Q101" s="120">
        <v>16.307831</v>
      </c>
      <c r="R101" s="120">
        <v>16.343692999999998</v>
      </c>
      <c r="S101" s="120">
        <v>16.365297000000002</v>
      </c>
      <c r="T101" s="120">
        <v>16.382141000000001</v>
      </c>
      <c r="U101" s="120">
        <v>16.395084000000001</v>
      </c>
      <c r="V101" s="120">
        <v>16.404478000000001</v>
      </c>
      <c r="W101" s="120">
        <v>16.407420999999999</v>
      </c>
      <c r="X101" s="120">
        <v>16.408802000000001</v>
      </c>
      <c r="Y101" s="120">
        <v>16.408802000000001</v>
      </c>
      <c r="Z101" s="120">
        <v>16.408802000000001</v>
      </c>
      <c r="AA101" s="120">
        <v>16.408802000000001</v>
      </c>
      <c r="AB101" s="120">
        <v>16.408802000000001</v>
      </c>
      <c r="AC101" s="120">
        <v>16.408802000000001</v>
      </c>
      <c r="AD101" s="120">
        <v>16.408802000000001</v>
      </c>
      <c r="AE101" s="120">
        <v>16.408802000000001</v>
      </c>
      <c r="AF101" s="120">
        <v>16.408802000000001</v>
      </c>
      <c r="AG101" s="13">
        <v>6.3590000000000001E-3</v>
      </c>
    </row>
    <row r="102" spans="1:33" ht="15" customHeight="1" x14ac:dyDescent="0.2">
      <c r="A102" s="3" t="s">
        <v>991</v>
      </c>
      <c r="B102" s="10" t="s">
        <v>904</v>
      </c>
      <c r="C102" s="120">
        <v>10.099534999999999</v>
      </c>
      <c r="D102" s="120">
        <v>10.159525</v>
      </c>
      <c r="E102" s="120">
        <v>10.245528</v>
      </c>
      <c r="F102" s="120">
        <v>10.35877</v>
      </c>
      <c r="G102" s="120">
        <v>10.503942</v>
      </c>
      <c r="H102" s="120">
        <v>10.680776</v>
      </c>
      <c r="I102" s="120">
        <v>10.880710000000001</v>
      </c>
      <c r="J102" s="120">
        <v>11.033231000000001</v>
      </c>
      <c r="K102" s="120">
        <v>10.878062999999999</v>
      </c>
      <c r="L102" s="120">
        <v>11.064589</v>
      </c>
      <c r="M102" s="120">
        <v>11.198339000000001</v>
      </c>
      <c r="N102" s="120">
        <v>11.311878</v>
      </c>
      <c r="O102" s="120">
        <v>11.427127</v>
      </c>
      <c r="P102" s="120">
        <v>11.545979000000001</v>
      </c>
      <c r="Q102" s="120">
        <v>11.6653</v>
      </c>
      <c r="R102" s="120">
        <v>11.810290999999999</v>
      </c>
      <c r="S102" s="120">
        <v>11.973849</v>
      </c>
      <c r="T102" s="120">
        <v>12.155842</v>
      </c>
      <c r="U102" s="120">
        <v>12.343449</v>
      </c>
      <c r="V102" s="120">
        <v>12.535182000000001</v>
      </c>
      <c r="W102" s="120">
        <v>12.699464000000001</v>
      </c>
      <c r="X102" s="120">
        <v>12.839117</v>
      </c>
      <c r="Y102" s="120">
        <v>12.953927</v>
      </c>
      <c r="Z102" s="120">
        <v>13.031003999999999</v>
      </c>
      <c r="AA102" s="120">
        <v>13.052981000000001</v>
      </c>
      <c r="AB102" s="120">
        <v>13.080275</v>
      </c>
      <c r="AC102" s="120">
        <v>13.112135</v>
      </c>
      <c r="AD102" s="120">
        <v>13.146753</v>
      </c>
      <c r="AE102" s="120">
        <v>13.181556</v>
      </c>
      <c r="AF102" s="120">
        <v>13.213911</v>
      </c>
      <c r="AG102" s="13">
        <v>9.4319999999999994E-3</v>
      </c>
    </row>
    <row r="103" spans="1:33" ht="15" customHeight="1" x14ac:dyDescent="0.2">
      <c r="A103" s="3" t="s">
        <v>992</v>
      </c>
      <c r="B103" s="10" t="s">
        <v>906</v>
      </c>
      <c r="C103" s="120">
        <v>10.124233</v>
      </c>
      <c r="D103" s="120">
        <v>10.185494</v>
      </c>
      <c r="E103" s="120">
        <v>10.273059999999999</v>
      </c>
      <c r="F103" s="120">
        <v>10.388923</v>
      </c>
      <c r="G103" s="120">
        <v>10.539834000000001</v>
      </c>
      <c r="H103" s="120">
        <v>10.725466000000001</v>
      </c>
      <c r="I103" s="120">
        <v>10.936816</v>
      </c>
      <c r="J103" s="120">
        <v>11.099192</v>
      </c>
      <c r="K103" s="120">
        <v>10.903394</v>
      </c>
      <c r="L103" s="120">
        <v>11.135904999999999</v>
      </c>
      <c r="M103" s="120">
        <v>11.281057000000001</v>
      </c>
      <c r="N103" s="120">
        <v>11.407624999999999</v>
      </c>
      <c r="O103" s="120">
        <v>11.536451</v>
      </c>
      <c r="P103" s="120">
        <v>11.735835</v>
      </c>
      <c r="Q103" s="120">
        <v>11.868103</v>
      </c>
      <c r="R103" s="120">
        <v>12.025107</v>
      </c>
      <c r="S103" s="120">
        <v>12.191641000000001</v>
      </c>
      <c r="T103" s="120">
        <v>12.376943000000001</v>
      </c>
      <c r="U103" s="120">
        <v>12.567964</v>
      </c>
      <c r="V103" s="120">
        <v>12.763183</v>
      </c>
      <c r="W103" s="120">
        <v>12.930451</v>
      </c>
      <c r="X103" s="120">
        <v>13.072645</v>
      </c>
      <c r="Y103" s="120">
        <v>13.189545000000001</v>
      </c>
      <c r="Z103" s="120">
        <v>13.268025</v>
      </c>
      <c r="AA103" s="120">
        <v>13.290400999999999</v>
      </c>
      <c r="AB103" s="120">
        <v>13.31819</v>
      </c>
      <c r="AC103" s="120">
        <v>13.350630000000001</v>
      </c>
      <c r="AD103" s="120">
        <v>13.385878</v>
      </c>
      <c r="AE103" s="120">
        <v>13.421314000000001</v>
      </c>
      <c r="AF103" s="120">
        <v>13.45426</v>
      </c>
      <c r="AG103" s="13">
        <v>9.9900000000000006E-3</v>
      </c>
    </row>
    <row r="104" spans="1:33" ht="15" customHeight="1" x14ac:dyDescent="0.2">
      <c r="A104" s="3" t="s">
        <v>993</v>
      </c>
      <c r="B104" s="10" t="s">
        <v>908</v>
      </c>
      <c r="C104" s="120">
        <v>9.3991690000000006</v>
      </c>
      <c r="D104" s="120">
        <v>9.4892640000000004</v>
      </c>
      <c r="E104" s="120">
        <v>9.6095389999999998</v>
      </c>
      <c r="F104" s="120">
        <v>9.7757930000000002</v>
      </c>
      <c r="G104" s="120">
        <v>9.9991339999999997</v>
      </c>
      <c r="H104" s="120">
        <v>10.278122</v>
      </c>
      <c r="I104" s="120">
        <v>10.599102</v>
      </c>
      <c r="J104" s="120">
        <v>10.82404</v>
      </c>
      <c r="K104" s="120">
        <v>10.530635</v>
      </c>
      <c r="L104" s="120">
        <v>10.711264</v>
      </c>
      <c r="M104" s="120">
        <v>10.862094000000001</v>
      </c>
      <c r="N104" s="120">
        <v>10.956628</v>
      </c>
      <c r="O104" s="120">
        <v>11.028727</v>
      </c>
      <c r="P104" s="120">
        <v>11.074627</v>
      </c>
      <c r="Q104" s="120">
        <v>11.084986000000001</v>
      </c>
      <c r="R104" s="120">
        <v>11.092387</v>
      </c>
      <c r="S104" s="120">
        <v>11.092387</v>
      </c>
      <c r="T104" s="120">
        <v>11.092387</v>
      </c>
      <c r="U104" s="120">
        <v>11.092387</v>
      </c>
      <c r="V104" s="120">
        <v>11.092387</v>
      </c>
      <c r="W104" s="120">
        <v>11.092387</v>
      </c>
      <c r="X104" s="120">
        <v>11.092387</v>
      </c>
      <c r="Y104" s="120">
        <v>11.092387</v>
      </c>
      <c r="Z104" s="120">
        <v>11.092387</v>
      </c>
      <c r="AA104" s="120">
        <v>11.092387</v>
      </c>
      <c r="AB104" s="120">
        <v>11.092387</v>
      </c>
      <c r="AC104" s="120">
        <v>11.092387</v>
      </c>
      <c r="AD104" s="120">
        <v>11.092387</v>
      </c>
      <c r="AE104" s="120">
        <v>11.092387</v>
      </c>
      <c r="AF104" s="120">
        <v>11.092387</v>
      </c>
      <c r="AG104" s="13">
        <v>5.5900000000000004E-3</v>
      </c>
    </row>
    <row r="105" spans="1:33" ht="15" customHeight="1" x14ac:dyDescent="0.2">
      <c r="A105" s="3" t="s">
        <v>994</v>
      </c>
      <c r="B105" s="10" t="s">
        <v>956</v>
      </c>
      <c r="C105" s="120">
        <v>12.686915000000001</v>
      </c>
      <c r="D105" s="120">
        <v>12.772614000000001</v>
      </c>
      <c r="E105" s="120">
        <v>12.923721</v>
      </c>
      <c r="F105" s="120">
        <v>13.134702000000001</v>
      </c>
      <c r="G105" s="120">
        <v>13.418908</v>
      </c>
      <c r="H105" s="120">
        <v>13.783599000000001</v>
      </c>
      <c r="I105" s="120">
        <v>14.191274999999999</v>
      </c>
      <c r="J105" s="120">
        <v>14.483476</v>
      </c>
      <c r="K105" s="120">
        <v>14.117827999999999</v>
      </c>
      <c r="L105" s="120">
        <v>14.393362</v>
      </c>
      <c r="M105" s="120">
        <v>14.590757999999999</v>
      </c>
      <c r="N105" s="120">
        <v>14.737679</v>
      </c>
      <c r="O105" s="120">
        <v>14.871622</v>
      </c>
      <c r="P105" s="120">
        <v>14.981268999999999</v>
      </c>
      <c r="Q105" s="120">
        <v>15.052372</v>
      </c>
      <c r="R105" s="120">
        <v>15.126151</v>
      </c>
      <c r="S105" s="120">
        <v>15.188166000000001</v>
      </c>
      <c r="T105" s="120">
        <v>15.258319</v>
      </c>
      <c r="U105" s="120">
        <v>15.307866000000001</v>
      </c>
      <c r="V105" s="120">
        <v>15.373279</v>
      </c>
      <c r="W105" s="120">
        <v>15.421981000000001</v>
      </c>
      <c r="X105" s="120">
        <v>15.463926000000001</v>
      </c>
      <c r="Y105" s="120">
        <v>15.497007999999999</v>
      </c>
      <c r="Z105" s="120">
        <v>15.519159</v>
      </c>
      <c r="AA105" s="120">
        <v>15.526227</v>
      </c>
      <c r="AB105" s="120">
        <v>15.488087</v>
      </c>
      <c r="AC105" s="120">
        <v>15.497742000000001</v>
      </c>
      <c r="AD105" s="120">
        <v>15.507811</v>
      </c>
      <c r="AE105" s="120">
        <v>15.517733</v>
      </c>
      <c r="AF105" s="120">
        <v>15.527055000000001</v>
      </c>
      <c r="AG105" s="13">
        <v>6.999E-3</v>
      </c>
    </row>
    <row r="106" spans="1:33" ht="15" customHeight="1" x14ac:dyDescent="0.2">
      <c r="B106" s="11" t="s">
        <v>911</v>
      </c>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25"/>
    </row>
    <row r="107" spans="1:33" ht="15" customHeight="1" x14ac:dyDescent="0.2">
      <c r="A107" s="3" t="s">
        <v>995</v>
      </c>
      <c r="B107" s="10" t="s">
        <v>902</v>
      </c>
      <c r="C107" s="120">
        <v>8.3376649999999994</v>
      </c>
      <c r="D107" s="120">
        <v>8.4266319999999997</v>
      </c>
      <c r="E107" s="120">
        <v>8.5323480000000007</v>
      </c>
      <c r="F107" s="120">
        <v>8.6720159999999993</v>
      </c>
      <c r="G107" s="120">
        <v>8.8413470000000007</v>
      </c>
      <c r="H107" s="120">
        <v>9.0507550000000005</v>
      </c>
      <c r="I107" s="120">
        <v>9.2865330000000004</v>
      </c>
      <c r="J107" s="120">
        <v>9.3931550000000001</v>
      </c>
      <c r="K107" s="120">
        <v>9.2298179999999999</v>
      </c>
      <c r="L107" s="120">
        <v>9.3588679999999993</v>
      </c>
      <c r="M107" s="120">
        <v>9.4685509999999997</v>
      </c>
      <c r="N107" s="120">
        <v>9.5325570000000006</v>
      </c>
      <c r="O107" s="120">
        <v>9.5906579999999995</v>
      </c>
      <c r="P107" s="120">
        <v>9.6431149999999999</v>
      </c>
      <c r="Q107" s="120">
        <v>9.6853090000000002</v>
      </c>
      <c r="R107" s="120">
        <v>9.7228019999999997</v>
      </c>
      <c r="S107" s="120">
        <v>9.7521900000000006</v>
      </c>
      <c r="T107" s="120">
        <v>9.7759669999999996</v>
      </c>
      <c r="U107" s="120">
        <v>9.7947869999999995</v>
      </c>
      <c r="V107" s="120">
        <v>9.8093050000000002</v>
      </c>
      <c r="W107" s="120">
        <v>9.8199129999999997</v>
      </c>
      <c r="X107" s="120">
        <v>9.8199129999999997</v>
      </c>
      <c r="Y107" s="120">
        <v>9.8199129999999997</v>
      </c>
      <c r="Z107" s="120">
        <v>9.8199129999999997</v>
      </c>
      <c r="AA107" s="120">
        <v>9.8199129999999997</v>
      </c>
      <c r="AB107" s="120">
        <v>9.8199129999999997</v>
      </c>
      <c r="AC107" s="120">
        <v>9.8199129999999997</v>
      </c>
      <c r="AD107" s="120">
        <v>9.8199129999999997</v>
      </c>
      <c r="AE107" s="120">
        <v>9.8199129999999997</v>
      </c>
      <c r="AF107" s="120">
        <v>9.8199129999999997</v>
      </c>
      <c r="AG107" s="13">
        <v>5.4799999999999996E-3</v>
      </c>
    </row>
    <row r="108" spans="1:33" ht="15" customHeight="1" x14ac:dyDescent="0.2">
      <c r="A108" s="3" t="s">
        <v>996</v>
      </c>
      <c r="B108" s="10" t="s">
        <v>904</v>
      </c>
      <c r="C108" s="120">
        <v>6.1740649999999997</v>
      </c>
      <c r="D108" s="120">
        <v>6.2016580000000001</v>
      </c>
      <c r="E108" s="120">
        <v>6.2416650000000002</v>
      </c>
      <c r="F108" s="120">
        <v>6.3024560000000003</v>
      </c>
      <c r="G108" s="120">
        <v>6.3767750000000003</v>
      </c>
      <c r="H108" s="120">
        <v>6.4688720000000002</v>
      </c>
      <c r="I108" s="120">
        <v>6.5746180000000001</v>
      </c>
      <c r="J108" s="120">
        <v>6.6539200000000003</v>
      </c>
      <c r="K108" s="120">
        <v>6.5529999999999999</v>
      </c>
      <c r="L108" s="120">
        <v>6.6550289999999999</v>
      </c>
      <c r="M108" s="120">
        <v>6.7299150000000001</v>
      </c>
      <c r="N108" s="120">
        <v>6.7966309999999996</v>
      </c>
      <c r="O108" s="120">
        <v>6.8670059999999999</v>
      </c>
      <c r="P108" s="120">
        <v>6.9419690000000003</v>
      </c>
      <c r="Q108" s="120">
        <v>7.020543</v>
      </c>
      <c r="R108" s="120">
        <v>7.1136350000000004</v>
      </c>
      <c r="S108" s="120">
        <v>7.2180400000000002</v>
      </c>
      <c r="T108" s="120">
        <v>7.3312200000000001</v>
      </c>
      <c r="U108" s="120">
        <v>7.4443669999999997</v>
      </c>
      <c r="V108" s="120">
        <v>7.5600019999999999</v>
      </c>
      <c r="W108" s="120">
        <v>7.6590800000000003</v>
      </c>
      <c r="X108" s="120">
        <v>7.7433059999999996</v>
      </c>
      <c r="Y108" s="120">
        <v>7.8125489999999997</v>
      </c>
      <c r="Z108" s="120">
        <v>7.8590350000000004</v>
      </c>
      <c r="AA108" s="120">
        <v>7.8722890000000003</v>
      </c>
      <c r="AB108" s="120">
        <v>7.8887479999999996</v>
      </c>
      <c r="AC108" s="120">
        <v>7.9079639999999998</v>
      </c>
      <c r="AD108" s="120">
        <v>7.9288420000000004</v>
      </c>
      <c r="AE108" s="120">
        <v>7.9498309999999996</v>
      </c>
      <c r="AF108" s="120">
        <v>7.9693459999999998</v>
      </c>
      <c r="AG108" s="13">
        <v>8.9969999999999998E-3</v>
      </c>
    </row>
    <row r="109" spans="1:33" ht="15" customHeight="1" x14ac:dyDescent="0.2">
      <c r="A109" s="3" t="s">
        <v>997</v>
      </c>
      <c r="B109" s="10" t="s">
        <v>906</v>
      </c>
      <c r="C109" s="120">
        <v>6.6474140000000004</v>
      </c>
      <c r="D109" s="120">
        <v>6.6765920000000003</v>
      </c>
      <c r="E109" s="120">
        <v>6.7187530000000004</v>
      </c>
      <c r="F109" s="120">
        <v>6.7839159999999996</v>
      </c>
      <c r="G109" s="120">
        <v>6.8642620000000001</v>
      </c>
      <c r="H109" s="120">
        <v>6.9643470000000001</v>
      </c>
      <c r="I109" s="120">
        <v>7.0797169999999996</v>
      </c>
      <c r="J109" s="120">
        <v>7.1672570000000002</v>
      </c>
      <c r="K109" s="120">
        <v>7.0544060000000002</v>
      </c>
      <c r="L109" s="120">
        <v>7.1642429999999999</v>
      </c>
      <c r="M109" s="120">
        <v>7.2448589999999999</v>
      </c>
      <c r="N109" s="120">
        <v>7.3166789999999997</v>
      </c>
      <c r="O109" s="120">
        <v>7.3924390000000004</v>
      </c>
      <c r="P109" s="120">
        <v>7.4731379999999996</v>
      </c>
      <c r="Q109" s="120">
        <v>7.5577240000000003</v>
      </c>
      <c r="R109" s="120">
        <v>7.6579379999999997</v>
      </c>
      <c r="S109" s="120">
        <v>7.7703319999999998</v>
      </c>
      <c r="T109" s="120">
        <v>7.8921720000000004</v>
      </c>
      <c r="U109" s="120">
        <v>8.0139770000000006</v>
      </c>
      <c r="V109" s="120">
        <v>8.1384589999999992</v>
      </c>
      <c r="W109" s="120">
        <v>8.24512</v>
      </c>
      <c r="X109" s="120">
        <v>8.3357899999999994</v>
      </c>
      <c r="Y109" s="120">
        <v>8.4103309999999993</v>
      </c>
      <c r="Z109" s="120">
        <v>8.4603719999999996</v>
      </c>
      <c r="AA109" s="120">
        <v>8.4746419999999993</v>
      </c>
      <c r="AB109" s="120">
        <v>8.4923610000000007</v>
      </c>
      <c r="AC109" s="120">
        <v>8.513045</v>
      </c>
      <c r="AD109" s="120">
        <v>8.5355220000000003</v>
      </c>
      <c r="AE109" s="120">
        <v>8.5581169999999993</v>
      </c>
      <c r="AF109" s="120">
        <v>8.5791240000000002</v>
      </c>
      <c r="AG109" s="13">
        <v>8.9949999999999995E-3</v>
      </c>
    </row>
    <row r="110" spans="1:33" ht="15" customHeight="1" x14ac:dyDescent="0.2">
      <c r="A110" s="3" t="s">
        <v>998</v>
      </c>
      <c r="B110" s="10" t="s">
        <v>908</v>
      </c>
      <c r="C110" s="120">
        <v>6.3518090000000003</v>
      </c>
      <c r="D110" s="120">
        <v>6.4063379999999999</v>
      </c>
      <c r="E110" s="120">
        <v>6.4793620000000001</v>
      </c>
      <c r="F110" s="120">
        <v>6.5785210000000003</v>
      </c>
      <c r="G110" s="120">
        <v>6.7095099999999999</v>
      </c>
      <c r="H110" s="120">
        <v>6.8607849999999999</v>
      </c>
      <c r="I110" s="120">
        <v>7.0272389999999998</v>
      </c>
      <c r="J110" s="120">
        <v>7.0922650000000003</v>
      </c>
      <c r="K110" s="120">
        <v>6.9715069999999999</v>
      </c>
      <c r="L110" s="120">
        <v>7.0488200000000001</v>
      </c>
      <c r="M110" s="120">
        <v>7.1087090000000002</v>
      </c>
      <c r="N110" s="120">
        <v>7.1309480000000001</v>
      </c>
      <c r="O110" s="120">
        <v>7.1463260000000002</v>
      </c>
      <c r="P110" s="120">
        <v>7.1568519999999998</v>
      </c>
      <c r="Q110" s="120">
        <v>7.161124</v>
      </c>
      <c r="R110" s="120">
        <v>7.1641729999999999</v>
      </c>
      <c r="S110" s="120">
        <v>7.1641729999999999</v>
      </c>
      <c r="T110" s="120">
        <v>7.1641729999999999</v>
      </c>
      <c r="U110" s="120">
        <v>7.1641729999999999</v>
      </c>
      <c r="V110" s="120">
        <v>7.1641729999999999</v>
      </c>
      <c r="W110" s="120">
        <v>7.1641729999999999</v>
      </c>
      <c r="X110" s="120">
        <v>7.1641729999999999</v>
      </c>
      <c r="Y110" s="120">
        <v>7.1641729999999999</v>
      </c>
      <c r="Z110" s="120">
        <v>7.1641729999999999</v>
      </c>
      <c r="AA110" s="120">
        <v>7.1641729999999999</v>
      </c>
      <c r="AB110" s="120">
        <v>7.1641729999999999</v>
      </c>
      <c r="AC110" s="120">
        <v>7.1641729999999999</v>
      </c>
      <c r="AD110" s="120">
        <v>7.1641729999999999</v>
      </c>
      <c r="AE110" s="120">
        <v>7.1641729999999999</v>
      </c>
      <c r="AF110" s="120">
        <v>7.1641729999999999</v>
      </c>
      <c r="AG110" s="13">
        <v>4.0010000000000002E-3</v>
      </c>
    </row>
    <row r="111" spans="1:33" ht="15" customHeight="1" x14ac:dyDescent="0.2">
      <c r="A111" s="3" t="s">
        <v>999</v>
      </c>
      <c r="B111" s="10" t="s">
        <v>962</v>
      </c>
      <c r="C111" s="120">
        <v>7.7487500000000002</v>
      </c>
      <c r="D111" s="120">
        <v>7.7985230000000003</v>
      </c>
      <c r="E111" s="120">
        <v>7.8909690000000001</v>
      </c>
      <c r="F111" s="120">
        <v>8.0086840000000006</v>
      </c>
      <c r="G111" s="120">
        <v>8.1511449999999996</v>
      </c>
      <c r="H111" s="120">
        <v>8.3284739999999999</v>
      </c>
      <c r="I111" s="120">
        <v>8.5279419999999995</v>
      </c>
      <c r="J111" s="120">
        <v>8.6314869999999999</v>
      </c>
      <c r="K111" s="120">
        <v>8.4902920000000002</v>
      </c>
      <c r="L111" s="120">
        <v>8.6156140000000008</v>
      </c>
      <c r="M111" s="120">
        <v>8.7180759999999999</v>
      </c>
      <c r="N111" s="120">
        <v>8.7866700000000009</v>
      </c>
      <c r="O111" s="120">
        <v>8.8522780000000001</v>
      </c>
      <c r="P111" s="120">
        <v>8.9153680000000008</v>
      </c>
      <c r="Q111" s="120">
        <v>8.9724240000000002</v>
      </c>
      <c r="R111" s="120">
        <v>9.0307089999999999</v>
      </c>
      <c r="S111" s="120">
        <v>9.0865720000000003</v>
      </c>
      <c r="T111" s="120">
        <v>9.140746</v>
      </c>
      <c r="U111" s="120">
        <v>9.1907139999999998</v>
      </c>
      <c r="V111" s="120">
        <v>9.2376860000000001</v>
      </c>
      <c r="W111" s="120">
        <v>9.2761399999999998</v>
      </c>
      <c r="X111" s="120">
        <v>9.3020980000000009</v>
      </c>
      <c r="Y111" s="120">
        <v>9.3232110000000006</v>
      </c>
      <c r="Z111" s="120">
        <v>9.3374670000000002</v>
      </c>
      <c r="AA111" s="120">
        <v>9.3420819999999996</v>
      </c>
      <c r="AB111" s="120">
        <v>9.3475330000000003</v>
      </c>
      <c r="AC111" s="120">
        <v>9.3515420000000002</v>
      </c>
      <c r="AD111" s="120">
        <v>9.3580380000000005</v>
      </c>
      <c r="AE111" s="120">
        <v>9.3644580000000008</v>
      </c>
      <c r="AF111" s="120">
        <v>9.3703830000000004</v>
      </c>
      <c r="AG111" s="13">
        <v>6.5789999999999998E-3</v>
      </c>
    </row>
    <row r="112" spans="1:33" ht="15" customHeight="1" x14ac:dyDescent="0.2">
      <c r="B112" s="11" t="s">
        <v>918</v>
      </c>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c r="AA112" s="121"/>
      <c r="AB112" s="121"/>
      <c r="AC112" s="121"/>
      <c r="AD112" s="121"/>
      <c r="AE112" s="121"/>
      <c r="AF112" s="121"/>
      <c r="AG112" s="25"/>
    </row>
    <row r="113" spans="1:33" ht="15" customHeight="1" x14ac:dyDescent="0.2">
      <c r="A113" s="3" t="s">
        <v>1000</v>
      </c>
      <c r="B113" s="10" t="s">
        <v>902</v>
      </c>
      <c r="C113" s="120">
        <v>6.0433519999999996</v>
      </c>
      <c r="D113" s="120">
        <v>6.0587559999999998</v>
      </c>
      <c r="E113" s="120">
        <v>6.0753789999999999</v>
      </c>
      <c r="F113" s="120">
        <v>6.6773819999999997</v>
      </c>
      <c r="G113" s="120">
        <v>6.7035030000000004</v>
      </c>
      <c r="H113" s="120">
        <v>6.743309</v>
      </c>
      <c r="I113" s="120">
        <v>7.0859310000000004</v>
      </c>
      <c r="J113" s="120">
        <v>7.0783100000000001</v>
      </c>
      <c r="K113" s="120">
        <v>7.0413220000000001</v>
      </c>
      <c r="L113" s="120">
        <v>7.0658159999999999</v>
      </c>
      <c r="M113" s="120">
        <v>7.0879529999999997</v>
      </c>
      <c r="N113" s="120">
        <v>7.1022939999999997</v>
      </c>
      <c r="O113" s="120">
        <v>7.1155749999999998</v>
      </c>
      <c r="P113" s="120">
        <v>7.1295450000000002</v>
      </c>
      <c r="Q113" s="120">
        <v>7.1432089999999997</v>
      </c>
      <c r="R113" s="120">
        <v>7.1570840000000002</v>
      </c>
      <c r="S113" s="120">
        <v>7.17056</v>
      </c>
      <c r="T113" s="120">
        <v>7.1830530000000001</v>
      </c>
      <c r="U113" s="120">
        <v>7.1942440000000003</v>
      </c>
      <c r="V113" s="120">
        <v>7.2038690000000001</v>
      </c>
      <c r="W113" s="120">
        <v>7.2106180000000002</v>
      </c>
      <c r="X113" s="120">
        <v>7.2165100000000004</v>
      </c>
      <c r="Y113" s="120">
        <v>7.221552</v>
      </c>
      <c r="Z113" s="120">
        <v>7.2261379999999997</v>
      </c>
      <c r="AA113" s="120">
        <v>7.2300909999999998</v>
      </c>
      <c r="AB113" s="120">
        <v>7.2333379999999998</v>
      </c>
      <c r="AC113" s="120">
        <v>7.282197</v>
      </c>
      <c r="AD113" s="120">
        <v>7.2839080000000003</v>
      </c>
      <c r="AE113" s="120">
        <v>7.2844870000000004</v>
      </c>
      <c r="AF113" s="120">
        <v>7.2842919999999998</v>
      </c>
      <c r="AG113" s="13">
        <v>6.6010000000000001E-3</v>
      </c>
    </row>
    <row r="114" spans="1:33" ht="15" customHeight="1" x14ac:dyDescent="0.2">
      <c r="A114" s="3" t="s">
        <v>1001</v>
      </c>
      <c r="B114" s="10" t="s">
        <v>904</v>
      </c>
      <c r="C114" s="120">
        <v>5.3015930000000004</v>
      </c>
      <c r="D114" s="120">
        <v>5.3005069999999996</v>
      </c>
      <c r="E114" s="120">
        <v>5.3032329999999996</v>
      </c>
      <c r="F114" s="120">
        <v>5.3079650000000003</v>
      </c>
      <c r="G114" s="120">
        <v>5.3146389999999997</v>
      </c>
      <c r="H114" s="120">
        <v>5.3237909999999999</v>
      </c>
      <c r="I114" s="120">
        <v>5.3344449999999997</v>
      </c>
      <c r="J114" s="120">
        <v>5.3371459999999997</v>
      </c>
      <c r="K114" s="120">
        <v>5.3232699999999999</v>
      </c>
      <c r="L114" s="120">
        <v>5.3277429999999999</v>
      </c>
      <c r="M114" s="120">
        <v>5.3312749999999998</v>
      </c>
      <c r="N114" s="120">
        <v>5.3321440000000004</v>
      </c>
      <c r="O114" s="120">
        <v>5.332668</v>
      </c>
      <c r="P114" s="120">
        <v>5.3329149999999998</v>
      </c>
      <c r="Q114" s="120">
        <v>5.3327809999999998</v>
      </c>
      <c r="R114" s="120">
        <v>5.3321839999999998</v>
      </c>
      <c r="S114" s="120">
        <v>5.3309059999999997</v>
      </c>
      <c r="T114" s="120">
        <v>5.3293369999999998</v>
      </c>
      <c r="U114" s="120">
        <v>5.3273149999999996</v>
      </c>
      <c r="V114" s="120">
        <v>5.3253969999999997</v>
      </c>
      <c r="W114" s="120">
        <v>5.3235749999999999</v>
      </c>
      <c r="X114" s="120">
        <v>5.3218459999999999</v>
      </c>
      <c r="Y114" s="120">
        <v>5.3202040000000004</v>
      </c>
      <c r="Z114" s="120">
        <v>5.3186460000000002</v>
      </c>
      <c r="AA114" s="120">
        <v>5.3624499999999999</v>
      </c>
      <c r="AB114" s="120">
        <v>5.361021</v>
      </c>
      <c r="AC114" s="120">
        <v>5.3596630000000003</v>
      </c>
      <c r="AD114" s="120">
        <v>5.3583759999999998</v>
      </c>
      <c r="AE114" s="120">
        <v>5.3571520000000001</v>
      </c>
      <c r="AF114" s="120">
        <v>5.3559900000000003</v>
      </c>
      <c r="AG114" s="13">
        <v>3.7199999999999999E-4</v>
      </c>
    </row>
    <row r="115" spans="1:33" ht="15" customHeight="1" x14ac:dyDescent="0.2">
      <c r="A115" s="3" t="s">
        <v>1002</v>
      </c>
      <c r="B115" s="10" t="s">
        <v>906</v>
      </c>
      <c r="C115" s="120">
        <v>5.3854670000000002</v>
      </c>
      <c r="D115" s="120">
        <v>5.3854480000000002</v>
      </c>
      <c r="E115" s="120">
        <v>5.3870319999999996</v>
      </c>
      <c r="F115" s="120">
        <v>5.3926369999999997</v>
      </c>
      <c r="G115" s="120">
        <v>5.4004729999999999</v>
      </c>
      <c r="H115" s="120">
        <v>5.4112109999999998</v>
      </c>
      <c r="I115" s="120">
        <v>5.429513</v>
      </c>
      <c r="J115" s="120">
        <v>5.4352859999999996</v>
      </c>
      <c r="K115" s="120">
        <v>5.4223730000000003</v>
      </c>
      <c r="L115" s="120">
        <v>5.430072</v>
      </c>
      <c r="M115" s="120">
        <v>5.4372059999999998</v>
      </c>
      <c r="N115" s="120">
        <v>5.4421879999999998</v>
      </c>
      <c r="O115" s="120">
        <v>5.447031</v>
      </c>
      <c r="P115" s="120">
        <v>5.4514519999999997</v>
      </c>
      <c r="Q115" s="120">
        <v>5.4552569999999996</v>
      </c>
      <c r="R115" s="120">
        <v>5.4585949999999999</v>
      </c>
      <c r="S115" s="120">
        <v>5.4603919999999997</v>
      </c>
      <c r="T115" s="120">
        <v>5.4613500000000004</v>
      </c>
      <c r="U115" s="120">
        <v>5.4613420000000001</v>
      </c>
      <c r="V115" s="120">
        <v>5.4608379999999999</v>
      </c>
      <c r="W115" s="120">
        <v>5.4589410000000003</v>
      </c>
      <c r="X115" s="120">
        <v>5.457141</v>
      </c>
      <c r="Y115" s="120">
        <v>5.4554309999999999</v>
      </c>
      <c r="Z115" s="120">
        <v>5.4538080000000004</v>
      </c>
      <c r="AA115" s="120">
        <v>5.4522680000000001</v>
      </c>
      <c r="AB115" s="120">
        <v>5.4508029999999996</v>
      </c>
      <c r="AC115" s="120">
        <v>5.4494150000000001</v>
      </c>
      <c r="AD115" s="120">
        <v>5.4480950000000004</v>
      </c>
      <c r="AE115" s="120">
        <v>5.4468430000000003</v>
      </c>
      <c r="AF115" s="120">
        <v>5.4456530000000001</v>
      </c>
      <c r="AG115" s="13">
        <v>3.97E-4</v>
      </c>
    </row>
    <row r="116" spans="1:33" ht="15" customHeight="1" x14ac:dyDescent="0.2">
      <c r="A116" s="3" t="s">
        <v>1003</v>
      </c>
      <c r="B116" s="10" t="s">
        <v>908</v>
      </c>
      <c r="C116" s="120">
        <v>5.7563120000000003</v>
      </c>
      <c r="D116" s="120">
        <v>5.7685839999999997</v>
      </c>
      <c r="E116" s="120">
        <v>5.7802379999999998</v>
      </c>
      <c r="F116" s="120">
        <v>5.8396629999999998</v>
      </c>
      <c r="G116" s="120">
        <v>5.8598730000000003</v>
      </c>
      <c r="H116" s="120">
        <v>5.885351</v>
      </c>
      <c r="I116" s="120">
        <v>5.957274</v>
      </c>
      <c r="J116" s="120">
        <v>5.9703720000000002</v>
      </c>
      <c r="K116" s="120">
        <v>5.9410259999999999</v>
      </c>
      <c r="L116" s="120">
        <v>5.9562049999999997</v>
      </c>
      <c r="M116" s="120">
        <v>5.9687939999999999</v>
      </c>
      <c r="N116" s="120">
        <v>5.9760970000000002</v>
      </c>
      <c r="O116" s="120">
        <v>5.9836340000000003</v>
      </c>
      <c r="P116" s="120">
        <v>5.9909689999999998</v>
      </c>
      <c r="Q116" s="120">
        <v>5.9977720000000003</v>
      </c>
      <c r="R116" s="120">
        <v>6.0045869999999999</v>
      </c>
      <c r="S116" s="120">
        <v>6.0073790000000002</v>
      </c>
      <c r="T116" s="120">
        <v>6.0101269999999998</v>
      </c>
      <c r="U116" s="120">
        <v>6.0126350000000004</v>
      </c>
      <c r="V116" s="120">
        <v>6.0153600000000003</v>
      </c>
      <c r="W116" s="120">
        <v>6.0165410000000001</v>
      </c>
      <c r="X116" s="120">
        <v>6.0178820000000002</v>
      </c>
      <c r="Y116" s="120">
        <v>6.0192300000000003</v>
      </c>
      <c r="Z116" s="120">
        <v>6.0204170000000001</v>
      </c>
      <c r="AA116" s="120">
        <v>6.0213210000000004</v>
      </c>
      <c r="AB116" s="120">
        <v>6.0218829999999999</v>
      </c>
      <c r="AC116" s="120">
        <v>6.0220969999999996</v>
      </c>
      <c r="AD116" s="120">
        <v>6.0219449999999997</v>
      </c>
      <c r="AE116" s="120">
        <v>6.0210309999999998</v>
      </c>
      <c r="AF116" s="120">
        <v>6.0859259999999997</v>
      </c>
      <c r="AG116" s="13">
        <v>1.9139999999999999E-3</v>
      </c>
    </row>
    <row r="117" spans="1:33" ht="15" customHeight="1" x14ac:dyDescent="0.2">
      <c r="A117" s="3" t="s">
        <v>1004</v>
      </c>
      <c r="B117" s="10" t="s">
        <v>968</v>
      </c>
      <c r="C117" s="120">
        <v>6.0341579999999997</v>
      </c>
      <c r="D117" s="120">
        <v>6.0487209999999996</v>
      </c>
      <c r="E117" s="120">
        <v>6.0613840000000003</v>
      </c>
      <c r="F117" s="120">
        <v>6.6515769999999996</v>
      </c>
      <c r="G117" s="120">
        <v>6.67882</v>
      </c>
      <c r="H117" s="120">
        <v>6.7180960000000001</v>
      </c>
      <c r="I117" s="120">
        <v>7.0553819999999998</v>
      </c>
      <c r="J117" s="120">
        <v>7.0478839999999998</v>
      </c>
      <c r="K117" s="120">
        <v>7.0111249999999998</v>
      </c>
      <c r="L117" s="120">
        <v>7.0349820000000003</v>
      </c>
      <c r="M117" s="120">
        <v>7.0528570000000004</v>
      </c>
      <c r="N117" s="120">
        <v>7.0654700000000004</v>
      </c>
      <c r="O117" s="120">
        <v>7.0780890000000003</v>
      </c>
      <c r="P117" s="120">
        <v>7.0836420000000002</v>
      </c>
      <c r="Q117" s="120">
        <v>7.0948250000000002</v>
      </c>
      <c r="R117" s="120">
        <v>7.1050209999999998</v>
      </c>
      <c r="S117" s="120">
        <v>7.1165799999999999</v>
      </c>
      <c r="T117" s="120">
        <v>7.1005409999999998</v>
      </c>
      <c r="U117" s="120">
        <v>7.1104409999999998</v>
      </c>
      <c r="V117" s="120">
        <v>7.1097330000000003</v>
      </c>
      <c r="W117" s="120">
        <v>7.1114129999999998</v>
      </c>
      <c r="X117" s="120">
        <v>7.1080459999999999</v>
      </c>
      <c r="Y117" s="120">
        <v>7.1009140000000004</v>
      </c>
      <c r="Z117" s="120">
        <v>7.0976039999999996</v>
      </c>
      <c r="AA117" s="120">
        <v>7.0846280000000004</v>
      </c>
      <c r="AB117" s="120">
        <v>7.0359220000000002</v>
      </c>
      <c r="AC117" s="120">
        <v>7.0763420000000004</v>
      </c>
      <c r="AD117" s="120">
        <v>7.0647229999999999</v>
      </c>
      <c r="AE117" s="120">
        <v>7.0634430000000004</v>
      </c>
      <c r="AF117" s="120">
        <v>7.0199889999999998</v>
      </c>
      <c r="AG117" s="13">
        <v>5.3330000000000001E-3</v>
      </c>
    </row>
    <row r="118" spans="1:33" ht="15" customHeight="1" x14ac:dyDescent="0.2">
      <c r="A118" s="3" t="s">
        <v>1005</v>
      </c>
      <c r="B118" s="11" t="s">
        <v>970</v>
      </c>
      <c r="C118" s="121">
        <v>6.8185779999999996</v>
      </c>
      <c r="D118" s="121">
        <v>6.6982860000000004</v>
      </c>
      <c r="E118" s="121">
        <v>6.7394210000000001</v>
      </c>
      <c r="F118" s="121">
        <v>7.2666149999999998</v>
      </c>
      <c r="G118" s="121">
        <v>7.3048339999999996</v>
      </c>
      <c r="H118" s="121">
        <v>7.380325</v>
      </c>
      <c r="I118" s="121">
        <v>7.7213789999999998</v>
      </c>
      <c r="J118" s="121">
        <v>7.7167700000000004</v>
      </c>
      <c r="K118" s="121">
        <v>7.6439079999999997</v>
      </c>
      <c r="L118" s="121">
        <v>7.6810840000000002</v>
      </c>
      <c r="M118" s="121">
        <v>7.7136079999999998</v>
      </c>
      <c r="N118" s="121">
        <v>7.7371460000000001</v>
      </c>
      <c r="O118" s="121">
        <v>7.7581329999999999</v>
      </c>
      <c r="P118" s="121">
        <v>7.7753240000000003</v>
      </c>
      <c r="Q118" s="121">
        <v>7.7911200000000003</v>
      </c>
      <c r="R118" s="121">
        <v>7.8061160000000003</v>
      </c>
      <c r="S118" s="121">
        <v>7.8210329999999999</v>
      </c>
      <c r="T118" s="121">
        <v>7.8090010000000003</v>
      </c>
      <c r="U118" s="121">
        <v>7.8177580000000004</v>
      </c>
      <c r="V118" s="121">
        <v>7.8186249999999999</v>
      </c>
      <c r="W118" s="121">
        <v>7.8203050000000003</v>
      </c>
      <c r="X118" s="121">
        <v>7.8146909999999998</v>
      </c>
      <c r="Y118" s="121">
        <v>7.804125</v>
      </c>
      <c r="Z118" s="121">
        <v>7.7973109999999997</v>
      </c>
      <c r="AA118" s="121">
        <v>7.7800940000000001</v>
      </c>
      <c r="AB118" s="121">
        <v>7.7280709999999999</v>
      </c>
      <c r="AC118" s="121">
        <v>7.7599390000000001</v>
      </c>
      <c r="AD118" s="121">
        <v>7.7434419999999999</v>
      </c>
      <c r="AE118" s="121">
        <v>7.7388890000000004</v>
      </c>
      <c r="AF118" s="121">
        <v>7.693003</v>
      </c>
      <c r="AG118" s="122">
        <v>4.9569999999999996E-3</v>
      </c>
    </row>
    <row r="119" spans="1:33" ht="15" customHeight="1" x14ac:dyDescent="0.2">
      <c r="B119" s="1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c r="AC119" s="120"/>
      <c r="AD119" s="120"/>
      <c r="AE119" s="120"/>
      <c r="AF119" s="120"/>
      <c r="AG119" s="14"/>
    </row>
    <row r="120" spans="1:33" ht="15" customHeight="1" x14ac:dyDescent="0.2">
      <c r="B120" s="26" t="s">
        <v>1006</v>
      </c>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c r="AB120" s="120"/>
      <c r="AC120" s="120"/>
      <c r="AD120" s="120"/>
      <c r="AE120" s="120"/>
      <c r="AF120" s="120"/>
      <c r="AG120" s="14"/>
    </row>
    <row r="121" spans="1:33" ht="15" customHeight="1" x14ac:dyDescent="0.2">
      <c r="B121" s="11" t="s">
        <v>900</v>
      </c>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c r="AC121" s="121"/>
      <c r="AD121" s="121"/>
      <c r="AE121" s="121"/>
      <c r="AF121" s="121"/>
      <c r="AG121" s="25"/>
    </row>
    <row r="122" spans="1:33" ht="15" customHeight="1" x14ac:dyDescent="0.2">
      <c r="A122" s="3" t="s">
        <v>1007</v>
      </c>
      <c r="B122" s="10" t="s">
        <v>902</v>
      </c>
      <c r="C122" s="120">
        <v>0.10546999999999999</v>
      </c>
      <c r="D122" s="120">
        <v>8.5010000000000002E-2</v>
      </c>
      <c r="E122" s="120">
        <v>9.0110999999999997E-2</v>
      </c>
      <c r="F122" s="120">
        <v>9.3521999999999994E-2</v>
      </c>
      <c r="G122" s="120">
        <v>9.7442000000000001E-2</v>
      </c>
      <c r="H122" s="120">
        <v>0.10023600000000001</v>
      </c>
      <c r="I122" s="120">
        <v>0.10008599999999999</v>
      </c>
      <c r="J122" s="120">
        <v>9.8998000000000003E-2</v>
      </c>
      <c r="K122" s="120">
        <v>9.7284999999999996E-2</v>
      </c>
      <c r="L122" s="120">
        <v>9.6752000000000005E-2</v>
      </c>
      <c r="M122" s="120">
        <v>9.6252000000000004E-2</v>
      </c>
      <c r="N122" s="120">
        <v>9.6476000000000006E-2</v>
      </c>
      <c r="O122" s="120">
        <v>9.6295000000000006E-2</v>
      </c>
      <c r="P122" s="120">
        <v>9.8950999999999997E-2</v>
      </c>
      <c r="Q122" s="120">
        <v>0.101313</v>
      </c>
      <c r="R122" s="120">
        <v>0.103561</v>
      </c>
      <c r="S122" s="120">
        <v>0.105249</v>
      </c>
      <c r="T122" s="120">
        <v>0.10666200000000001</v>
      </c>
      <c r="U122" s="120">
        <v>0.107158</v>
      </c>
      <c r="V122" s="120">
        <v>0.108032</v>
      </c>
      <c r="W122" s="120">
        <v>0.108824</v>
      </c>
      <c r="X122" s="120">
        <v>0.109634</v>
      </c>
      <c r="Y122" s="120">
        <v>0.110225</v>
      </c>
      <c r="Z122" s="120">
        <v>0.111188</v>
      </c>
      <c r="AA122" s="120">
        <v>0.112344</v>
      </c>
      <c r="AB122" s="120">
        <v>0.112557</v>
      </c>
      <c r="AC122" s="120">
        <v>0.113943</v>
      </c>
      <c r="AD122" s="120">
        <v>0.115339</v>
      </c>
      <c r="AE122" s="120">
        <v>0.116537</v>
      </c>
      <c r="AF122" s="120">
        <v>0.117546</v>
      </c>
      <c r="AG122" s="13">
        <v>1.1641E-2</v>
      </c>
    </row>
    <row r="123" spans="1:33" ht="15" customHeight="1" x14ac:dyDescent="0.2">
      <c r="A123" s="3" t="s">
        <v>1008</v>
      </c>
      <c r="B123" s="10" t="s">
        <v>904</v>
      </c>
      <c r="C123" s="120">
        <v>4.2339000000000002E-2</v>
      </c>
      <c r="D123" s="120">
        <v>3.3628999999999999E-2</v>
      </c>
      <c r="E123" s="120">
        <v>3.5230999999999998E-2</v>
      </c>
      <c r="F123" s="120">
        <v>3.6119999999999999E-2</v>
      </c>
      <c r="G123" s="120">
        <v>3.7186999999999998E-2</v>
      </c>
      <c r="H123" s="120">
        <v>3.7786E-2</v>
      </c>
      <c r="I123" s="120">
        <v>3.7342E-2</v>
      </c>
      <c r="J123" s="120">
        <v>3.6595000000000003E-2</v>
      </c>
      <c r="K123" s="120">
        <v>3.567E-2</v>
      </c>
      <c r="L123" s="120">
        <v>3.5196999999999999E-2</v>
      </c>
      <c r="M123" s="120">
        <v>3.4854000000000003E-2</v>
      </c>
      <c r="N123" s="120">
        <v>3.4743999999999997E-2</v>
      </c>
      <c r="O123" s="120">
        <v>3.4469E-2</v>
      </c>
      <c r="P123" s="120">
        <v>3.5222000000000003E-2</v>
      </c>
      <c r="Q123" s="120">
        <v>3.5874999999999997E-2</v>
      </c>
      <c r="R123" s="120">
        <v>3.6493999999999999E-2</v>
      </c>
      <c r="S123" s="120">
        <v>3.6955000000000002E-2</v>
      </c>
      <c r="T123" s="120">
        <v>3.7296999999999997E-2</v>
      </c>
      <c r="U123" s="120">
        <v>3.7411E-2</v>
      </c>
      <c r="V123" s="120">
        <v>3.7581999999999997E-2</v>
      </c>
      <c r="W123" s="120">
        <v>3.7746000000000002E-2</v>
      </c>
      <c r="X123" s="120">
        <v>3.7913000000000002E-2</v>
      </c>
      <c r="Y123" s="120">
        <v>3.8012999999999998E-2</v>
      </c>
      <c r="Z123" s="120">
        <v>3.8247000000000003E-2</v>
      </c>
      <c r="AA123" s="120">
        <v>3.8551000000000002E-2</v>
      </c>
      <c r="AB123" s="120">
        <v>3.8755999999999999E-2</v>
      </c>
      <c r="AC123" s="120">
        <v>3.9151999999999999E-2</v>
      </c>
      <c r="AD123" s="120">
        <v>3.9556000000000001E-2</v>
      </c>
      <c r="AE123" s="120">
        <v>3.9897000000000002E-2</v>
      </c>
      <c r="AF123" s="120">
        <v>4.0176999999999997E-2</v>
      </c>
      <c r="AG123" s="13">
        <v>6.3740000000000003E-3</v>
      </c>
    </row>
    <row r="124" spans="1:33" ht="15" customHeight="1" x14ac:dyDescent="0.2">
      <c r="A124" s="3" t="s">
        <v>1009</v>
      </c>
      <c r="B124" s="10" t="s">
        <v>906</v>
      </c>
      <c r="C124" s="120">
        <v>9.41E-4</v>
      </c>
      <c r="D124" s="120">
        <v>9.6599999999999995E-4</v>
      </c>
      <c r="E124" s="120">
        <v>1.206E-3</v>
      </c>
      <c r="F124" s="120">
        <v>1.333E-3</v>
      </c>
      <c r="G124" s="120">
        <v>1.4289999999999999E-3</v>
      </c>
      <c r="H124" s="120">
        <v>1.4829999999999999E-3</v>
      </c>
      <c r="I124" s="120">
        <v>1.493E-3</v>
      </c>
      <c r="J124" s="120">
        <v>1.5E-3</v>
      </c>
      <c r="K124" s="120">
        <v>1.557E-3</v>
      </c>
      <c r="L124" s="120">
        <v>1.6280000000000001E-3</v>
      </c>
      <c r="M124" s="120">
        <v>1.7030000000000001E-3</v>
      </c>
      <c r="N124" s="120">
        <v>1.7910000000000001E-3</v>
      </c>
      <c r="O124" s="120">
        <v>1.867E-3</v>
      </c>
      <c r="P124" s="120">
        <v>2.0140000000000002E-3</v>
      </c>
      <c r="Q124" s="120">
        <v>2.1440000000000001E-3</v>
      </c>
      <c r="R124" s="120">
        <v>2.2729999999999998E-3</v>
      </c>
      <c r="S124" s="120">
        <v>2.3969999999999998E-3</v>
      </c>
      <c r="T124" s="120">
        <v>2.5100000000000001E-3</v>
      </c>
      <c r="U124" s="120">
        <v>2.6090000000000002E-3</v>
      </c>
      <c r="V124" s="120">
        <v>2.7030000000000001E-3</v>
      </c>
      <c r="W124" s="120">
        <v>2.7899999999999999E-3</v>
      </c>
      <c r="X124" s="120">
        <v>2.8679999999999999E-3</v>
      </c>
      <c r="Y124" s="120">
        <v>2.934E-3</v>
      </c>
      <c r="Z124" s="120">
        <v>2.9949999999999998E-3</v>
      </c>
      <c r="AA124" s="120">
        <v>3.0430000000000001E-3</v>
      </c>
      <c r="AB124" s="120">
        <v>3.091E-3</v>
      </c>
      <c r="AC124" s="120">
        <v>3.1480000000000002E-3</v>
      </c>
      <c r="AD124" s="120">
        <v>3.209E-3</v>
      </c>
      <c r="AE124" s="120">
        <v>3.2699999999999999E-3</v>
      </c>
      <c r="AF124" s="120">
        <v>3.3289999999999999E-3</v>
      </c>
      <c r="AG124" s="13">
        <v>4.5173999999999999E-2</v>
      </c>
    </row>
    <row r="125" spans="1:33" ht="15" customHeight="1" x14ac:dyDescent="0.2">
      <c r="A125" s="3" t="s">
        <v>1010</v>
      </c>
      <c r="B125" s="10" t="s">
        <v>908</v>
      </c>
      <c r="C125" s="120">
        <v>7.3999999999999996E-5</v>
      </c>
      <c r="D125" s="120">
        <v>6.0000000000000002E-5</v>
      </c>
      <c r="E125" s="120">
        <v>4.1599999999999997E-4</v>
      </c>
      <c r="F125" s="120">
        <v>5.1199999999999998E-4</v>
      </c>
      <c r="G125" s="120">
        <v>5.0000000000000001E-4</v>
      </c>
      <c r="H125" s="120">
        <v>2.4399999999999999E-4</v>
      </c>
      <c r="I125" s="120">
        <v>2.0599999999999999E-4</v>
      </c>
      <c r="J125" s="120">
        <v>2.1800000000000001E-4</v>
      </c>
      <c r="K125" s="120">
        <v>2.9500000000000001E-4</v>
      </c>
      <c r="L125" s="120">
        <v>3.1E-4</v>
      </c>
      <c r="M125" s="120">
        <v>7.9600000000000005E-4</v>
      </c>
      <c r="N125" s="120">
        <v>1.021E-3</v>
      </c>
      <c r="O125" s="120">
        <v>1.0510000000000001E-3</v>
      </c>
      <c r="P125" s="120">
        <v>1.106E-3</v>
      </c>
      <c r="Q125" s="120">
        <v>1.1509999999999999E-3</v>
      </c>
      <c r="R125" s="120">
        <v>1.191E-3</v>
      </c>
      <c r="S125" s="120">
        <v>1.3799999999999999E-3</v>
      </c>
      <c r="T125" s="120">
        <v>1.4090000000000001E-3</v>
      </c>
      <c r="U125" s="120">
        <v>1.8489999999999999E-3</v>
      </c>
      <c r="V125" s="120">
        <v>1.866E-3</v>
      </c>
      <c r="W125" s="120">
        <v>1.946E-3</v>
      </c>
      <c r="X125" s="120">
        <v>1.9719999999999998E-3</v>
      </c>
      <c r="Y125" s="120">
        <v>1.9959999999999999E-3</v>
      </c>
      <c r="Z125" s="120">
        <v>2.0279999999999999E-3</v>
      </c>
      <c r="AA125" s="120">
        <v>2.0539999999999998E-3</v>
      </c>
      <c r="AB125" s="120">
        <v>3.166E-3</v>
      </c>
      <c r="AC125" s="120">
        <v>3.2060000000000001E-3</v>
      </c>
      <c r="AD125" s="120">
        <v>3.2490000000000002E-3</v>
      </c>
      <c r="AE125" s="120">
        <v>3.287E-3</v>
      </c>
      <c r="AF125" s="120">
        <v>3.3140000000000001E-3</v>
      </c>
      <c r="AG125" s="13">
        <v>0.15415400000000001</v>
      </c>
    </row>
    <row r="126" spans="1:33" ht="15" customHeight="1" x14ac:dyDescent="0.2">
      <c r="A126" s="3" t="s">
        <v>1011</v>
      </c>
      <c r="B126" s="10" t="s">
        <v>910</v>
      </c>
      <c r="C126" s="120">
        <v>0.14882500000000001</v>
      </c>
      <c r="D126" s="120">
        <v>0.11966499999999999</v>
      </c>
      <c r="E126" s="120">
        <v>0.12696399999999999</v>
      </c>
      <c r="F126" s="120">
        <v>0.13148599999999999</v>
      </c>
      <c r="G126" s="120">
        <v>0.13655900000000001</v>
      </c>
      <c r="H126" s="120">
        <v>0.13974800000000001</v>
      </c>
      <c r="I126" s="120">
        <v>0.139127</v>
      </c>
      <c r="J126" s="120">
        <v>0.13730999999999999</v>
      </c>
      <c r="K126" s="120">
        <v>0.13480700000000001</v>
      </c>
      <c r="L126" s="120">
        <v>0.13388600000000001</v>
      </c>
      <c r="M126" s="120">
        <v>0.133604</v>
      </c>
      <c r="N126" s="120">
        <v>0.13403100000000001</v>
      </c>
      <c r="O126" s="120">
        <v>0.133682</v>
      </c>
      <c r="P126" s="120">
        <v>0.137294</v>
      </c>
      <c r="Q126" s="120">
        <v>0.140483</v>
      </c>
      <c r="R126" s="120">
        <v>0.14351900000000001</v>
      </c>
      <c r="S126" s="120">
        <v>0.145981</v>
      </c>
      <c r="T126" s="120">
        <v>0.14787800000000001</v>
      </c>
      <c r="U126" s="120">
        <v>0.14902699999999999</v>
      </c>
      <c r="V126" s="120">
        <v>0.15018300000000001</v>
      </c>
      <c r="W126" s="120">
        <v>0.151307</v>
      </c>
      <c r="X126" s="120">
        <v>0.15238699999999999</v>
      </c>
      <c r="Y126" s="120">
        <v>0.153167</v>
      </c>
      <c r="Z126" s="120">
        <v>0.15445800000000001</v>
      </c>
      <c r="AA126" s="120">
        <v>0.15599199999999999</v>
      </c>
      <c r="AB126" s="120">
        <v>0.15756999999999999</v>
      </c>
      <c r="AC126" s="120">
        <v>0.15944900000000001</v>
      </c>
      <c r="AD126" s="120">
        <v>0.161353</v>
      </c>
      <c r="AE126" s="120">
        <v>0.162991</v>
      </c>
      <c r="AF126" s="120">
        <v>0.16436600000000001</v>
      </c>
      <c r="AG126" s="13">
        <v>1.14E-2</v>
      </c>
    </row>
    <row r="127" spans="1:33" ht="15" customHeight="1" x14ac:dyDescent="0.2">
      <c r="B127" s="11" t="s">
        <v>911</v>
      </c>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c r="AA127" s="121"/>
      <c r="AB127" s="121"/>
      <c r="AC127" s="121"/>
      <c r="AD127" s="121"/>
      <c r="AE127" s="121"/>
      <c r="AF127" s="121"/>
      <c r="AG127" s="25"/>
    </row>
    <row r="128" spans="1:33" ht="15" customHeight="1" x14ac:dyDescent="0.2">
      <c r="A128" s="3" t="s">
        <v>1012</v>
      </c>
      <c r="B128" s="10" t="s">
        <v>902</v>
      </c>
      <c r="C128" s="120">
        <v>7.6146000000000005E-2</v>
      </c>
      <c r="D128" s="120">
        <v>8.7511000000000005E-2</v>
      </c>
      <c r="E128" s="120">
        <v>9.0965000000000004E-2</v>
      </c>
      <c r="F128" s="120">
        <v>0.10009800000000001</v>
      </c>
      <c r="G128" s="120">
        <v>0.108907</v>
      </c>
      <c r="H128" s="120">
        <v>0.11028499999999999</v>
      </c>
      <c r="I128" s="120">
        <v>0.10868800000000001</v>
      </c>
      <c r="J128" s="120">
        <v>0.113244</v>
      </c>
      <c r="K128" s="120">
        <v>0.114907</v>
      </c>
      <c r="L128" s="120">
        <v>0.116936</v>
      </c>
      <c r="M128" s="120">
        <v>0.117594</v>
      </c>
      <c r="N128" s="120">
        <v>0.118474</v>
      </c>
      <c r="O128" s="120">
        <v>0.11917800000000001</v>
      </c>
      <c r="P128" s="120">
        <v>0.122234</v>
      </c>
      <c r="Q128" s="120">
        <v>0.126364</v>
      </c>
      <c r="R128" s="120">
        <v>0.13043099999999999</v>
      </c>
      <c r="S128" s="120">
        <v>0.13425500000000001</v>
      </c>
      <c r="T128" s="120">
        <v>0.13796600000000001</v>
      </c>
      <c r="U128" s="120">
        <v>0.14194899999999999</v>
      </c>
      <c r="V128" s="120">
        <v>0.14535300000000001</v>
      </c>
      <c r="W128" s="120">
        <v>0.14883199999999999</v>
      </c>
      <c r="X128" s="120">
        <v>0.15276400000000001</v>
      </c>
      <c r="Y128" s="120">
        <v>0.15673100000000001</v>
      </c>
      <c r="Z128" s="120">
        <v>0.16090199999999999</v>
      </c>
      <c r="AA128" s="120">
        <v>0.16537299999999999</v>
      </c>
      <c r="AB128" s="120">
        <v>0.169624</v>
      </c>
      <c r="AC128" s="120">
        <v>0.17415900000000001</v>
      </c>
      <c r="AD128" s="120">
        <v>0.179483</v>
      </c>
      <c r="AE128" s="120">
        <v>0.183612</v>
      </c>
      <c r="AF128" s="120">
        <v>0.18767900000000001</v>
      </c>
      <c r="AG128" s="13">
        <v>2.7623000000000002E-2</v>
      </c>
    </row>
    <row r="129" spans="1:33" ht="15" customHeight="1" x14ac:dyDescent="0.2">
      <c r="A129" s="3" t="s">
        <v>1013</v>
      </c>
      <c r="B129" s="10" t="s">
        <v>904</v>
      </c>
      <c r="C129" s="120">
        <v>3.0568999999999999E-2</v>
      </c>
      <c r="D129" s="120">
        <v>3.4622E-2</v>
      </c>
      <c r="E129" s="120">
        <v>3.5501999999999999E-2</v>
      </c>
      <c r="F129" s="120">
        <v>3.8573000000000003E-2</v>
      </c>
      <c r="G129" s="120">
        <v>4.1475999999999999E-2</v>
      </c>
      <c r="H129" s="120">
        <v>4.1543999999999998E-2</v>
      </c>
      <c r="I129" s="120">
        <v>4.0529999999999997E-2</v>
      </c>
      <c r="J129" s="120">
        <v>4.1835999999999998E-2</v>
      </c>
      <c r="K129" s="120">
        <v>4.2085999999999998E-2</v>
      </c>
      <c r="L129" s="120">
        <v>4.249E-2</v>
      </c>
      <c r="M129" s="120">
        <v>4.2417000000000003E-2</v>
      </c>
      <c r="N129" s="120">
        <v>4.2444999999999997E-2</v>
      </c>
      <c r="O129" s="120">
        <v>4.2431000000000003E-2</v>
      </c>
      <c r="P129" s="120">
        <v>4.3267E-2</v>
      </c>
      <c r="Q129" s="120">
        <v>4.4490000000000002E-2</v>
      </c>
      <c r="R129" s="120">
        <v>4.5695E-2</v>
      </c>
      <c r="S129" s="120">
        <v>4.6820000000000001E-2</v>
      </c>
      <c r="T129" s="120">
        <v>4.7911000000000002E-2</v>
      </c>
      <c r="U129" s="120">
        <v>4.9102E-2</v>
      </c>
      <c r="V129" s="120">
        <v>5.0097999999999997E-2</v>
      </c>
      <c r="W129" s="120">
        <v>5.1125999999999998E-2</v>
      </c>
      <c r="X129" s="120">
        <v>5.2315E-2</v>
      </c>
      <c r="Y129" s="120">
        <v>5.3519999999999998E-2</v>
      </c>
      <c r="Z129" s="120">
        <v>5.4799E-2</v>
      </c>
      <c r="AA129" s="120">
        <v>5.6182000000000003E-2</v>
      </c>
      <c r="AB129" s="120">
        <v>5.7494999999999997E-2</v>
      </c>
      <c r="AC129" s="120">
        <v>5.8943000000000002E-2</v>
      </c>
      <c r="AD129" s="120">
        <v>6.0627E-2</v>
      </c>
      <c r="AE129" s="120">
        <v>6.191E-2</v>
      </c>
      <c r="AF129" s="120">
        <v>6.3176999999999997E-2</v>
      </c>
      <c r="AG129" s="13">
        <v>2.1713E-2</v>
      </c>
    </row>
    <row r="130" spans="1:33" ht="15" customHeight="1" x14ac:dyDescent="0.2">
      <c r="A130" s="3" t="s">
        <v>1014</v>
      </c>
      <c r="B130" s="10" t="s">
        <v>906</v>
      </c>
      <c r="C130" s="120">
        <v>7.3300000000000004E-4</v>
      </c>
      <c r="D130" s="120">
        <v>1.093E-3</v>
      </c>
      <c r="E130" s="120">
        <v>1.312E-3</v>
      </c>
      <c r="F130" s="120">
        <v>1.5349999999999999E-3</v>
      </c>
      <c r="G130" s="120">
        <v>1.7279999999999999E-3</v>
      </c>
      <c r="H130" s="120">
        <v>1.784E-3</v>
      </c>
      <c r="I130" s="120">
        <v>1.792E-3</v>
      </c>
      <c r="J130" s="120">
        <v>1.926E-3</v>
      </c>
      <c r="K130" s="120">
        <v>2.0330000000000001E-3</v>
      </c>
      <c r="L130" s="120">
        <v>2.1719999999999999E-3</v>
      </c>
      <c r="M130" s="120">
        <v>2.2899999999999999E-3</v>
      </c>
      <c r="N130" s="120">
        <v>2.418E-3</v>
      </c>
      <c r="O130" s="120">
        <v>2.5379999999999999E-3</v>
      </c>
      <c r="P130" s="120">
        <v>2.7039999999999998E-3</v>
      </c>
      <c r="Q130" s="120">
        <v>2.8930000000000002E-3</v>
      </c>
      <c r="R130" s="120">
        <v>3.0829999999999998E-3</v>
      </c>
      <c r="S130" s="120">
        <v>3.2759999999999998E-3</v>
      </c>
      <c r="T130" s="120">
        <v>3.4650000000000002E-3</v>
      </c>
      <c r="U130" s="120">
        <v>3.6619999999999999E-3</v>
      </c>
      <c r="V130" s="120">
        <v>3.8400000000000001E-3</v>
      </c>
      <c r="W130" s="120">
        <v>4.0150000000000003E-3</v>
      </c>
      <c r="X130" s="120">
        <v>4.1989999999999996E-3</v>
      </c>
      <c r="Y130" s="120">
        <v>4.3750000000000004E-3</v>
      </c>
      <c r="Z130" s="120">
        <v>4.5399999999999998E-3</v>
      </c>
      <c r="AA130" s="120">
        <v>4.6909999999999999E-3</v>
      </c>
      <c r="AB130" s="120">
        <v>4.8349999999999999E-3</v>
      </c>
      <c r="AC130" s="120">
        <v>4.9950000000000003E-3</v>
      </c>
      <c r="AD130" s="120">
        <v>5.1809999999999998E-3</v>
      </c>
      <c r="AE130" s="120">
        <v>5.3400000000000001E-3</v>
      </c>
      <c r="AF130" s="120">
        <v>5.5050000000000003E-3</v>
      </c>
      <c r="AG130" s="13">
        <v>5.9437999999999998E-2</v>
      </c>
    </row>
    <row r="131" spans="1:33" ht="15" customHeight="1" x14ac:dyDescent="0.2">
      <c r="A131" s="3" t="s">
        <v>1015</v>
      </c>
      <c r="B131" s="10" t="s">
        <v>908</v>
      </c>
      <c r="C131" s="120">
        <v>6.38E-4</v>
      </c>
      <c r="D131" s="120">
        <v>7.3099999999999999E-4</v>
      </c>
      <c r="E131" s="120">
        <v>7.5799999999999999E-4</v>
      </c>
      <c r="F131" s="120">
        <v>8.3199999999999995E-4</v>
      </c>
      <c r="G131" s="120">
        <v>9.0300000000000005E-4</v>
      </c>
      <c r="H131" s="120">
        <v>9.1200000000000005E-4</v>
      </c>
      <c r="I131" s="120">
        <v>8.9599999999999999E-4</v>
      </c>
      <c r="J131" s="120">
        <v>9.3199999999999999E-4</v>
      </c>
      <c r="K131" s="120">
        <v>9.4399999999999996E-4</v>
      </c>
      <c r="L131" s="120">
        <v>9.59E-4</v>
      </c>
      <c r="M131" s="120">
        <v>9.6299999999999999E-4</v>
      </c>
      <c r="N131" s="120">
        <v>9.6900000000000003E-4</v>
      </c>
      <c r="O131" s="120">
        <v>9.7400000000000004E-4</v>
      </c>
      <c r="P131" s="120">
        <v>9.9799999999999997E-4</v>
      </c>
      <c r="Q131" s="120">
        <v>1.031E-3</v>
      </c>
      <c r="R131" s="120">
        <v>1.0640000000000001E-3</v>
      </c>
      <c r="S131" s="120">
        <v>1.0939999999999999E-3</v>
      </c>
      <c r="T131" s="120">
        <v>1.124E-3</v>
      </c>
      <c r="U131" s="120">
        <v>1.1559999999999999E-3</v>
      </c>
      <c r="V131" s="120">
        <v>1.183E-3</v>
      </c>
      <c r="W131" s="120">
        <v>1.2110000000000001E-3</v>
      </c>
      <c r="X131" s="120">
        <v>1.242E-3</v>
      </c>
      <c r="Y131" s="120">
        <v>1.274E-3</v>
      </c>
      <c r="Z131" s="120">
        <v>1.307E-3</v>
      </c>
      <c r="AA131" s="120">
        <v>1.343E-3</v>
      </c>
      <c r="AB131" s="120">
        <v>1.377E-3</v>
      </c>
      <c r="AC131" s="120">
        <v>1.5920000000000001E-3</v>
      </c>
      <c r="AD131" s="120">
        <v>1.6410000000000001E-3</v>
      </c>
      <c r="AE131" s="120">
        <v>1.6789999999999999E-3</v>
      </c>
      <c r="AF131" s="120">
        <v>1.7149999999999999E-3</v>
      </c>
      <c r="AG131" s="13">
        <v>3.0915999999999999E-2</v>
      </c>
    </row>
    <row r="132" spans="1:33" ht="15" customHeight="1" x14ac:dyDescent="0.2">
      <c r="A132" s="3" t="s">
        <v>1016</v>
      </c>
      <c r="B132" s="10" t="s">
        <v>917</v>
      </c>
      <c r="C132" s="120">
        <v>0.108086</v>
      </c>
      <c r="D132" s="120">
        <v>0.123957</v>
      </c>
      <c r="E132" s="120">
        <v>0.12853700000000001</v>
      </c>
      <c r="F132" s="120">
        <v>0.141039</v>
      </c>
      <c r="G132" s="120">
        <v>0.15301400000000001</v>
      </c>
      <c r="H132" s="120">
        <v>0.154526</v>
      </c>
      <c r="I132" s="120">
        <v>0.15190600000000001</v>
      </c>
      <c r="J132" s="120">
        <v>0.157938</v>
      </c>
      <c r="K132" s="120">
        <v>0.159971</v>
      </c>
      <c r="L132" s="120">
        <v>0.16255700000000001</v>
      </c>
      <c r="M132" s="120">
        <v>0.16326499999999999</v>
      </c>
      <c r="N132" s="120">
        <v>0.16430700000000001</v>
      </c>
      <c r="O132" s="120">
        <v>0.16512099999999999</v>
      </c>
      <c r="P132" s="120">
        <v>0.16920399999999999</v>
      </c>
      <c r="Q132" s="120">
        <v>0.17477699999999999</v>
      </c>
      <c r="R132" s="120">
        <v>0.18027199999999999</v>
      </c>
      <c r="S132" s="120">
        <v>0.185444</v>
      </c>
      <c r="T132" s="120">
        <v>0.190466</v>
      </c>
      <c r="U132" s="120">
        <v>0.19586799999999999</v>
      </c>
      <c r="V132" s="120">
        <v>0.20047400000000001</v>
      </c>
      <c r="W132" s="120">
        <v>0.20518400000000001</v>
      </c>
      <c r="X132" s="120">
        <v>0.21052000000000001</v>
      </c>
      <c r="Y132" s="120">
        <v>0.21590000000000001</v>
      </c>
      <c r="Z132" s="120">
        <v>0.221549</v>
      </c>
      <c r="AA132" s="120">
        <v>0.22758900000000001</v>
      </c>
      <c r="AB132" s="120">
        <v>0.23333100000000001</v>
      </c>
      <c r="AC132" s="120">
        <v>0.23968900000000001</v>
      </c>
      <c r="AD132" s="120">
        <v>0.24693200000000001</v>
      </c>
      <c r="AE132" s="120">
        <v>0.25254199999999999</v>
      </c>
      <c r="AF132" s="120">
        <v>0.25807600000000003</v>
      </c>
      <c r="AG132" s="13">
        <v>2.6536000000000001E-2</v>
      </c>
    </row>
    <row r="133" spans="1:33" ht="15" customHeight="1" x14ac:dyDescent="0.2">
      <c r="B133" s="11" t="s">
        <v>918</v>
      </c>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c r="AA133" s="121"/>
      <c r="AB133" s="121"/>
      <c r="AC133" s="121"/>
      <c r="AD133" s="121"/>
      <c r="AE133" s="121"/>
      <c r="AF133" s="121"/>
      <c r="AG133" s="25"/>
    </row>
    <row r="134" spans="1:33" ht="15" customHeight="1" x14ac:dyDescent="0.2">
      <c r="A134" s="3" t="s">
        <v>1017</v>
      </c>
      <c r="B134" s="10" t="s">
        <v>902</v>
      </c>
      <c r="C134" s="120">
        <v>0.18848699999999999</v>
      </c>
      <c r="D134" s="120">
        <v>0.21218000000000001</v>
      </c>
      <c r="E134" s="120">
        <v>0.21484</v>
      </c>
      <c r="F134" s="120">
        <v>0.234959</v>
      </c>
      <c r="G134" s="120">
        <v>0.25369900000000001</v>
      </c>
      <c r="H134" s="120">
        <v>0.255411</v>
      </c>
      <c r="I134" s="120">
        <v>0.25109900000000002</v>
      </c>
      <c r="J134" s="120">
        <v>0.26061899999999999</v>
      </c>
      <c r="K134" s="120">
        <v>0.26350499999999999</v>
      </c>
      <c r="L134" s="120">
        <v>0.267287</v>
      </c>
      <c r="M134" s="120">
        <v>0.26729399999999998</v>
      </c>
      <c r="N134" s="120">
        <v>0.26829799999999998</v>
      </c>
      <c r="O134" s="120">
        <v>0.26912000000000003</v>
      </c>
      <c r="P134" s="120">
        <v>0.27380900000000002</v>
      </c>
      <c r="Q134" s="120">
        <v>0.28197100000000003</v>
      </c>
      <c r="R134" s="120">
        <v>0.28972100000000001</v>
      </c>
      <c r="S134" s="120">
        <v>0.29727399999999998</v>
      </c>
      <c r="T134" s="120">
        <v>0.29908699999999999</v>
      </c>
      <c r="U134" s="120">
        <v>0.306954</v>
      </c>
      <c r="V134" s="120">
        <v>0.31157200000000002</v>
      </c>
      <c r="W134" s="120">
        <v>0.31740099999999999</v>
      </c>
      <c r="X134" s="120">
        <v>0.32316299999999998</v>
      </c>
      <c r="Y134" s="120">
        <v>0.32824199999999998</v>
      </c>
      <c r="Z134" s="120">
        <v>0.33455600000000002</v>
      </c>
      <c r="AA134" s="120">
        <v>0.33898499999999998</v>
      </c>
      <c r="AB134" s="120">
        <v>0.33454400000000001</v>
      </c>
      <c r="AC134" s="120">
        <v>0.34372599999999998</v>
      </c>
      <c r="AD134" s="120">
        <v>0.35082400000000002</v>
      </c>
      <c r="AE134" s="120">
        <v>0.35837599999999997</v>
      </c>
      <c r="AF134" s="120">
        <v>0.350491</v>
      </c>
      <c r="AG134" s="13">
        <v>1.8086999999999999E-2</v>
      </c>
    </row>
    <row r="135" spans="1:33" ht="15" customHeight="1" x14ac:dyDescent="0.2">
      <c r="A135" s="3" t="s">
        <v>1018</v>
      </c>
      <c r="B135" s="10" t="s">
        <v>904</v>
      </c>
      <c r="C135" s="120">
        <v>8.1689999999999992E-3</v>
      </c>
      <c r="D135" s="120">
        <v>9.1789999999999997E-3</v>
      </c>
      <c r="E135" s="120">
        <v>9.3439999999999999E-3</v>
      </c>
      <c r="F135" s="120">
        <v>1.0163999999999999E-2</v>
      </c>
      <c r="G135" s="120">
        <v>1.095E-2</v>
      </c>
      <c r="H135" s="120">
        <v>1.1013999999999999E-2</v>
      </c>
      <c r="I135" s="120">
        <v>1.0808E-2</v>
      </c>
      <c r="J135" s="120">
        <v>1.1212E-2</v>
      </c>
      <c r="K135" s="120">
        <v>1.1332E-2</v>
      </c>
      <c r="L135" s="120">
        <v>1.1492E-2</v>
      </c>
      <c r="M135" s="120">
        <v>1.1512E-2</v>
      </c>
      <c r="N135" s="120">
        <v>1.1560000000000001E-2</v>
      </c>
      <c r="O135" s="120">
        <v>1.1594999999999999E-2</v>
      </c>
      <c r="P135" s="120">
        <v>1.1831E-2</v>
      </c>
      <c r="Q135" s="120">
        <v>1.2181000000000001E-2</v>
      </c>
      <c r="R135" s="120">
        <v>1.2534E-2</v>
      </c>
      <c r="S135" s="120">
        <v>1.2866000000000001E-2</v>
      </c>
      <c r="T135" s="120">
        <v>1.3077E-2</v>
      </c>
      <c r="U135" s="120">
        <v>1.3422E-2</v>
      </c>
      <c r="V135" s="120">
        <v>1.3691999999999999E-2</v>
      </c>
      <c r="W135" s="120">
        <v>1.3941E-2</v>
      </c>
      <c r="X135" s="120">
        <v>1.4250000000000001E-2</v>
      </c>
      <c r="Y135" s="120">
        <v>1.4454E-2</v>
      </c>
      <c r="Z135" s="120">
        <v>1.4727000000000001E-2</v>
      </c>
      <c r="AA135" s="120">
        <v>1.4943E-2</v>
      </c>
      <c r="AB135" s="120">
        <v>1.5186E-2</v>
      </c>
      <c r="AC135" s="120">
        <v>1.5601E-2</v>
      </c>
      <c r="AD135" s="120">
        <v>1.5901999999999999E-2</v>
      </c>
      <c r="AE135" s="120">
        <v>1.6254999999999999E-2</v>
      </c>
      <c r="AF135" s="120">
        <v>1.6004000000000001E-2</v>
      </c>
      <c r="AG135" s="13">
        <v>2.0052E-2</v>
      </c>
    </row>
    <row r="136" spans="1:33" ht="15" customHeight="1" x14ac:dyDescent="0.2">
      <c r="A136" s="3" t="s">
        <v>1019</v>
      </c>
      <c r="B136" s="10" t="s">
        <v>906</v>
      </c>
      <c r="C136" s="120">
        <v>2.2499999999999999E-4</v>
      </c>
      <c r="D136" s="120">
        <v>3.3300000000000002E-4</v>
      </c>
      <c r="E136" s="120">
        <v>4.0900000000000002E-4</v>
      </c>
      <c r="F136" s="120">
        <v>4.5899999999999999E-4</v>
      </c>
      <c r="G136" s="120">
        <v>5.3899999999999998E-4</v>
      </c>
      <c r="H136" s="120">
        <v>5.8100000000000003E-4</v>
      </c>
      <c r="I136" s="120">
        <v>5.7899999999999998E-4</v>
      </c>
      <c r="J136" s="120">
        <v>6.4000000000000005E-4</v>
      </c>
      <c r="K136" s="120">
        <v>6.9200000000000002E-4</v>
      </c>
      <c r="L136" s="120">
        <v>7.5000000000000002E-4</v>
      </c>
      <c r="M136" s="120">
        <v>8.0199999999999998E-4</v>
      </c>
      <c r="N136" s="120">
        <v>8.5400000000000005E-4</v>
      </c>
      <c r="O136" s="120">
        <v>8.9999999999999998E-4</v>
      </c>
      <c r="P136" s="120">
        <v>9.6000000000000002E-4</v>
      </c>
      <c r="Q136" s="120">
        <v>1.0250000000000001E-3</v>
      </c>
      <c r="R136" s="120">
        <v>1.085E-3</v>
      </c>
      <c r="S136" s="120">
        <v>1.1429999999999999E-3</v>
      </c>
      <c r="T136" s="120">
        <v>1.1950000000000001E-3</v>
      </c>
      <c r="U136" s="120">
        <v>1.248E-3</v>
      </c>
      <c r="V136" s="120">
        <v>1.2930000000000001E-3</v>
      </c>
      <c r="W136" s="120">
        <v>1.3370000000000001E-3</v>
      </c>
      <c r="X136" s="120">
        <v>1.3849999999999999E-3</v>
      </c>
      <c r="Y136" s="120">
        <v>1.4319999999999999E-3</v>
      </c>
      <c r="Z136" s="120">
        <v>1.4790000000000001E-3</v>
      </c>
      <c r="AA136" s="120">
        <v>1.524E-3</v>
      </c>
      <c r="AB136" s="120">
        <v>1.5690000000000001E-3</v>
      </c>
      <c r="AC136" s="120">
        <v>1.6080000000000001E-3</v>
      </c>
      <c r="AD136" s="120">
        <v>1.665E-3</v>
      </c>
      <c r="AE136" s="120">
        <v>1.7160000000000001E-3</v>
      </c>
      <c r="AF136" s="120">
        <v>1.769E-3</v>
      </c>
      <c r="AG136" s="13">
        <v>6.1439000000000001E-2</v>
      </c>
    </row>
    <row r="137" spans="1:33" ht="15" customHeight="1" x14ac:dyDescent="0.2">
      <c r="A137" s="3" t="s">
        <v>1020</v>
      </c>
      <c r="B137" s="10" t="s">
        <v>908</v>
      </c>
      <c r="C137" s="120">
        <v>5.3300000000000005E-4</v>
      </c>
      <c r="D137" s="120">
        <v>5.9999999999999995E-4</v>
      </c>
      <c r="E137" s="120">
        <v>2.7299999999999998E-3</v>
      </c>
      <c r="F137" s="120">
        <v>1.488E-3</v>
      </c>
      <c r="G137" s="120">
        <v>1.1820000000000001E-3</v>
      </c>
      <c r="H137" s="120">
        <v>1.1509999999999999E-3</v>
      </c>
      <c r="I137" s="120">
        <v>7.1100000000000004E-4</v>
      </c>
      <c r="J137" s="120">
        <v>7.45E-4</v>
      </c>
      <c r="K137" s="120">
        <v>7.67E-4</v>
      </c>
      <c r="L137" s="120">
        <v>7.9199999999999995E-4</v>
      </c>
      <c r="M137" s="120">
        <v>1.488E-3</v>
      </c>
      <c r="N137" s="120">
        <v>1.7309999999999999E-3</v>
      </c>
      <c r="O137" s="120">
        <v>1.779E-3</v>
      </c>
      <c r="P137" s="120">
        <v>3.3419999999999999E-3</v>
      </c>
      <c r="Q137" s="120">
        <v>3.8419999999999999E-3</v>
      </c>
      <c r="R137" s="120">
        <v>4.5919999999999997E-3</v>
      </c>
      <c r="S137" s="120">
        <v>4.9810000000000002E-3</v>
      </c>
      <c r="T137" s="120">
        <v>1.0954999999999999E-2</v>
      </c>
      <c r="U137" s="120">
        <v>1.136E-2</v>
      </c>
      <c r="V137" s="120">
        <v>1.3717E-2</v>
      </c>
      <c r="W137" s="120">
        <v>1.5034E-2</v>
      </c>
      <c r="X137" s="120">
        <v>1.7392000000000001E-2</v>
      </c>
      <c r="Y137" s="120">
        <v>2.0584999999999999E-2</v>
      </c>
      <c r="Z137" s="120">
        <v>2.2898999999999999E-2</v>
      </c>
      <c r="AA137" s="120">
        <v>2.7785000000000001E-2</v>
      </c>
      <c r="AB137" s="120">
        <v>4.1606999999999998E-2</v>
      </c>
      <c r="AC137" s="120">
        <v>4.2678000000000001E-2</v>
      </c>
      <c r="AD137" s="120">
        <v>4.7416E-2</v>
      </c>
      <c r="AE137" s="120">
        <v>4.8906999999999999E-2</v>
      </c>
      <c r="AF137" s="120">
        <v>6.6309999999999994E-2</v>
      </c>
      <c r="AG137" s="13">
        <v>0.182973</v>
      </c>
    </row>
    <row r="138" spans="1:33" ht="15" customHeight="1" x14ac:dyDescent="0.2">
      <c r="A138" s="3" t="s">
        <v>1021</v>
      </c>
      <c r="B138" s="10" t="s">
        <v>924</v>
      </c>
      <c r="C138" s="120">
        <v>0.19741400000000001</v>
      </c>
      <c r="D138" s="120">
        <v>0.22229199999999999</v>
      </c>
      <c r="E138" s="120">
        <v>0.227323</v>
      </c>
      <c r="F138" s="120">
        <v>0.24707000000000001</v>
      </c>
      <c r="G138" s="120">
        <v>0.26637100000000002</v>
      </c>
      <c r="H138" s="120">
        <v>0.26815699999999998</v>
      </c>
      <c r="I138" s="120">
        <v>0.26319599999999999</v>
      </c>
      <c r="J138" s="120">
        <v>0.27321600000000001</v>
      </c>
      <c r="K138" s="120">
        <v>0.27629599999999999</v>
      </c>
      <c r="L138" s="120">
        <v>0.28032099999999999</v>
      </c>
      <c r="M138" s="120">
        <v>0.28109600000000001</v>
      </c>
      <c r="N138" s="120">
        <v>0.282443</v>
      </c>
      <c r="O138" s="120">
        <v>0.28339399999999998</v>
      </c>
      <c r="P138" s="120">
        <v>0.28994199999999998</v>
      </c>
      <c r="Q138" s="120">
        <v>0.29901899999999998</v>
      </c>
      <c r="R138" s="120">
        <v>0.30793199999999998</v>
      </c>
      <c r="S138" s="120">
        <v>0.31626399999999999</v>
      </c>
      <c r="T138" s="120">
        <v>0.32431399999999999</v>
      </c>
      <c r="U138" s="120">
        <v>0.332984</v>
      </c>
      <c r="V138" s="120">
        <v>0.34027400000000002</v>
      </c>
      <c r="W138" s="120">
        <v>0.34771400000000002</v>
      </c>
      <c r="X138" s="120">
        <v>0.35619000000000001</v>
      </c>
      <c r="Y138" s="120">
        <v>0.36471399999999998</v>
      </c>
      <c r="Z138" s="120">
        <v>0.37366100000000002</v>
      </c>
      <c r="AA138" s="120">
        <v>0.38323699999999999</v>
      </c>
      <c r="AB138" s="120">
        <v>0.39290599999999998</v>
      </c>
      <c r="AC138" s="120">
        <v>0.40361200000000003</v>
      </c>
      <c r="AD138" s="120">
        <v>0.41580800000000001</v>
      </c>
      <c r="AE138" s="120">
        <v>0.42525499999999999</v>
      </c>
      <c r="AF138" s="120">
        <v>0.43457400000000002</v>
      </c>
      <c r="AG138" s="13">
        <v>2.4230999999999999E-2</v>
      </c>
    </row>
    <row r="139" spans="1:33" ht="15" customHeight="1" x14ac:dyDescent="0.2">
      <c r="A139" s="3" t="s">
        <v>1022</v>
      </c>
      <c r="B139" s="11" t="s">
        <v>1023</v>
      </c>
      <c r="C139" s="121">
        <v>0.45432499999999998</v>
      </c>
      <c r="D139" s="121">
        <v>0.46591500000000002</v>
      </c>
      <c r="E139" s="121">
        <v>0.48282399999999998</v>
      </c>
      <c r="F139" s="121">
        <v>0.51959599999999995</v>
      </c>
      <c r="G139" s="121">
        <v>0.55594500000000002</v>
      </c>
      <c r="H139" s="121">
        <v>0.56243100000000001</v>
      </c>
      <c r="I139" s="121">
        <v>0.55423</v>
      </c>
      <c r="J139" s="121">
        <v>0.56846399999999997</v>
      </c>
      <c r="K139" s="121">
        <v>0.57107399999999997</v>
      </c>
      <c r="L139" s="121">
        <v>0.57676400000000005</v>
      </c>
      <c r="M139" s="121">
        <v>0.57796499999999995</v>
      </c>
      <c r="N139" s="121">
        <v>0.58078099999999999</v>
      </c>
      <c r="O139" s="121">
        <v>0.58219600000000005</v>
      </c>
      <c r="P139" s="121">
        <v>0.59643999999999997</v>
      </c>
      <c r="Q139" s="121">
        <v>0.61427900000000002</v>
      </c>
      <c r="R139" s="121">
        <v>0.63172200000000001</v>
      </c>
      <c r="S139" s="121">
        <v>0.64768999999999999</v>
      </c>
      <c r="T139" s="121">
        <v>0.66265799999999997</v>
      </c>
      <c r="U139" s="121">
        <v>0.67788000000000004</v>
      </c>
      <c r="V139" s="121">
        <v>0.69093099999999996</v>
      </c>
      <c r="W139" s="121">
        <v>0.70420499999999997</v>
      </c>
      <c r="X139" s="121">
        <v>0.71909699999999999</v>
      </c>
      <c r="Y139" s="121">
        <v>0.73378200000000005</v>
      </c>
      <c r="Z139" s="121">
        <v>0.749668</v>
      </c>
      <c r="AA139" s="121">
        <v>0.76681900000000003</v>
      </c>
      <c r="AB139" s="121">
        <v>0.78380700000000003</v>
      </c>
      <c r="AC139" s="121">
        <v>0.80274900000000005</v>
      </c>
      <c r="AD139" s="121">
        <v>0.82409299999999996</v>
      </c>
      <c r="AE139" s="121">
        <v>0.84078699999999995</v>
      </c>
      <c r="AF139" s="121">
        <v>0.85701700000000003</v>
      </c>
      <c r="AG139" s="122">
        <v>2.2005E-2</v>
      </c>
    </row>
    <row r="140" spans="1:33" ht="15" customHeight="1" x14ac:dyDescent="0.2">
      <c r="B140" s="1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c r="AB140" s="120"/>
      <c r="AC140" s="120"/>
      <c r="AD140" s="120"/>
      <c r="AE140" s="120"/>
      <c r="AF140" s="120"/>
      <c r="AG140" s="14"/>
    </row>
    <row r="141" spans="1:33" ht="15" customHeight="1" x14ac:dyDescent="0.2">
      <c r="B141" s="11" t="s">
        <v>1024</v>
      </c>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21"/>
      <c r="AE141" s="121"/>
      <c r="AF141" s="121"/>
      <c r="AG141" s="25"/>
    </row>
    <row r="142" spans="1:33" ht="15" customHeight="1" x14ac:dyDescent="0.2">
      <c r="A142" s="3" t="s">
        <v>1025</v>
      </c>
      <c r="B142" s="10" t="s">
        <v>1026</v>
      </c>
      <c r="C142" s="120">
        <v>1745.5329589999999</v>
      </c>
      <c r="D142" s="120">
        <v>1729.2570800000001</v>
      </c>
      <c r="E142" s="120">
        <v>1521.0789789999999</v>
      </c>
      <c r="F142" s="120">
        <v>1553.851807</v>
      </c>
      <c r="G142" s="120">
        <v>1558.542236</v>
      </c>
      <c r="H142" s="120">
        <v>1503.177124</v>
      </c>
      <c r="I142" s="120">
        <v>1556.288818</v>
      </c>
      <c r="J142" s="120">
        <v>1593.9047849999999</v>
      </c>
      <c r="K142" s="120">
        <v>1612.070557</v>
      </c>
      <c r="L142" s="120">
        <v>1623.826172</v>
      </c>
      <c r="M142" s="120">
        <v>1642.5698239999999</v>
      </c>
      <c r="N142" s="120">
        <v>1667.364624</v>
      </c>
      <c r="O142" s="120">
        <v>1685.3170170000001</v>
      </c>
      <c r="P142" s="120">
        <v>1699.1274410000001</v>
      </c>
      <c r="Q142" s="120">
        <v>1720.8376459999999</v>
      </c>
      <c r="R142" s="120">
        <v>1718.9841309999999</v>
      </c>
      <c r="S142" s="120">
        <v>1730.6439210000001</v>
      </c>
      <c r="T142" s="120">
        <v>1722.819336</v>
      </c>
      <c r="U142" s="120">
        <v>1731.2662350000001</v>
      </c>
      <c r="V142" s="120">
        <v>1737.848755</v>
      </c>
      <c r="W142" s="120">
        <v>1733.6854249999999</v>
      </c>
      <c r="X142" s="120">
        <v>1743.372192</v>
      </c>
      <c r="Y142" s="120">
        <v>1736.6453859999999</v>
      </c>
      <c r="Z142" s="120">
        <v>1730.7006839999999</v>
      </c>
      <c r="AA142" s="120">
        <v>1737.373413</v>
      </c>
      <c r="AB142" s="120">
        <v>1747.9375</v>
      </c>
      <c r="AC142" s="120">
        <v>1729.6180420000001</v>
      </c>
      <c r="AD142" s="120">
        <v>1733.6329350000001</v>
      </c>
      <c r="AE142" s="120">
        <v>1731.996582</v>
      </c>
      <c r="AF142" s="120">
        <v>1735.960327</v>
      </c>
      <c r="AG142" s="13">
        <v>1.3799999999999999E-4</v>
      </c>
    </row>
    <row r="143" spans="1:33" ht="15" customHeight="1" x14ac:dyDescent="0.2">
      <c r="A143" s="3" t="s">
        <v>1027</v>
      </c>
      <c r="B143" s="10" t="s">
        <v>1028</v>
      </c>
      <c r="C143" s="120">
        <v>3.3917280000000001</v>
      </c>
      <c r="D143" s="120">
        <v>3.4307989999999999</v>
      </c>
      <c r="E143" s="120">
        <v>3.4559099999999998</v>
      </c>
      <c r="F143" s="120">
        <v>3.4812050000000001</v>
      </c>
      <c r="G143" s="120">
        <v>3.5066850000000001</v>
      </c>
      <c r="H143" s="120">
        <v>3.5323519999999999</v>
      </c>
      <c r="I143" s="120">
        <v>3.5582069999999999</v>
      </c>
      <c r="J143" s="120">
        <v>3.5842510000000001</v>
      </c>
      <c r="K143" s="120">
        <v>3.6104850000000002</v>
      </c>
      <c r="L143" s="120">
        <v>3.6369120000000001</v>
      </c>
      <c r="M143" s="120">
        <v>3.663532</v>
      </c>
      <c r="N143" s="120">
        <v>3.690347</v>
      </c>
      <c r="O143" s="120">
        <v>3.7173579999999999</v>
      </c>
      <c r="P143" s="120">
        <v>3.744567</v>
      </c>
      <c r="Q143" s="120">
        <v>3.7719749999999999</v>
      </c>
      <c r="R143" s="120">
        <v>3.7995830000000002</v>
      </c>
      <c r="S143" s="120">
        <v>3.827394</v>
      </c>
      <c r="T143" s="120">
        <v>3.8554080000000002</v>
      </c>
      <c r="U143" s="120">
        <v>3.8836270000000002</v>
      </c>
      <c r="V143" s="120">
        <v>3.9120529999999998</v>
      </c>
      <c r="W143" s="120">
        <v>3.9406870000000001</v>
      </c>
      <c r="X143" s="120">
        <v>3.9695299999999998</v>
      </c>
      <c r="Y143" s="120">
        <v>3.9985849999999998</v>
      </c>
      <c r="Z143" s="120">
        <v>4.0278520000000002</v>
      </c>
      <c r="AA143" s="120">
        <v>4.0573329999999999</v>
      </c>
      <c r="AB143" s="120">
        <v>4.0870309999999996</v>
      </c>
      <c r="AC143" s="120">
        <v>4.1169450000000003</v>
      </c>
      <c r="AD143" s="120">
        <v>4.1470789999999997</v>
      </c>
      <c r="AE143" s="120">
        <v>4.1774329999999997</v>
      </c>
      <c r="AF143" s="120">
        <v>4.2080089999999997</v>
      </c>
      <c r="AG143" s="13">
        <v>7.319E-3</v>
      </c>
    </row>
    <row r="144" spans="1:33" ht="15" customHeight="1" x14ac:dyDescent="0.2">
      <c r="B144" s="11" t="s">
        <v>1029</v>
      </c>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c r="AA144" s="121"/>
      <c r="AB144" s="121"/>
      <c r="AC144" s="121"/>
      <c r="AD144" s="121"/>
      <c r="AE144" s="121"/>
      <c r="AF144" s="121"/>
      <c r="AG144" s="25"/>
    </row>
    <row r="145" spans="1:33" ht="15" customHeight="1" x14ac:dyDescent="0.2">
      <c r="A145" s="3" t="s">
        <v>1030</v>
      </c>
      <c r="B145" s="10" t="s">
        <v>1031</v>
      </c>
      <c r="C145" s="120">
        <v>513.91326900000001</v>
      </c>
      <c r="D145" s="120">
        <v>483.74069200000002</v>
      </c>
      <c r="E145" s="120">
        <v>440.13845800000001</v>
      </c>
      <c r="F145" s="120">
        <v>446.35461400000003</v>
      </c>
      <c r="G145" s="120">
        <v>444.44882200000001</v>
      </c>
      <c r="H145" s="120">
        <v>425.54565400000001</v>
      </c>
      <c r="I145" s="120">
        <v>436.91201799999999</v>
      </c>
      <c r="J145" s="120">
        <v>443.270081</v>
      </c>
      <c r="K145" s="120">
        <v>443.63558999999998</v>
      </c>
      <c r="L145" s="120">
        <v>441.72460899999999</v>
      </c>
      <c r="M145" s="120">
        <v>441.20309400000002</v>
      </c>
      <c r="N145" s="120">
        <v>440.679779</v>
      </c>
      <c r="O145" s="120">
        <v>436.73880000000003</v>
      </c>
      <c r="P145" s="120">
        <v>430.20755000000003</v>
      </c>
      <c r="Q145" s="120">
        <v>424.19229100000001</v>
      </c>
      <c r="R145" s="120">
        <v>411.073059</v>
      </c>
      <c r="S145" s="120">
        <v>401.48046900000003</v>
      </c>
      <c r="T145" s="120">
        <v>387.69607500000001</v>
      </c>
      <c r="U145" s="120">
        <v>377.916382</v>
      </c>
      <c r="V145" s="120">
        <v>367.96743800000002</v>
      </c>
      <c r="W145" s="120">
        <v>356.05630500000001</v>
      </c>
      <c r="X145" s="120">
        <v>347.28765900000002</v>
      </c>
      <c r="Y145" s="120">
        <v>335.55316199999999</v>
      </c>
      <c r="Z145" s="120">
        <v>324.35681199999999</v>
      </c>
      <c r="AA145" s="120">
        <v>315.824005</v>
      </c>
      <c r="AB145" s="120">
        <v>308.19726600000001</v>
      </c>
      <c r="AC145" s="120">
        <v>295.80395499999997</v>
      </c>
      <c r="AD145" s="120">
        <v>287.58203099999997</v>
      </c>
      <c r="AE145" s="120">
        <v>278.67794800000001</v>
      </c>
      <c r="AF145" s="120">
        <v>270.92327899999998</v>
      </c>
      <c r="AG145" s="13">
        <v>-2.0490999999999999E-2</v>
      </c>
    </row>
    <row r="146" spans="1:33" ht="15" customHeight="1" x14ac:dyDescent="0.2">
      <c r="A146" s="3" t="s">
        <v>1032</v>
      </c>
      <c r="B146" s="10" t="s">
        <v>1033</v>
      </c>
      <c r="C146" s="120">
        <v>0</v>
      </c>
      <c r="D146" s="120">
        <v>0</v>
      </c>
      <c r="E146" s="120">
        <v>0</v>
      </c>
      <c r="F146" s="120">
        <v>0</v>
      </c>
      <c r="G146" s="120">
        <v>0</v>
      </c>
      <c r="H146" s="120">
        <v>0</v>
      </c>
      <c r="I146" s="120">
        <v>0</v>
      </c>
      <c r="J146" s="120">
        <v>0</v>
      </c>
      <c r="K146" s="120">
        <v>0</v>
      </c>
      <c r="L146" s="120">
        <v>0</v>
      </c>
      <c r="M146" s="120">
        <v>0</v>
      </c>
      <c r="N146" s="120">
        <v>0</v>
      </c>
      <c r="O146" s="120">
        <v>0</v>
      </c>
      <c r="P146" s="120">
        <v>0</v>
      </c>
      <c r="Q146" s="120">
        <v>0</v>
      </c>
      <c r="R146" s="120">
        <v>0</v>
      </c>
      <c r="S146" s="120">
        <v>0</v>
      </c>
      <c r="T146" s="120">
        <v>0</v>
      </c>
      <c r="U146" s="120">
        <v>0</v>
      </c>
      <c r="V146" s="120">
        <v>0</v>
      </c>
      <c r="W146" s="120">
        <v>0</v>
      </c>
      <c r="X146" s="120">
        <v>0</v>
      </c>
      <c r="Y146" s="120">
        <v>0</v>
      </c>
      <c r="Z146" s="120">
        <v>0</v>
      </c>
      <c r="AA146" s="120">
        <v>0</v>
      </c>
      <c r="AB146" s="120">
        <v>0</v>
      </c>
      <c r="AC146" s="120">
        <v>0</v>
      </c>
      <c r="AD146" s="120">
        <v>0</v>
      </c>
      <c r="AE146" s="120">
        <v>0</v>
      </c>
      <c r="AF146" s="120">
        <v>0</v>
      </c>
      <c r="AG146" s="13" t="s">
        <v>292</v>
      </c>
    </row>
    <row r="147" spans="1:33" ht="15" customHeight="1" x14ac:dyDescent="0.2">
      <c r="A147" s="3" t="s">
        <v>1034</v>
      </c>
      <c r="B147" s="10" t="s">
        <v>1035</v>
      </c>
      <c r="C147" s="120">
        <v>0</v>
      </c>
      <c r="D147" s="120">
        <v>0</v>
      </c>
      <c r="E147" s="120">
        <v>0</v>
      </c>
      <c r="F147" s="120">
        <v>0</v>
      </c>
      <c r="G147" s="120">
        <v>0</v>
      </c>
      <c r="H147" s="120">
        <v>0</v>
      </c>
      <c r="I147" s="120">
        <v>0</v>
      </c>
      <c r="J147" s="120">
        <v>0</v>
      </c>
      <c r="K147" s="120">
        <v>0</v>
      </c>
      <c r="L147" s="120">
        <v>0</v>
      </c>
      <c r="M147" s="120">
        <v>0</v>
      </c>
      <c r="N147" s="120">
        <v>0</v>
      </c>
      <c r="O147" s="120">
        <v>0</v>
      </c>
      <c r="P147" s="120">
        <v>0</v>
      </c>
      <c r="Q147" s="120">
        <v>0</v>
      </c>
      <c r="R147" s="120">
        <v>0</v>
      </c>
      <c r="S147" s="120">
        <v>0</v>
      </c>
      <c r="T147" s="120">
        <v>0</v>
      </c>
      <c r="U147" s="120">
        <v>0</v>
      </c>
      <c r="V147" s="120">
        <v>0</v>
      </c>
      <c r="W147" s="120">
        <v>0</v>
      </c>
      <c r="X147" s="120">
        <v>0</v>
      </c>
      <c r="Y147" s="120">
        <v>0</v>
      </c>
      <c r="Z147" s="120">
        <v>0</v>
      </c>
      <c r="AA147" s="120">
        <v>0</v>
      </c>
      <c r="AB147" s="120">
        <v>0</v>
      </c>
      <c r="AC147" s="120">
        <v>0</v>
      </c>
      <c r="AD147" s="120">
        <v>0</v>
      </c>
      <c r="AE147" s="120">
        <v>0</v>
      </c>
      <c r="AF147" s="120">
        <v>0</v>
      </c>
      <c r="AG147" s="13" t="s">
        <v>292</v>
      </c>
    </row>
    <row r="148" spans="1:33" ht="15" customHeight="1" x14ac:dyDescent="0.2">
      <c r="A148" s="3" t="s">
        <v>1036</v>
      </c>
      <c r="B148" s="10" t="s">
        <v>1037</v>
      </c>
      <c r="C148" s="120">
        <v>0</v>
      </c>
      <c r="D148" s="120">
        <v>0</v>
      </c>
      <c r="E148" s="120">
        <v>0</v>
      </c>
      <c r="F148" s="120">
        <v>0</v>
      </c>
      <c r="G148" s="120">
        <v>0</v>
      </c>
      <c r="H148" s="120">
        <v>0</v>
      </c>
      <c r="I148" s="120">
        <v>0.48799799999999999</v>
      </c>
      <c r="J148" s="120">
        <v>1.487268</v>
      </c>
      <c r="K148" s="120">
        <v>2.9827240000000002</v>
      </c>
      <c r="L148" s="120">
        <v>4.9626029999999997</v>
      </c>
      <c r="M148" s="120">
        <v>7.4587320000000004</v>
      </c>
      <c r="N148" s="120">
        <v>11.613725000000001</v>
      </c>
      <c r="O148" s="120">
        <v>17.337128</v>
      </c>
      <c r="P148" s="120">
        <v>24.560789</v>
      </c>
      <c r="Q148" s="120">
        <v>33.399459999999998</v>
      </c>
      <c r="R148" s="120">
        <v>43.12529</v>
      </c>
      <c r="S148" s="120">
        <v>52.885264999999997</v>
      </c>
      <c r="T148" s="120">
        <v>61.732863999999999</v>
      </c>
      <c r="U148" s="120">
        <v>70.829116999999997</v>
      </c>
      <c r="V148" s="120">
        <v>79.599022000000005</v>
      </c>
      <c r="W148" s="120">
        <v>87.577843000000001</v>
      </c>
      <c r="X148" s="120">
        <v>95.950111000000007</v>
      </c>
      <c r="Y148" s="120">
        <v>103.13549</v>
      </c>
      <c r="Z148" s="120">
        <v>110.016747</v>
      </c>
      <c r="AA148" s="120">
        <v>117.406792</v>
      </c>
      <c r="AB148" s="120">
        <v>124.843498</v>
      </c>
      <c r="AC148" s="120">
        <v>129.93553199999999</v>
      </c>
      <c r="AD148" s="120">
        <v>136.37443500000001</v>
      </c>
      <c r="AE148" s="120">
        <v>142.13102699999999</v>
      </c>
      <c r="AF148" s="120">
        <v>148.10519400000001</v>
      </c>
      <c r="AG148" s="13" t="s">
        <v>292</v>
      </c>
    </row>
    <row r="149" spans="1:33" ht="15" customHeight="1" x14ac:dyDescent="0.2">
      <c r="B149" s="1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c r="AC149" s="120"/>
      <c r="AD149" s="120"/>
      <c r="AE149" s="120"/>
      <c r="AF149" s="120"/>
      <c r="AG149" s="14"/>
    </row>
    <row r="150" spans="1:33" ht="15" customHeight="1" x14ac:dyDescent="0.2">
      <c r="B150" s="11" t="s">
        <v>1038</v>
      </c>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c r="AC150" s="121"/>
      <c r="AD150" s="121"/>
      <c r="AE150" s="121"/>
      <c r="AF150" s="121"/>
      <c r="AG150" s="25"/>
    </row>
    <row r="151" spans="1:33" ht="15" customHeight="1" x14ac:dyDescent="0.2">
      <c r="A151" s="3" t="s">
        <v>1039</v>
      </c>
      <c r="B151" s="10" t="s">
        <v>1040</v>
      </c>
      <c r="C151" s="120">
        <v>446.85803199999998</v>
      </c>
      <c r="D151" s="120">
        <v>378.17056300000002</v>
      </c>
      <c r="E151" s="120">
        <v>377.01831099999998</v>
      </c>
      <c r="F151" s="120">
        <v>385.87176499999998</v>
      </c>
      <c r="G151" s="120">
        <v>394.12048299999998</v>
      </c>
      <c r="H151" s="120">
        <v>399.00701900000001</v>
      </c>
      <c r="I151" s="120">
        <v>398.23648100000003</v>
      </c>
      <c r="J151" s="120">
        <v>395.94683800000001</v>
      </c>
      <c r="K151" s="120">
        <v>393.19262700000002</v>
      </c>
      <c r="L151" s="120">
        <v>390.13168300000001</v>
      </c>
      <c r="M151" s="120">
        <v>386.75244099999998</v>
      </c>
      <c r="N151" s="120">
        <v>384.398346</v>
      </c>
      <c r="O151" s="120">
        <v>382.09750400000001</v>
      </c>
      <c r="P151" s="120">
        <v>379.66961700000002</v>
      </c>
      <c r="Q151" s="120">
        <v>378.13439899999997</v>
      </c>
      <c r="R151" s="120">
        <v>375.59661899999998</v>
      </c>
      <c r="S151" s="120">
        <v>373.29025300000001</v>
      </c>
      <c r="T151" s="120">
        <v>371.180969</v>
      </c>
      <c r="U151" s="120">
        <v>369.39666699999998</v>
      </c>
      <c r="V151" s="120">
        <v>368.623199</v>
      </c>
      <c r="W151" s="120">
        <v>367.38943499999999</v>
      </c>
      <c r="X151" s="120">
        <v>366.78256199999998</v>
      </c>
      <c r="Y151" s="120">
        <v>366.44927999999999</v>
      </c>
      <c r="Z151" s="120">
        <v>366.852509</v>
      </c>
      <c r="AA151" s="120">
        <v>366.77600100000001</v>
      </c>
      <c r="AB151" s="120">
        <v>366.91976899999997</v>
      </c>
      <c r="AC151" s="120">
        <v>367.703217</v>
      </c>
      <c r="AD151" s="120">
        <v>367.97537199999999</v>
      </c>
      <c r="AE151" s="120">
        <v>369.21859699999999</v>
      </c>
      <c r="AF151" s="120">
        <v>370.68676799999997</v>
      </c>
      <c r="AG151" s="13">
        <v>-7.1400000000000001E-4</v>
      </c>
    </row>
    <row r="152" spans="1:33" ht="15" customHeight="1" x14ac:dyDescent="0.2">
      <c r="A152" s="3" t="s">
        <v>1041</v>
      </c>
      <c r="B152" s="10" t="s">
        <v>1028</v>
      </c>
      <c r="C152" s="120">
        <v>4.6443810000000001</v>
      </c>
      <c r="D152" s="120">
        <v>4.6807489999999996</v>
      </c>
      <c r="E152" s="120">
        <v>4.7174019999999999</v>
      </c>
      <c r="F152" s="120">
        <v>4.7543410000000002</v>
      </c>
      <c r="G152" s="120">
        <v>4.7915710000000002</v>
      </c>
      <c r="H152" s="120">
        <v>4.8290920000000002</v>
      </c>
      <c r="I152" s="120">
        <v>4.8669060000000002</v>
      </c>
      <c r="J152" s="120">
        <v>4.905017</v>
      </c>
      <c r="K152" s="120">
        <v>4.9434259999999997</v>
      </c>
      <c r="L152" s="120">
        <v>4.9821359999999997</v>
      </c>
      <c r="M152" s="120">
        <v>5.0211480000000002</v>
      </c>
      <c r="N152" s="120">
        <v>5.060467</v>
      </c>
      <c r="O152" s="120">
        <v>5.1000930000000002</v>
      </c>
      <c r="P152" s="120">
        <v>5.1400300000000003</v>
      </c>
      <c r="Q152" s="120">
        <v>5.1802789999999996</v>
      </c>
      <c r="R152" s="120">
        <v>5.2208439999999996</v>
      </c>
      <c r="S152" s="120">
        <v>5.2617260000000003</v>
      </c>
      <c r="T152" s="120">
        <v>5.3029279999999996</v>
      </c>
      <c r="U152" s="120">
        <v>5.3444529999999997</v>
      </c>
      <c r="V152" s="120">
        <v>5.3863029999999998</v>
      </c>
      <c r="W152" s="120">
        <v>5.4284809999999997</v>
      </c>
      <c r="X152" s="120">
        <v>5.4709890000000003</v>
      </c>
      <c r="Y152" s="120">
        <v>5.5138299999999996</v>
      </c>
      <c r="Z152" s="120">
        <v>5.5570069999999996</v>
      </c>
      <c r="AA152" s="120">
        <v>5.6005209999999996</v>
      </c>
      <c r="AB152" s="120">
        <v>5.6443760000000003</v>
      </c>
      <c r="AC152" s="120">
        <v>5.6885750000000002</v>
      </c>
      <c r="AD152" s="120">
        <v>5.7331200000000004</v>
      </c>
      <c r="AE152" s="120">
        <v>5.7780129999999996</v>
      </c>
      <c r="AF152" s="120">
        <v>5.8232590000000002</v>
      </c>
      <c r="AG152" s="13">
        <v>7.8309999999999994E-3</v>
      </c>
    </row>
    <row r="153" spans="1:33" ht="15" customHeight="1" x14ac:dyDescent="0.2">
      <c r="B153" s="11" t="s">
        <v>1029</v>
      </c>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c r="AA153" s="121"/>
      <c r="AB153" s="121"/>
      <c r="AC153" s="121"/>
      <c r="AD153" s="121"/>
      <c r="AE153" s="121"/>
      <c r="AF153" s="121"/>
      <c r="AG153" s="25"/>
    </row>
    <row r="154" spans="1:33" ht="15" customHeight="1" x14ac:dyDescent="0.2">
      <c r="A154" s="3" t="s">
        <v>1042</v>
      </c>
      <c r="B154" s="10" t="s">
        <v>1031</v>
      </c>
      <c r="C154" s="120">
        <v>84.559914000000006</v>
      </c>
      <c r="D154" s="120">
        <v>77.547439999999995</v>
      </c>
      <c r="E154" s="120">
        <v>79.395720999999995</v>
      </c>
      <c r="F154" s="120">
        <v>79.395401000000007</v>
      </c>
      <c r="G154" s="120">
        <v>79.117064999999997</v>
      </c>
      <c r="H154" s="120">
        <v>79.465446</v>
      </c>
      <c r="I154" s="120">
        <v>78.595519999999993</v>
      </c>
      <c r="J154" s="120">
        <v>77.461967000000001</v>
      </c>
      <c r="K154" s="120">
        <v>76.261229999999998</v>
      </c>
      <c r="L154" s="120">
        <v>75.037254000000004</v>
      </c>
      <c r="M154" s="120">
        <v>73.758560000000003</v>
      </c>
      <c r="N154" s="120">
        <v>72.708336000000003</v>
      </c>
      <c r="O154" s="120">
        <v>71.676697000000004</v>
      </c>
      <c r="P154" s="120">
        <v>70.634483000000003</v>
      </c>
      <c r="Q154" s="120">
        <v>69.783332999999999</v>
      </c>
      <c r="R154" s="120">
        <v>68.743713</v>
      </c>
      <c r="S154" s="120">
        <v>67.763610999999997</v>
      </c>
      <c r="T154" s="120">
        <v>66.829277000000005</v>
      </c>
      <c r="U154" s="120">
        <v>65.968902999999997</v>
      </c>
      <c r="V154" s="120">
        <v>65.304665</v>
      </c>
      <c r="W154" s="120">
        <v>64.555053999999998</v>
      </c>
      <c r="X154" s="120">
        <v>63.935478000000003</v>
      </c>
      <c r="Y154" s="120">
        <v>63.373699000000002</v>
      </c>
      <c r="Z154" s="120">
        <v>62.946556000000001</v>
      </c>
      <c r="AA154" s="120">
        <v>62.429340000000003</v>
      </c>
      <c r="AB154" s="120">
        <v>61.963779000000002</v>
      </c>
      <c r="AC154" s="120">
        <v>61.614142999999999</v>
      </c>
      <c r="AD154" s="120">
        <v>61.161994999999997</v>
      </c>
      <c r="AE154" s="120">
        <v>60.889026999999999</v>
      </c>
      <c r="AF154" s="120">
        <v>60.655589999999997</v>
      </c>
      <c r="AG154" s="13">
        <v>-8.7360000000000007E-3</v>
      </c>
    </row>
    <row r="155" spans="1:33" ht="15" customHeight="1" x14ac:dyDescent="0.2">
      <c r="A155" s="3" t="s">
        <v>1043</v>
      </c>
      <c r="B155" s="10" t="s">
        <v>1033</v>
      </c>
      <c r="C155" s="120">
        <v>26.012875000000001</v>
      </c>
      <c r="D155" s="120">
        <v>18.626549000000001</v>
      </c>
      <c r="E155" s="120">
        <v>17.465643</v>
      </c>
      <c r="F155" s="120">
        <v>18.114097999999998</v>
      </c>
      <c r="G155" s="120">
        <v>18.760693</v>
      </c>
      <c r="H155" s="120">
        <v>18.789394000000001</v>
      </c>
      <c r="I155" s="120">
        <v>18.563198</v>
      </c>
      <c r="J155" s="120">
        <v>18.269299</v>
      </c>
      <c r="K155" s="120">
        <v>17.954678000000001</v>
      </c>
      <c r="L155" s="120">
        <v>17.629079999999998</v>
      </c>
      <c r="M155" s="120">
        <v>17.297211000000001</v>
      </c>
      <c r="N155" s="120">
        <v>17.016144000000001</v>
      </c>
      <c r="O155" s="120">
        <v>16.743715000000002</v>
      </c>
      <c r="P155" s="120">
        <v>16.470932000000001</v>
      </c>
      <c r="Q155" s="120">
        <v>16.238686000000001</v>
      </c>
      <c r="R155" s="120">
        <v>15.973269</v>
      </c>
      <c r="S155" s="120">
        <v>15.71875</v>
      </c>
      <c r="T155" s="120">
        <v>15.477065</v>
      </c>
      <c r="U155" s="120">
        <v>15.25215</v>
      </c>
      <c r="V155" s="120">
        <v>15.06856</v>
      </c>
      <c r="W155" s="120">
        <v>14.867658</v>
      </c>
      <c r="X155" s="120">
        <v>14.693448999999999</v>
      </c>
      <c r="Y155" s="120">
        <v>14.530529</v>
      </c>
      <c r="Z155" s="120">
        <v>14.398975999999999</v>
      </c>
      <c r="AA155" s="120">
        <v>14.252580999999999</v>
      </c>
      <c r="AB155" s="120">
        <v>14.119051000000001</v>
      </c>
      <c r="AC155" s="120">
        <v>14.007327</v>
      </c>
      <c r="AD155" s="120">
        <v>13.874917999999999</v>
      </c>
      <c r="AE155" s="120">
        <v>13.774850000000001</v>
      </c>
      <c r="AF155" s="120">
        <v>13.687599000000001</v>
      </c>
      <c r="AG155" s="13">
        <v>-1.0943E-2</v>
      </c>
    </row>
    <row r="156" spans="1:33" ht="15" customHeight="1" x14ac:dyDescent="0.2">
      <c r="A156" s="3" t="s">
        <v>1044</v>
      </c>
      <c r="B156" s="10" t="s">
        <v>1035</v>
      </c>
      <c r="C156" s="120">
        <v>0</v>
      </c>
      <c r="D156" s="120">
        <v>0</v>
      </c>
      <c r="E156" s="120">
        <v>0</v>
      </c>
      <c r="F156" s="120">
        <v>0</v>
      </c>
      <c r="G156" s="120">
        <v>0</v>
      </c>
      <c r="H156" s="120">
        <v>0</v>
      </c>
      <c r="I156" s="120">
        <v>0</v>
      </c>
      <c r="J156" s="120">
        <v>0</v>
      </c>
      <c r="K156" s="120">
        <v>0</v>
      </c>
      <c r="L156" s="120">
        <v>0</v>
      </c>
      <c r="M156" s="120">
        <v>0</v>
      </c>
      <c r="N156" s="120">
        <v>0</v>
      </c>
      <c r="O156" s="120">
        <v>0</v>
      </c>
      <c r="P156" s="120">
        <v>0</v>
      </c>
      <c r="Q156" s="120">
        <v>0</v>
      </c>
      <c r="R156" s="120">
        <v>0</v>
      </c>
      <c r="S156" s="120">
        <v>0</v>
      </c>
      <c r="T156" s="120">
        <v>0</v>
      </c>
      <c r="U156" s="120">
        <v>0</v>
      </c>
      <c r="V156" s="120">
        <v>0</v>
      </c>
      <c r="W156" s="120">
        <v>0</v>
      </c>
      <c r="X156" s="120">
        <v>0</v>
      </c>
      <c r="Y156" s="120">
        <v>0</v>
      </c>
      <c r="Z156" s="120">
        <v>0</v>
      </c>
      <c r="AA156" s="120">
        <v>0</v>
      </c>
      <c r="AB156" s="120">
        <v>0</v>
      </c>
      <c r="AC156" s="120">
        <v>0</v>
      </c>
      <c r="AD156" s="120">
        <v>0</v>
      </c>
      <c r="AE156" s="120">
        <v>0</v>
      </c>
      <c r="AF156" s="120">
        <v>0</v>
      </c>
      <c r="AG156" s="13" t="s">
        <v>292</v>
      </c>
    </row>
    <row r="157" spans="1:33" ht="15" customHeight="1" x14ac:dyDescent="0.2">
      <c r="A157" s="3" t="s">
        <v>1045</v>
      </c>
      <c r="B157" s="10" t="s">
        <v>1037</v>
      </c>
      <c r="C157" s="120">
        <v>0</v>
      </c>
      <c r="D157" s="120">
        <v>0</v>
      </c>
      <c r="E157" s="120">
        <v>7.1406999999999998E-2</v>
      </c>
      <c r="F157" s="120">
        <v>0.14508599999999999</v>
      </c>
      <c r="G157" s="120">
        <v>0.22108700000000001</v>
      </c>
      <c r="H157" s="120">
        <v>0.30090499999999998</v>
      </c>
      <c r="I157" s="120">
        <v>0.37423099999999998</v>
      </c>
      <c r="J157" s="120">
        <v>0.44408999999999998</v>
      </c>
      <c r="K157" s="120">
        <v>0.51241700000000001</v>
      </c>
      <c r="L157" s="120">
        <v>0.57464800000000005</v>
      </c>
      <c r="M157" s="120">
        <v>0.63248899999999997</v>
      </c>
      <c r="N157" s="120">
        <v>0.688222</v>
      </c>
      <c r="O157" s="120">
        <v>0.74104300000000001</v>
      </c>
      <c r="P157" s="120">
        <v>0.78910199999999997</v>
      </c>
      <c r="Q157" s="120">
        <v>0.83677900000000005</v>
      </c>
      <c r="R157" s="120">
        <v>0.87426800000000005</v>
      </c>
      <c r="S157" s="120">
        <v>0.91368400000000005</v>
      </c>
      <c r="T157" s="120">
        <v>0.951492</v>
      </c>
      <c r="U157" s="120">
        <v>0.988734</v>
      </c>
      <c r="V157" s="120">
        <v>1.030875</v>
      </c>
      <c r="W157" s="120">
        <v>1.0730459999999999</v>
      </c>
      <c r="X157" s="120">
        <v>1.1148439999999999</v>
      </c>
      <c r="Y157" s="120">
        <v>1.1583509999999999</v>
      </c>
      <c r="Z157" s="120">
        <v>1.201972</v>
      </c>
      <c r="AA157" s="120">
        <v>1.24142</v>
      </c>
      <c r="AB157" s="120">
        <v>1.2741819999999999</v>
      </c>
      <c r="AC157" s="120">
        <v>1.313075</v>
      </c>
      <c r="AD157" s="120">
        <v>1.355985</v>
      </c>
      <c r="AE157" s="120">
        <v>1.40659</v>
      </c>
      <c r="AF157" s="120">
        <v>1.451797</v>
      </c>
      <c r="AG157" s="13" t="s">
        <v>292</v>
      </c>
    </row>
    <row r="158" spans="1:33" ht="15" customHeight="1" x14ac:dyDescent="0.2">
      <c r="B158" s="1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120"/>
      <c r="AC158" s="120"/>
      <c r="AD158" s="120"/>
      <c r="AE158" s="120"/>
      <c r="AF158" s="120"/>
      <c r="AG158" s="14"/>
    </row>
    <row r="159" spans="1:33" ht="15" customHeight="1" x14ac:dyDescent="0.2">
      <c r="B159" s="11" t="s">
        <v>1046</v>
      </c>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c r="AA159" s="121"/>
      <c r="AB159" s="121"/>
      <c r="AC159" s="121"/>
      <c r="AD159" s="121"/>
      <c r="AE159" s="121"/>
      <c r="AF159" s="121"/>
      <c r="AG159" s="25"/>
    </row>
    <row r="160" spans="1:33" ht="15" customHeight="1" x14ac:dyDescent="0.2">
      <c r="A160" s="3" t="s">
        <v>1047</v>
      </c>
      <c r="B160" s="10" t="s">
        <v>1048</v>
      </c>
      <c r="C160" s="120">
        <v>3146.6713869999999</v>
      </c>
      <c r="D160" s="120">
        <v>3245.6142580000001</v>
      </c>
      <c r="E160" s="120">
        <v>3307.1171880000002</v>
      </c>
      <c r="F160" s="120">
        <v>3463.2797850000002</v>
      </c>
      <c r="G160" s="120">
        <v>3642.2719729999999</v>
      </c>
      <c r="H160" s="120">
        <v>3841.3188479999999</v>
      </c>
      <c r="I160" s="120">
        <v>4034.7514649999998</v>
      </c>
      <c r="J160" s="120">
        <v>4226.9262699999999</v>
      </c>
      <c r="K160" s="120">
        <v>4421.3330079999996</v>
      </c>
      <c r="L160" s="120">
        <v>4615.9589839999999</v>
      </c>
      <c r="M160" s="120">
        <v>4822.8935549999997</v>
      </c>
      <c r="N160" s="120">
        <v>5050.8662109999996</v>
      </c>
      <c r="O160" s="120">
        <v>5301.1259769999997</v>
      </c>
      <c r="P160" s="120">
        <v>5579.267578</v>
      </c>
      <c r="Q160" s="120">
        <v>5872.4853519999997</v>
      </c>
      <c r="R160" s="120">
        <v>6183.7558589999999</v>
      </c>
      <c r="S160" s="120">
        <v>6497.7221680000002</v>
      </c>
      <c r="T160" s="120">
        <v>6823.5410160000001</v>
      </c>
      <c r="U160" s="120">
        <v>7168.0410160000001</v>
      </c>
      <c r="V160" s="120">
        <v>7531.7490230000003</v>
      </c>
      <c r="W160" s="120">
        <v>7914.8837890000004</v>
      </c>
      <c r="X160" s="120">
        <v>8311.5039059999999</v>
      </c>
      <c r="Y160" s="120">
        <v>8725.7246090000008</v>
      </c>
      <c r="Z160" s="120">
        <v>9159.7529300000006</v>
      </c>
      <c r="AA160" s="120">
        <v>9612.578125</v>
      </c>
      <c r="AB160" s="120">
        <v>10080.271484000001</v>
      </c>
      <c r="AC160" s="120">
        <v>10560.53125</v>
      </c>
      <c r="AD160" s="120">
        <v>11054.3125</v>
      </c>
      <c r="AE160" s="120">
        <v>11550.755859000001</v>
      </c>
      <c r="AF160" s="120">
        <v>12069.150390999999</v>
      </c>
      <c r="AG160" s="13">
        <v>4.8023000000000003E-2</v>
      </c>
    </row>
    <row r="161" spans="1:33" ht="15" customHeight="1" x14ac:dyDescent="0.2">
      <c r="A161" s="3" t="s">
        <v>1049</v>
      </c>
      <c r="B161" s="10" t="s">
        <v>1050</v>
      </c>
      <c r="C161" s="120">
        <v>1247.650024</v>
      </c>
      <c r="D161" s="120">
        <v>1300.375</v>
      </c>
      <c r="E161" s="120">
        <v>1324.2960210000001</v>
      </c>
      <c r="F161" s="120">
        <v>1395.010254</v>
      </c>
      <c r="G161" s="120">
        <v>1480.2919919999999</v>
      </c>
      <c r="H161" s="120">
        <v>1587.3562010000001</v>
      </c>
      <c r="I161" s="120">
        <v>1698.9045410000001</v>
      </c>
      <c r="J161" s="120">
        <v>1817.6667480000001</v>
      </c>
      <c r="K161" s="120">
        <v>1944.0557859999999</v>
      </c>
      <c r="L161" s="120">
        <v>2073.5358890000002</v>
      </c>
      <c r="M161" s="120">
        <v>2212.1416020000001</v>
      </c>
      <c r="N161" s="120">
        <v>2360.702393</v>
      </c>
      <c r="O161" s="120">
        <v>2521.3198240000002</v>
      </c>
      <c r="P161" s="120">
        <v>2693.6196289999998</v>
      </c>
      <c r="Q161" s="120">
        <v>2871.671143</v>
      </c>
      <c r="R161" s="120">
        <v>3056.2265619999998</v>
      </c>
      <c r="S161" s="120">
        <v>3243.4460450000001</v>
      </c>
      <c r="T161" s="120">
        <v>3440.7421880000002</v>
      </c>
      <c r="U161" s="120">
        <v>3649.2612300000001</v>
      </c>
      <c r="V161" s="120">
        <v>3869.6994629999999</v>
      </c>
      <c r="W161" s="120">
        <v>4100.1323240000002</v>
      </c>
      <c r="X161" s="120">
        <v>4341.6254879999997</v>
      </c>
      <c r="Y161" s="120">
        <v>4594.0771480000003</v>
      </c>
      <c r="Z161" s="120">
        <v>4853.9423829999996</v>
      </c>
      <c r="AA161" s="120">
        <v>5121.4458009999998</v>
      </c>
      <c r="AB161" s="120">
        <v>5395.6704099999997</v>
      </c>
      <c r="AC161" s="120">
        <v>5678.4296880000002</v>
      </c>
      <c r="AD161" s="120">
        <v>5969.2861329999996</v>
      </c>
      <c r="AE161" s="120">
        <v>6261.1796880000002</v>
      </c>
      <c r="AF161" s="120">
        <v>6569.173828</v>
      </c>
      <c r="AG161" s="13">
        <v>5.9554000000000003E-2</v>
      </c>
    </row>
    <row r="162" spans="1:33" ht="15" customHeight="1" x14ac:dyDescent="0.2">
      <c r="A162" s="3" t="s">
        <v>1051</v>
      </c>
      <c r="B162" s="10" t="s">
        <v>1052</v>
      </c>
      <c r="C162" s="120">
        <v>1899.021362</v>
      </c>
      <c r="D162" s="120">
        <v>1945.2392580000001</v>
      </c>
      <c r="E162" s="120">
        <v>1982.8210449999999</v>
      </c>
      <c r="F162" s="120">
        <v>2068.2695309999999</v>
      </c>
      <c r="G162" s="120">
        <v>2161.9799800000001</v>
      </c>
      <c r="H162" s="120">
        <v>2253.9626459999999</v>
      </c>
      <c r="I162" s="120">
        <v>2335.8469239999999</v>
      </c>
      <c r="J162" s="120">
        <v>2409.2595209999999</v>
      </c>
      <c r="K162" s="120">
        <v>2477.2770999999998</v>
      </c>
      <c r="L162" s="120">
        <v>2542.4233399999998</v>
      </c>
      <c r="M162" s="120">
        <v>2610.7521969999998</v>
      </c>
      <c r="N162" s="120">
        <v>2690.1635740000002</v>
      </c>
      <c r="O162" s="120">
        <v>2779.8059079999998</v>
      </c>
      <c r="P162" s="120">
        <v>2885.6477049999999</v>
      </c>
      <c r="Q162" s="120">
        <v>3000.8142090000001</v>
      </c>
      <c r="R162" s="120">
        <v>3127.5295409999999</v>
      </c>
      <c r="S162" s="120">
        <v>3254.2761230000001</v>
      </c>
      <c r="T162" s="120">
        <v>3382.798828</v>
      </c>
      <c r="U162" s="120">
        <v>3518.780029</v>
      </c>
      <c r="V162" s="120">
        <v>3662.0493160000001</v>
      </c>
      <c r="W162" s="120">
        <v>3814.751221</v>
      </c>
      <c r="X162" s="120">
        <v>3969.8789059999999</v>
      </c>
      <c r="Y162" s="120">
        <v>4131.6479490000002</v>
      </c>
      <c r="Z162" s="120">
        <v>4305.810547</v>
      </c>
      <c r="AA162" s="120">
        <v>4491.1318359999996</v>
      </c>
      <c r="AB162" s="120">
        <v>4684.6010740000002</v>
      </c>
      <c r="AC162" s="120">
        <v>4882.1020509999998</v>
      </c>
      <c r="AD162" s="120">
        <v>5085.0263670000004</v>
      </c>
      <c r="AE162" s="120">
        <v>5289.576172</v>
      </c>
      <c r="AF162" s="120">
        <v>5499.9770509999998</v>
      </c>
      <c r="AG162" s="13">
        <v>3.7817000000000003E-2</v>
      </c>
    </row>
    <row r="163" spans="1:33" ht="15" customHeight="1" x14ac:dyDescent="0.2">
      <c r="B163" s="11" t="s">
        <v>1029</v>
      </c>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c r="AA163" s="121"/>
      <c r="AB163" s="121"/>
      <c r="AC163" s="121"/>
      <c r="AD163" s="121"/>
      <c r="AE163" s="121"/>
      <c r="AF163" s="121"/>
      <c r="AG163" s="25"/>
    </row>
    <row r="164" spans="1:33" ht="15" customHeight="1" x14ac:dyDescent="0.2">
      <c r="A164" s="3" t="s">
        <v>1053</v>
      </c>
      <c r="B164" s="10" t="s">
        <v>1031</v>
      </c>
      <c r="C164" s="120">
        <v>45.058022000000001</v>
      </c>
      <c r="D164" s="120">
        <v>43.231934000000003</v>
      </c>
      <c r="E164" s="120">
        <v>44.005755999999998</v>
      </c>
      <c r="F164" s="120">
        <v>43.687637000000002</v>
      </c>
      <c r="G164" s="120">
        <v>43.375973000000002</v>
      </c>
      <c r="H164" s="120">
        <v>43.445037999999997</v>
      </c>
      <c r="I164" s="120">
        <v>43.514549000000002</v>
      </c>
      <c r="J164" s="120">
        <v>43.575690999999999</v>
      </c>
      <c r="K164" s="120">
        <v>43.633755000000001</v>
      </c>
      <c r="L164" s="120">
        <v>43.684092999999997</v>
      </c>
      <c r="M164" s="120">
        <v>43.732464</v>
      </c>
      <c r="N164" s="120">
        <v>43.785240000000002</v>
      </c>
      <c r="O164" s="120">
        <v>43.840023000000002</v>
      </c>
      <c r="P164" s="120">
        <v>43.898628000000002</v>
      </c>
      <c r="Q164" s="120">
        <v>43.958579999999998</v>
      </c>
      <c r="R164" s="120">
        <v>44.012687999999997</v>
      </c>
      <c r="S164" s="120">
        <v>44.066448000000001</v>
      </c>
      <c r="T164" s="120">
        <v>44.11795</v>
      </c>
      <c r="U164" s="120">
        <v>44.170704000000001</v>
      </c>
      <c r="V164" s="120">
        <v>44.224705</v>
      </c>
      <c r="W164" s="120">
        <v>44.277393000000004</v>
      </c>
      <c r="X164" s="120">
        <v>44.331127000000002</v>
      </c>
      <c r="Y164" s="120">
        <v>44.383614000000001</v>
      </c>
      <c r="Z164" s="120">
        <v>44.437103</v>
      </c>
      <c r="AA164" s="120">
        <v>44.489947999999998</v>
      </c>
      <c r="AB164" s="120">
        <v>44.541901000000003</v>
      </c>
      <c r="AC164" s="120">
        <v>44.592480000000002</v>
      </c>
      <c r="AD164" s="120">
        <v>44.642487000000003</v>
      </c>
      <c r="AE164" s="120">
        <v>44.689059999999998</v>
      </c>
      <c r="AF164" s="120">
        <v>44.735022999999998</v>
      </c>
      <c r="AG164" s="13">
        <v>1.2210000000000001E-3</v>
      </c>
    </row>
    <row r="165" spans="1:33" ht="15" customHeight="1" x14ac:dyDescent="0.2">
      <c r="A165" s="3" t="s">
        <v>1054</v>
      </c>
      <c r="B165" s="10" t="s">
        <v>1033</v>
      </c>
      <c r="C165" s="120">
        <v>720.01495399999999</v>
      </c>
      <c r="D165" s="120">
        <v>536.03710899999999</v>
      </c>
      <c r="E165" s="120">
        <v>502.08059700000001</v>
      </c>
      <c r="F165" s="120">
        <v>520.20507799999996</v>
      </c>
      <c r="G165" s="120">
        <v>538.42517099999998</v>
      </c>
      <c r="H165" s="120">
        <v>539.53576699999996</v>
      </c>
      <c r="I165" s="120">
        <v>540.845642</v>
      </c>
      <c r="J165" s="120">
        <v>542.19244400000002</v>
      </c>
      <c r="K165" s="120">
        <v>543.56774900000005</v>
      </c>
      <c r="L165" s="120">
        <v>544.87628199999995</v>
      </c>
      <c r="M165" s="120">
        <v>546.08093299999996</v>
      </c>
      <c r="N165" s="120">
        <v>547.27221699999996</v>
      </c>
      <c r="O165" s="120">
        <v>548.537598</v>
      </c>
      <c r="P165" s="120">
        <v>549.78002900000001</v>
      </c>
      <c r="Q165" s="120">
        <v>551.01049799999998</v>
      </c>
      <c r="R165" s="120">
        <v>552.32183799999996</v>
      </c>
      <c r="S165" s="120">
        <v>553.57061799999997</v>
      </c>
      <c r="T165" s="120">
        <v>554.81201199999998</v>
      </c>
      <c r="U165" s="120">
        <v>556.042236</v>
      </c>
      <c r="V165" s="120">
        <v>557.253784</v>
      </c>
      <c r="W165" s="120">
        <v>558.44805899999994</v>
      </c>
      <c r="X165" s="120">
        <v>559.63281199999994</v>
      </c>
      <c r="Y165" s="120">
        <v>560.76007100000004</v>
      </c>
      <c r="Z165" s="120">
        <v>561.81140100000005</v>
      </c>
      <c r="AA165" s="120">
        <v>562.85668899999996</v>
      </c>
      <c r="AB165" s="120">
        <v>563.93426499999998</v>
      </c>
      <c r="AC165" s="120">
        <v>564.98382600000002</v>
      </c>
      <c r="AD165" s="120">
        <v>565.94671600000004</v>
      </c>
      <c r="AE165" s="120">
        <v>566.79486099999997</v>
      </c>
      <c r="AF165" s="120">
        <v>567.57611099999997</v>
      </c>
      <c r="AG165" s="13">
        <v>2.0439999999999998E-3</v>
      </c>
    </row>
    <row r="166" spans="1:33" ht="15" customHeight="1" x14ac:dyDescent="0.2">
      <c r="A166" s="3" t="s">
        <v>1055</v>
      </c>
      <c r="B166" s="10" t="s">
        <v>1035</v>
      </c>
      <c r="C166" s="120">
        <v>0</v>
      </c>
      <c r="D166" s="120">
        <v>0</v>
      </c>
      <c r="E166" s="120">
        <v>0</v>
      </c>
      <c r="F166" s="120">
        <v>0</v>
      </c>
      <c r="G166" s="120">
        <v>0</v>
      </c>
      <c r="H166" s="120">
        <v>0</v>
      </c>
      <c r="I166" s="120">
        <v>0</v>
      </c>
      <c r="J166" s="120">
        <v>0</v>
      </c>
      <c r="K166" s="120">
        <v>0</v>
      </c>
      <c r="L166" s="120">
        <v>0</v>
      </c>
      <c r="M166" s="120">
        <v>0</v>
      </c>
      <c r="N166" s="120">
        <v>0</v>
      </c>
      <c r="O166" s="120">
        <v>0</v>
      </c>
      <c r="P166" s="120">
        <v>0</v>
      </c>
      <c r="Q166" s="120">
        <v>0</v>
      </c>
      <c r="R166" s="120">
        <v>0</v>
      </c>
      <c r="S166" s="120">
        <v>0</v>
      </c>
      <c r="T166" s="120">
        <v>0</v>
      </c>
      <c r="U166" s="120">
        <v>0</v>
      </c>
      <c r="V166" s="120">
        <v>0</v>
      </c>
      <c r="W166" s="120">
        <v>0</v>
      </c>
      <c r="X166" s="120">
        <v>0</v>
      </c>
      <c r="Y166" s="120">
        <v>0</v>
      </c>
      <c r="Z166" s="120">
        <v>0</v>
      </c>
      <c r="AA166" s="120">
        <v>0</v>
      </c>
      <c r="AB166" s="120">
        <v>0</v>
      </c>
      <c r="AC166" s="120">
        <v>0</v>
      </c>
      <c r="AD166" s="120">
        <v>0</v>
      </c>
      <c r="AE166" s="120">
        <v>0</v>
      </c>
      <c r="AF166" s="120">
        <v>0</v>
      </c>
      <c r="AG166" s="13" t="s">
        <v>292</v>
      </c>
    </row>
    <row r="167" spans="1:33" ht="15" customHeight="1" thickBot="1" x14ac:dyDescent="0.25">
      <c r="A167" s="3" t="s">
        <v>1056</v>
      </c>
      <c r="B167" s="10" t="s">
        <v>1037</v>
      </c>
      <c r="C167" s="120">
        <v>0</v>
      </c>
      <c r="D167" s="120">
        <v>0</v>
      </c>
      <c r="E167" s="120">
        <v>0</v>
      </c>
      <c r="F167" s="120">
        <v>0</v>
      </c>
      <c r="G167" s="120">
        <v>0</v>
      </c>
      <c r="H167" s="120">
        <v>0</v>
      </c>
      <c r="I167" s="120">
        <v>0</v>
      </c>
      <c r="J167" s="120">
        <v>0</v>
      </c>
      <c r="K167" s="120">
        <v>0</v>
      </c>
      <c r="L167" s="120">
        <v>0</v>
      </c>
      <c r="M167" s="120">
        <v>0</v>
      </c>
      <c r="N167" s="120">
        <v>0</v>
      </c>
      <c r="O167" s="120">
        <v>0</v>
      </c>
      <c r="P167" s="120">
        <v>0</v>
      </c>
      <c r="Q167" s="120">
        <v>0</v>
      </c>
      <c r="R167" s="120">
        <v>0</v>
      </c>
      <c r="S167" s="120">
        <v>0</v>
      </c>
      <c r="T167" s="120">
        <v>0</v>
      </c>
      <c r="U167" s="120">
        <v>0</v>
      </c>
      <c r="V167" s="120">
        <v>0</v>
      </c>
      <c r="W167" s="120">
        <v>0</v>
      </c>
      <c r="X167" s="120">
        <v>0</v>
      </c>
      <c r="Y167" s="120">
        <v>0</v>
      </c>
      <c r="Z167" s="120">
        <v>0</v>
      </c>
      <c r="AA167" s="120">
        <v>0</v>
      </c>
      <c r="AB167" s="120">
        <v>0</v>
      </c>
      <c r="AC167" s="120">
        <v>0</v>
      </c>
      <c r="AD167" s="120">
        <v>0</v>
      </c>
      <c r="AE167" s="120">
        <v>0</v>
      </c>
      <c r="AF167" s="120">
        <v>0</v>
      </c>
      <c r="AG167" s="13" t="s">
        <v>292</v>
      </c>
    </row>
    <row r="168" spans="1:33" ht="15" customHeight="1" x14ac:dyDescent="0.2">
      <c r="B168" s="141" t="s">
        <v>1057</v>
      </c>
      <c r="C168" s="141"/>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c r="AA168" s="141"/>
      <c r="AB168" s="141"/>
      <c r="AC168" s="141"/>
      <c r="AD168" s="141"/>
      <c r="AE168" s="141"/>
      <c r="AF168" s="141"/>
      <c r="AG168" s="141"/>
    </row>
    <row r="169" spans="1:33" ht="15" customHeight="1" x14ac:dyDescent="0.2">
      <c r="B169" s="3" t="s">
        <v>65</v>
      </c>
      <c r="AG169" s="22"/>
    </row>
    <row r="170" spans="1:33" ht="15" customHeight="1" x14ac:dyDescent="0.2">
      <c r="B170" s="3" t="s">
        <v>343</v>
      </c>
      <c r="AG170" s="22"/>
    </row>
    <row r="171" spans="1:33" ht="15" customHeight="1" x14ac:dyDescent="0.2">
      <c r="B171" s="3" t="s">
        <v>1058</v>
      </c>
      <c r="AG171" s="22"/>
    </row>
    <row r="172" spans="1:33" ht="15" customHeight="1" x14ac:dyDescent="0.2">
      <c r="B172" s="3" t="s">
        <v>888</v>
      </c>
      <c r="AG172" s="22"/>
    </row>
    <row r="173" spans="1:33" ht="15" customHeight="1" x14ac:dyDescent="0.2">
      <c r="B173" s="3" t="s">
        <v>75</v>
      </c>
      <c r="AG173" s="22"/>
    </row>
    <row r="174" spans="1:33" ht="15" customHeight="1" x14ac:dyDescent="0.2">
      <c r="B174" s="3" t="s">
        <v>1059</v>
      </c>
      <c r="AG174" s="22"/>
    </row>
    <row r="175" spans="1:33" ht="15" customHeight="1" x14ac:dyDescent="0.2">
      <c r="B175" s="3" t="s">
        <v>1060</v>
      </c>
      <c r="AG175" s="22"/>
    </row>
    <row r="176" spans="1:33" ht="15" customHeight="1" x14ac:dyDescent="0.2">
      <c r="B176" s="3" t="s">
        <v>1061</v>
      </c>
      <c r="AG176" s="22"/>
    </row>
    <row r="177" spans="2:33" ht="15" customHeight="1" x14ac:dyDescent="0.2">
      <c r="B177" s="3" t="s">
        <v>1062</v>
      </c>
      <c r="AG177" s="22"/>
    </row>
    <row r="178" spans="2:33" ht="15" customHeight="1" x14ac:dyDescent="0.2">
      <c r="B178" s="3" t="s">
        <v>890</v>
      </c>
      <c r="AG178" s="22"/>
    </row>
  </sheetData>
  <mergeCells count="1">
    <mergeCell ref="B168:AG16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2"/>
  <sheetViews>
    <sheetView workbookViewId="0">
      <pane xSplit="1" ySplit="2" topLeftCell="B3" activePane="bottomRight" state="frozen"/>
      <selection pane="topRight" activeCell="B1" sqref="B1"/>
      <selection pane="bottomLeft" activeCell="A3" sqref="A3"/>
      <selection pane="bottomRight" sqref="A1:AC1"/>
    </sheetView>
  </sheetViews>
  <sheetFormatPr defaultRowHeight="12.75" x14ac:dyDescent="0.2"/>
  <cols>
    <col min="1" max="1" width="37.7109375" style="38" customWidth="1"/>
    <col min="2" max="29" width="12.140625" style="38" customWidth="1"/>
    <col min="30" max="16384" width="9.140625" style="38"/>
  </cols>
  <sheetData>
    <row r="1" spans="1:29" s="30" customFormat="1" ht="16.5" thickBot="1" x14ac:dyDescent="0.3">
      <c r="A1" s="159" t="s">
        <v>350</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row>
    <row r="2" spans="1:29" s="34" customFormat="1" ht="16.5" x14ac:dyDescent="0.3">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1">
        <v>2002</v>
      </c>
      <c r="U2" s="31">
        <v>2003</v>
      </c>
      <c r="V2" s="33">
        <v>2004</v>
      </c>
      <c r="W2" s="31">
        <v>2005</v>
      </c>
      <c r="X2" s="31">
        <v>2006</v>
      </c>
      <c r="Y2" s="31">
        <v>2007</v>
      </c>
      <c r="Z2" s="31">
        <v>2008</v>
      </c>
      <c r="AA2" s="31">
        <v>2009</v>
      </c>
      <c r="AB2" s="31">
        <v>2010</v>
      </c>
      <c r="AC2" s="32">
        <v>2011</v>
      </c>
    </row>
    <row r="3" spans="1:29" ht="16.5" x14ac:dyDescent="0.3">
      <c r="A3" s="35" t="s">
        <v>351</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row>
    <row r="4" spans="1:29" ht="16.5" x14ac:dyDescent="0.3">
      <c r="A4" s="39" t="s">
        <v>352</v>
      </c>
      <c r="B4" s="40">
        <v>31099</v>
      </c>
      <c r="C4" s="40">
        <v>53226</v>
      </c>
      <c r="D4" s="40">
        <v>108442</v>
      </c>
      <c r="E4" s="40">
        <v>119591.474</v>
      </c>
      <c r="F4" s="40">
        <v>190765.929</v>
      </c>
      <c r="G4" s="40">
        <v>275863.54700000002</v>
      </c>
      <c r="H4" s="40">
        <v>345872.95</v>
      </c>
      <c r="I4" s="40">
        <v>338085.364</v>
      </c>
      <c r="J4" s="40">
        <v>354764.451</v>
      </c>
      <c r="K4" s="40">
        <v>362227.03499999997</v>
      </c>
      <c r="L4" s="40">
        <v>388410.21</v>
      </c>
      <c r="M4" s="40">
        <v>403911.65600000002</v>
      </c>
      <c r="N4" s="40">
        <v>434651.68699999998</v>
      </c>
      <c r="O4" s="40">
        <v>450673.04100000003</v>
      </c>
      <c r="P4" s="40">
        <v>462753.505</v>
      </c>
      <c r="Q4" s="40">
        <v>487939.58</v>
      </c>
      <c r="R4" s="40">
        <v>515598.02299999999</v>
      </c>
      <c r="S4" s="40">
        <v>486506.04300000001</v>
      </c>
      <c r="T4" s="40">
        <v>483524.62777100003</v>
      </c>
      <c r="U4" s="40">
        <v>505601.66788299999</v>
      </c>
      <c r="V4" s="40">
        <v>558194.24092400004</v>
      </c>
      <c r="W4" s="40">
        <v>583771.28671300004</v>
      </c>
      <c r="X4" s="40">
        <v>588471.09679600003</v>
      </c>
      <c r="Y4" s="40">
        <v>607563.97572700004</v>
      </c>
      <c r="Z4" s="40">
        <v>583291.96259100002</v>
      </c>
      <c r="AA4" s="41">
        <v>551740.66534499999</v>
      </c>
      <c r="AB4" s="42">
        <v>564694.67509300006</v>
      </c>
      <c r="AC4" s="41">
        <v>575612.989375</v>
      </c>
    </row>
    <row r="5" spans="1:29" ht="16.5" x14ac:dyDescent="0.3">
      <c r="A5" s="43" t="s">
        <v>353</v>
      </c>
      <c r="B5" s="44">
        <f>SUM(B6:B13)</f>
        <v>1272078.3999999999</v>
      </c>
      <c r="C5" s="44">
        <f>SUM(C6:C13)</f>
        <v>1555237.28</v>
      </c>
      <c r="D5" s="44">
        <f>SUM(D6:D13)</f>
        <v>2042002.2799999998</v>
      </c>
      <c r="E5" s="44">
        <f t="shared" ref="E5:AC5" si="0">SUM(E6:E13)</f>
        <v>2404954.4</v>
      </c>
      <c r="F5" s="44">
        <f t="shared" si="0"/>
        <v>2653510.21</v>
      </c>
      <c r="G5" s="44">
        <f t="shared" si="0"/>
        <v>3012952.8</v>
      </c>
      <c r="H5" s="44">
        <f t="shared" si="0"/>
        <v>3561208.56</v>
      </c>
      <c r="I5" s="44">
        <f t="shared" si="0"/>
        <v>3600322.4400000004</v>
      </c>
      <c r="J5" s="44">
        <f t="shared" si="0"/>
        <v>3697719.44</v>
      </c>
      <c r="K5" s="44">
        <f t="shared" si="0"/>
        <v>3768065.87</v>
      </c>
      <c r="L5" s="44">
        <f t="shared" si="0"/>
        <v>3837512.2399999998</v>
      </c>
      <c r="M5" s="44">
        <f t="shared" si="0"/>
        <v>3868070</v>
      </c>
      <c r="N5" s="44">
        <f t="shared" si="0"/>
        <v>3968386</v>
      </c>
      <c r="O5" s="44">
        <f t="shared" si="0"/>
        <v>4089366</v>
      </c>
      <c r="P5" s="44">
        <f t="shared" si="0"/>
        <v>4200634</v>
      </c>
      <c r="Q5" s="44">
        <f t="shared" si="0"/>
        <v>4304270</v>
      </c>
      <c r="R5" s="44">
        <f t="shared" si="0"/>
        <v>4550574.411335703</v>
      </c>
      <c r="S5" s="44">
        <f t="shared" si="0"/>
        <v>4589048.6739452155</v>
      </c>
      <c r="T5" s="44">
        <f t="shared" si="0"/>
        <v>4689938.0405192655</v>
      </c>
      <c r="U5" s="44">
        <f t="shared" si="0"/>
        <v>4740738.7675735131</v>
      </c>
      <c r="V5" s="44">
        <f t="shared" si="0"/>
        <v>4867747.968034571</v>
      </c>
      <c r="W5" s="44">
        <f t="shared" si="0"/>
        <v>4901210.7622080967</v>
      </c>
      <c r="X5" s="44">
        <f t="shared" si="0"/>
        <v>4955063.3849412324</v>
      </c>
      <c r="Y5" s="44">
        <f t="shared" si="0"/>
        <v>4981088.2827633303</v>
      </c>
      <c r="Z5" s="44">
        <f t="shared" si="0"/>
        <v>4900170.6582708275</v>
      </c>
      <c r="AA5" s="44">
        <f t="shared" si="0"/>
        <v>4241346.0069170976</v>
      </c>
      <c r="AB5" s="44">
        <f t="shared" si="0"/>
        <v>4244157.2993856557</v>
      </c>
      <c r="AC5" s="44">
        <f t="shared" si="0"/>
        <v>4224296.6029206347</v>
      </c>
    </row>
    <row r="6" spans="1:29" ht="18" x14ac:dyDescent="0.3">
      <c r="A6" s="45" t="s">
        <v>354</v>
      </c>
      <c r="B6" s="46" t="s">
        <v>355</v>
      </c>
      <c r="C6" s="46" t="s">
        <v>355</v>
      </c>
      <c r="D6" s="46" t="s">
        <v>355</v>
      </c>
      <c r="E6" s="46" t="s">
        <v>355</v>
      </c>
      <c r="F6" s="46" t="s">
        <v>355</v>
      </c>
      <c r="G6" s="46" t="s">
        <v>355</v>
      </c>
      <c r="H6" s="46" t="s">
        <v>355</v>
      </c>
      <c r="I6" s="46" t="s">
        <v>355</v>
      </c>
      <c r="J6" s="46" t="s">
        <v>355</v>
      </c>
      <c r="K6" s="46" t="s">
        <v>355</v>
      </c>
      <c r="L6" s="46" t="s">
        <v>355</v>
      </c>
      <c r="M6" s="46" t="s">
        <v>355</v>
      </c>
      <c r="N6" s="46" t="s">
        <v>355</v>
      </c>
      <c r="O6" s="46" t="s">
        <v>355</v>
      </c>
      <c r="P6" s="46" t="s">
        <v>355</v>
      </c>
      <c r="Q6" s="46" t="s">
        <v>355</v>
      </c>
      <c r="R6" s="46" t="s">
        <v>355</v>
      </c>
      <c r="S6" s="46" t="s">
        <v>355</v>
      </c>
      <c r="T6" s="46" t="s">
        <v>355</v>
      </c>
      <c r="U6" s="46" t="s">
        <v>355</v>
      </c>
      <c r="V6" s="46" t="s">
        <v>355</v>
      </c>
      <c r="W6" s="46" t="s">
        <v>355</v>
      </c>
      <c r="X6" s="46" t="s">
        <v>355</v>
      </c>
      <c r="Y6" s="41">
        <v>3324976.9724416146</v>
      </c>
      <c r="Z6" s="41">
        <v>3199116.0453116009</v>
      </c>
      <c r="AA6" s="41">
        <v>2800603.3813226186</v>
      </c>
      <c r="AB6" s="41">
        <v>2814055.1719008614</v>
      </c>
      <c r="AC6" s="41">
        <v>2839082.5917712748</v>
      </c>
    </row>
    <row r="7" spans="1:29" ht="18" x14ac:dyDescent="0.3">
      <c r="A7" s="47" t="s">
        <v>356</v>
      </c>
      <c r="B7" s="48">
        <v>1144673.3999999999</v>
      </c>
      <c r="C7" s="48">
        <v>1394803.28</v>
      </c>
      <c r="D7" s="48">
        <v>1750897</v>
      </c>
      <c r="E7" s="48">
        <v>1954165.5</v>
      </c>
      <c r="F7" s="48">
        <v>2011988.76</v>
      </c>
      <c r="G7" s="48">
        <v>2094620.64</v>
      </c>
      <c r="H7" s="48">
        <v>2281390.92</v>
      </c>
      <c r="I7" s="48">
        <v>2200259.7000000002</v>
      </c>
      <c r="J7" s="48">
        <v>2208226.09</v>
      </c>
      <c r="K7" s="48">
        <v>2213281.4900000002</v>
      </c>
      <c r="L7" s="48">
        <v>2249742.4</v>
      </c>
      <c r="M7" s="48">
        <v>2286887</v>
      </c>
      <c r="N7" s="48">
        <v>2337068</v>
      </c>
      <c r="O7" s="48">
        <v>2389065</v>
      </c>
      <c r="P7" s="48">
        <v>2463828</v>
      </c>
      <c r="Q7" s="41">
        <v>2494870</v>
      </c>
      <c r="R7" s="41">
        <v>3107729.4184393021</v>
      </c>
      <c r="S7" s="41">
        <v>3139120.3449245607</v>
      </c>
      <c r="T7" s="41">
        <v>3216786.1714053932</v>
      </c>
      <c r="U7" s="41">
        <v>3240359.1957990401</v>
      </c>
      <c r="V7" s="41">
        <v>3290560.3545328677</v>
      </c>
      <c r="W7" s="41">
        <v>3312355.1511198673</v>
      </c>
      <c r="X7" s="41">
        <v>3235752.3978471048</v>
      </c>
      <c r="Y7" s="41" t="s">
        <v>355</v>
      </c>
      <c r="Z7" s="41" t="s">
        <v>355</v>
      </c>
      <c r="AA7" s="41" t="s">
        <v>355</v>
      </c>
      <c r="AB7" s="41" t="s">
        <v>355</v>
      </c>
      <c r="AC7" s="41" t="s">
        <v>355</v>
      </c>
    </row>
    <row r="8" spans="1:29" ht="18" x14ac:dyDescent="0.3">
      <c r="A8" s="45" t="s">
        <v>357</v>
      </c>
      <c r="B8" s="40" t="s">
        <v>358</v>
      </c>
      <c r="C8" s="49" t="s">
        <v>358</v>
      </c>
      <c r="D8" s="40">
        <v>3276.9</v>
      </c>
      <c r="E8" s="40">
        <v>6191.9</v>
      </c>
      <c r="F8" s="40">
        <v>12256.8</v>
      </c>
      <c r="G8" s="40">
        <v>11811.8</v>
      </c>
      <c r="H8" s="40">
        <v>12424.1</v>
      </c>
      <c r="I8" s="40">
        <v>11656.06</v>
      </c>
      <c r="J8" s="40">
        <v>11946.25</v>
      </c>
      <c r="K8" s="40">
        <v>12184.38</v>
      </c>
      <c r="L8" s="40">
        <v>12390.4</v>
      </c>
      <c r="M8" s="40">
        <v>10777</v>
      </c>
      <c r="N8" s="40">
        <v>10912</v>
      </c>
      <c r="O8" s="40">
        <v>11089</v>
      </c>
      <c r="P8" s="40">
        <v>11311</v>
      </c>
      <c r="Q8" s="41">
        <v>11642</v>
      </c>
      <c r="R8" s="41">
        <v>15462.865940149295</v>
      </c>
      <c r="S8" s="41">
        <v>14122.993532173001</v>
      </c>
      <c r="T8" s="41">
        <v>14186.932382421695</v>
      </c>
      <c r="U8" s="41">
        <v>14457.287271927125</v>
      </c>
      <c r="V8" s="41">
        <v>19018.549413498804</v>
      </c>
      <c r="W8" s="41">
        <v>17491.706195615443</v>
      </c>
      <c r="X8" s="41">
        <v>24329.167219781142</v>
      </c>
      <c r="Y8" s="41">
        <v>27173.153303934443</v>
      </c>
      <c r="Z8" s="41">
        <v>26429.597949972125</v>
      </c>
      <c r="AA8" s="41">
        <v>22427.775946999154</v>
      </c>
      <c r="AB8" s="41">
        <v>19885.702097725105</v>
      </c>
      <c r="AC8" s="41">
        <v>19926.696602990502</v>
      </c>
    </row>
    <row r="9" spans="1:29" ht="18" x14ac:dyDescent="0.3">
      <c r="A9" s="45" t="s">
        <v>359</v>
      </c>
      <c r="B9" s="46" t="s">
        <v>355</v>
      </c>
      <c r="C9" s="46" t="s">
        <v>355</v>
      </c>
      <c r="D9" s="46" t="s">
        <v>355</v>
      </c>
      <c r="E9" s="46" t="s">
        <v>355</v>
      </c>
      <c r="F9" s="46" t="s">
        <v>355</v>
      </c>
      <c r="G9" s="46" t="s">
        <v>355</v>
      </c>
      <c r="H9" s="46" t="s">
        <v>355</v>
      </c>
      <c r="I9" s="46" t="s">
        <v>355</v>
      </c>
      <c r="J9" s="46" t="s">
        <v>355</v>
      </c>
      <c r="K9" s="46" t="s">
        <v>355</v>
      </c>
      <c r="L9" s="46" t="s">
        <v>355</v>
      </c>
      <c r="M9" s="46" t="s">
        <v>355</v>
      </c>
      <c r="N9" s="46" t="s">
        <v>355</v>
      </c>
      <c r="O9" s="46" t="s">
        <v>355</v>
      </c>
      <c r="P9" s="46" t="s">
        <v>355</v>
      </c>
      <c r="Q9" s="46" t="s">
        <v>355</v>
      </c>
      <c r="R9" s="46" t="s">
        <v>355</v>
      </c>
      <c r="S9" s="46" t="s">
        <v>355</v>
      </c>
      <c r="T9" s="46" t="s">
        <v>355</v>
      </c>
      <c r="U9" s="46" t="s">
        <v>355</v>
      </c>
      <c r="V9" s="46" t="s">
        <v>355</v>
      </c>
      <c r="W9" s="46" t="s">
        <v>355</v>
      </c>
      <c r="X9" s="46" t="s">
        <v>355</v>
      </c>
      <c r="Y9" s="41">
        <v>1017007.4140728711</v>
      </c>
      <c r="Z9" s="41">
        <v>1049666.5159177505</v>
      </c>
      <c r="AA9" s="41">
        <v>824994.16830024554</v>
      </c>
      <c r="AB9" s="41">
        <v>831312.44808452367</v>
      </c>
      <c r="AC9" s="41">
        <v>805888.10115408513</v>
      </c>
    </row>
    <row r="10" spans="1:29" ht="18" x14ac:dyDescent="0.3">
      <c r="A10" s="47" t="s">
        <v>360</v>
      </c>
      <c r="B10" s="40" t="s">
        <v>358</v>
      </c>
      <c r="C10" s="40" t="s">
        <v>358</v>
      </c>
      <c r="D10" s="40">
        <v>225613.38</v>
      </c>
      <c r="E10" s="40">
        <v>363267</v>
      </c>
      <c r="F10" s="40">
        <v>520773.65</v>
      </c>
      <c r="G10" s="40">
        <v>688091.36</v>
      </c>
      <c r="H10" s="40">
        <v>999753.54</v>
      </c>
      <c r="I10" s="40">
        <v>1116957.68</v>
      </c>
      <c r="J10" s="40">
        <v>1201667.1000000001</v>
      </c>
      <c r="K10" s="40">
        <v>1252860</v>
      </c>
      <c r="L10" s="40">
        <v>1269292.44</v>
      </c>
      <c r="M10" s="40">
        <v>1256146</v>
      </c>
      <c r="N10" s="40">
        <v>1298299</v>
      </c>
      <c r="O10" s="40">
        <v>1352675</v>
      </c>
      <c r="P10" s="40">
        <v>1380557</v>
      </c>
      <c r="Q10" s="41">
        <v>1432625</v>
      </c>
      <c r="R10" s="41">
        <v>851761.95053358725</v>
      </c>
      <c r="S10" s="41">
        <v>888134.69778220274</v>
      </c>
      <c r="T10" s="41">
        <v>900692.79297885078</v>
      </c>
      <c r="U10" s="41">
        <v>915961.78558151587</v>
      </c>
      <c r="V10" s="41">
        <v>987257.59250088199</v>
      </c>
      <c r="W10" s="41">
        <v>1007637.3759072456</v>
      </c>
      <c r="X10" s="41">
        <v>1096712.1670610246</v>
      </c>
      <c r="Y10" s="41" t="s">
        <v>355</v>
      </c>
      <c r="Z10" s="41" t="s">
        <v>355</v>
      </c>
      <c r="AA10" s="41" t="s">
        <v>355</v>
      </c>
      <c r="AB10" s="41" t="s">
        <v>355</v>
      </c>
      <c r="AC10" s="41" t="s">
        <v>355</v>
      </c>
    </row>
    <row r="11" spans="1:29" ht="18" x14ac:dyDescent="0.3">
      <c r="A11" s="39" t="s">
        <v>361</v>
      </c>
      <c r="B11" s="40">
        <v>98551</v>
      </c>
      <c r="C11" s="40">
        <v>128769</v>
      </c>
      <c r="D11" s="40">
        <v>27081</v>
      </c>
      <c r="E11" s="40">
        <v>34606</v>
      </c>
      <c r="F11" s="40">
        <v>39813</v>
      </c>
      <c r="G11" s="40">
        <v>45441</v>
      </c>
      <c r="H11" s="40">
        <v>51901</v>
      </c>
      <c r="I11" s="40">
        <v>52898</v>
      </c>
      <c r="J11" s="40">
        <v>53874</v>
      </c>
      <c r="K11" s="40">
        <v>56772</v>
      </c>
      <c r="L11" s="40">
        <v>61284</v>
      </c>
      <c r="M11" s="40">
        <v>62705</v>
      </c>
      <c r="N11" s="40">
        <v>64072</v>
      </c>
      <c r="O11" s="40">
        <v>66893</v>
      </c>
      <c r="P11" s="40">
        <v>68021</v>
      </c>
      <c r="Q11" s="41">
        <v>70304</v>
      </c>
      <c r="R11" s="41">
        <v>100485.61766309441</v>
      </c>
      <c r="S11" s="41">
        <v>103469.81987011855</v>
      </c>
      <c r="T11" s="41">
        <v>107316.81733066414</v>
      </c>
      <c r="U11" s="41">
        <v>112722.6657018261</v>
      </c>
      <c r="V11" s="41">
        <v>111237.70972009751</v>
      </c>
      <c r="W11" s="41">
        <v>109735.09502401376</v>
      </c>
      <c r="X11" s="41">
        <v>123317.5825311543</v>
      </c>
      <c r="Y11" s="41">
        <v>119978.83837834008</v>
      </c>
      <c r="Z11" s="41">
        <v>126854.67714199767</v>
      </c>
      <c r="AA11" s="41">
        <v>120206.75691287633</v>
      </c>
      <c r="AB11" s="41">
        <v>110673.65271859743</v>
      </c>
      <c r="AC11" s="41">
        <v>103515.31715171039</v>
      </c>
    </row>
    <row r="12" spans="1:29" ht="16.5" x14ac:dyDescent="0.3">
      <c r="A12" s="39" t="s">
        <v>362</v>
      </c>
      <c r="B12" s="40">
        <v>28854</v>
      </c>
      <c r="C12" s="40">
        <v>31665</v>
      </c>
      <c r="D12" s="40">
        <v>35134</v>
      </c>
      <c r="E12" s="40">
        <v>46724</v>
      </c>
      <c r="F12" s="40">
        <v>68678</v>
      </c>
      <c r="G12" s="40">
        <v>78063</v>
      </c>
      <c r="H12" s="40">
        <v>94341</v>
      </c>
      <c r="I12" s="40">
        <v>96645</v>
      </c>
      <c r="J12" s="40">
        <v>99510</v>
      </c>
      <c r="K12" s="40">
        <v>103116</v>
      </c>
      <c r="L12" s="40">
        <v>108932</v>
      </c>
      <c r="M12" s="40">
        <v>115451</v>
      </c>
      <c r="N12" s="40">
        <v>118899</v>
      </c>
      <c r="O12" s="40">
        <v>124584</v>
      </c>
      <c r="P12" s="40">
        <v>128359</v>
      </c>
      <c r="Q12" s="41">
        <v>132384</v>
      </c>
      <c r="R12" s="41">
        <v>161237.6335393647</v>
      </c>
      <c r="S12" s="41">
        <v>168969.39215705439</v>
      </c>
      <c r="T12" s="41">
        <v>168216.76129200601</v>
      </c>
      <c r="U12" s="41">
        <v>173538.81507410944</v>
      </c>
      <c r="V12" s="41">
        <v>172960.13261476057</v>
      </c>
      <c r="W12" s="41">
        <v>175127.84138610313</v>
      </c>
      <c r="X12" s="41">
        <v>177320.99547171814</v>
      </c>
      <c r="Y12" s="41">
        <v>184199.09137989173</v>
      </c>
      <c r="Z12" s="41">
        <v>183825.72418631049</v>
      </c>
      <c r="AA12" s="41">
        <v>168099.53433899098</v>
      </c>
      <c r="AB12" s="41">
        <v>175911.18256537576</v>
      </c>
      <c r="AC12" s="41">
        <v>163691.9203618794</v>
      </c>
    </row>
    <row r="13" spans="1:29" ht="18" x14ac:dyDescent="0.3">
      <c r="A13" s="39" t="s">
        <v>363</v>
      </c>
      <c r="B13" s="40" t="s">
        <v>358</v>
      </c>
      <c r="C13" s="40" t="s">
        <v>358</v>
      </c>
      <c r="D13" s="40" t="s">
        <v>358</v>
      </c>
      <c r="E13" s="40" t="s">
        <v>358</v>
      </c>
      <c r="F13" s="40" t="s">
        <v>358</v>
      </c>
      <c r="G13" s="40">
        <v>94925</v>
      </c>
      <c r="H13" s="40">
        <v>121398</v>
      </c>
      <c r="I13" s="40">
        <v>121906</v>
      </c>
      <c r="J13" s="40">
        <v>122496</v>
      </c>
      <c r="K13" s="40">
        <v>129852</v>
      </c>
      <c r="L13" s="40">
        <v>135871</v>
      </c>
      <c r="M13" s="40">
        <v>136104</v>
      </c>
      <c r="N13" s="40">
        <v>139136</v>
      </c>
      <c r="O13" s="40">
        <v>145060</v>
      </c>
      <c r="P13" s="40">
        <v>148558</v>
      </c>
      <c r="Q13" s="41">
        <v>162445</v>
      </c>
      <c r="R13" s="41">
        <v>313896.92522020405</v>
      </c>
      <c r="S13" s="41">
        <v>275231.42567910667</v>
      </c>
      <c r="T13" s="41">
        <v>282738.56512992969</v>
      </c>
      <c r="U13" s="41">
        <v>283699.01814509422</v>
      </c>
      <c r="V13" s="41">
        <v>286713.62925246486</v>
      </c>
      <c r="W13" s="41">
        <v>278863.59257525147</v>
      </c>
      <c r="X13" s="41">
        <v>297631.07481044956</v>
      </c>
      <c r="Y13" s="41">
        <v>307752.81318667787</v>
      </c>
      <c r="Z13" s="41">
        <v>314278.09776319546</v>
      </c>
      <c r="AA13" s="41">
        <v>305014.39009536692</v>
      </c>
      <c r="AB13" s="41">
        <v>292319.14201857231</v>
      </c>
      <c r="AC13" s="41">
        <v>292191.9758786945</v>
      </c>
    </row>
    <row r="14" spans="1:29" ht="18" x14ac:dyDescent="0.3">
      <c r="A14" s="50" t="s">
        <v>364</v>
      </c>
      <c r="B14" s="36" t="s">
        <v>358</v>
      </c>
      <c r="C14" s="36" t="s">
        <v>358</v>
      </c>
      <c r="D14" s="36" t="s">
        <v>358</v>
      </c>
      <c r="E14" s="36" t="s">
        <v>358</v>
      </c>
      <c r="F14" s="44">
        <f>SUM(F15:F22)</f>
        <v>39854</v>
      </c>
      <c r="G14" s="44">
        <f t="shared" ref="G14:AC14" si="1">SUM(G15:G22)</f>
        <v>39581</v>
      </c>
      <c r="H14" s="44">
        <f t="shared" si="1"/>
        <v>41143</v>
      </c>
      <c r="I14" s="44">
        <f t="shared" si="1"/>
        <v>40703</v>
      </c>
      <c r="J14" s="44">
        <f t="shared" si="1"/>
        <v>40241</v>
      </c>
      <c r="K14" s="44">
        <f t="shared" si="1"/>
        <v>39384</v>
      </c>
      <c r="L14" s="44">
        <f t="shared" si="1"/>
        <v>39585</v>
      </c>
      <c r="M14" s="44">
        <f t="shared" si="1"/>
        <v>39808</v>
      </c>
      <c r="N14" s="44">
        <f t="shared" si="1"/>
        <v>38984.124200000006</v>
      </c>
      <c r="O14" s="44">
        <f t="shared" si="1"/>
        <v>40180.218951999996</v>
      </c>
      <c r="P14" s="44">
        <f t="shared" si="1"/>
        <v>41605.038687999993</v>
      </c>
      <c r="Q14" s="44">
        <f t="shared" si="1"/>
        <v>43278.862481000004</v>
      </c>
      <c r="R14" s="44">
        <f t="shared" si="1"/>
        <v>45100.241891000005</v>
      </c>
      <c r="S14" s="44">
        <f t="shared" si="1"/>
        <v>46507.533026999998</v>
      </c>
      <c r="T14" s="44">
        <f t="shared" si="1"/>
        <v>46096.088878999995</v>
      </c>
      <c r="U14" s="44">
        <f t="shared" si="1"/>
        <v>45676.831126000005</v>
      </c>
      <c r="V14" s="44">
        <f t="shared" si="1"/>
        <v>46545.783080000001</v>
      </c>
      <c r="W14" s="44">
        <f t="shared" si="1"/>
        <v>47124.653055000002</v>
      </c>
      <c r="X14" s="44">
        <f t="shared" si="1"/>
        <v>49504.172899999998</v>
      </c>
      <c r="Y14" s="44">
        <f t="shared" si="1"/>
        <v>51873.259700000002</v>
      </c>
      <c r="Z14" s="44">
        <f t="shared" si="1"/>
        <v>53712.078799999996</v>
      </c>
      <c r="AA14" s="44">
        <f t="shared" si="1"/>
        <v>53898.382540000013</v>
      </c>
      <c r="AB14" s="44">
        <f t="shared" si="1"/>
        <v>52627.181348999991</v>
      </c>
      <c r="AC14" s="44">
        <f t="shared" si="1"/>
        <v>54328.134432999992</v>
      </c>
    </row>
    <row r="15" spans="1:29" ht="18" x14ac:dyDescent="0.3">
      <c r="A15" s="39" t="s">
        <v>365</v>
      </c>
      <c r="B15" s="40" t="s">
        <v>358</v>
      </c>
      <c r="C15" s="40" t="s">
        <v>358</v>
      </c>
      <c r="D15" s="40" t="s">
        <v>358</v>
      </c>
      <c r="E15" s="40" t="s">
        <v>358</v>
      </c>
      <c r="F15" s="40">
        <v>21790</v>
      </c>
      <c r="G15" s="40">
        <v>21161</v>
      </c>
      <c r="H15" s="40">
        <v>20981</v>
      </c>
      <c r="I15" s="40">
        <v>21090</v>
      </c>
      <c r="J15" s="40">
        <v>20336</v>
      </c>
      <c r="K15" s="40">
        <v>20247</v>
      </c>
      <c r="L15" s="40">
        <v>18832</v>
      </c>
      <c r="M15" s="40">
        <v>18818</v>
      </c>
      <c r="N15" s="40">
        <v>16802.168100000003</v>
      </c>
      <c r="O15" s="40">
        <v>17509.219211999996</v>
      </c>
      <c r="P15" s="40">
        <v>17873.721648999999</v>
      </c>
      <c r="Q15" s="40">
        <v>18683.797939</v>
      </c>
      <c r="R15" s="40">
        <v>18807.334752999999</v>
      </c>
      <c r="S15" s="40">
        <v>19582.868181999998</v>
      </c>
      <c r="T15" s="40">
        <v>19678.689117000002</v>
      </c>
      <c r="U15" s="40">
        <v>19178.851354999999</v>
      </c>
      <c r="V15" s="40">
        <v>18920.853862999997</v>
      </c>
      <c r="W15" s="40">
        <v>19424.922553999997</v>
      </c>
      <c r="X15" s="40">
        <v>20390.185932999997</v>
      </c>
      <c r="Y15" s="40">
        <v>20388.053</v>
      </c>
      <c r="Z15" s="40">
        <v>21198.100300000002</v>
      </c>
      <c r="AA15" s="40">
        <v>21099.988628999999</v>
      </c>
      <c r="AB15" s="40">
        <v>20569.726839999999</v>
      </c>
      <c r="AC15" s="40">
        <v>19882.666513</v>
      </c>
    </row>
    <row r="16" spans="1:29" ht="16.5" x14ac:dyDescent="0.3">
      <c r="A16" s="39" t="s">
        <v>366</v>
      </c>
      <c r="B16" s="40" t="s">
        <v>358</v>
      </c>
      <c r="C16" s="40" t="s">
        <v>358</v>
      </c>
      <c r="D16" s="40" t="s">
        <v>358</v>
      </c>
      <c r="E16" s="40" t="s">
        <v>358</v>
      </c>
      <c r="F16" s="40">
        <v>381</v>
      </c>
      <c r="G16" s="40">
        <v>350</v>
      </c>
      <c r="H16" s="40">
        <v>571</v>
      </c>
      <c r="I16" s="40">
        <v>662</v>
      </c>
      <c r="J16" s="40">
        <v>701</v>
      </c>
      <c r="K16" s="40">
        <v>705</v>
      </c>
      <c r="L16" s="40">
        <v>833</v>
      </c>
      <c r="M16" s="40">
        <v>860</v>
      </c>
      <c r="N16" s="40">
        <v>955.24509999999998</v>
      </c>
      <c r="O16" s="40">
        <v>1023.7081319999999</v>
      </c>
      <c r="P16" s="40">
        <v>1115.35194</v>
      </c>
      <c r="Q16" s="40">
        <v>1190.168551</v>
      </c>
      <c r="R16" s="40">
        <v>1339.431795</v>
      </c>
      <c r="S16" s="40">
        <v>1427.305259</v>
      </c>
      <c r="T16" s="40">
        <v>1431.6725369999999</v>
      </c>
      <c r="U16" s="40">
        <v>1476.0326319999997</v>
      </c>
      <c r="V16" s="40">
        <v>1576.197658</v>
      </c>
      <c r="W16" s="40">
        <v>1699.5838489999999</v>
      </c>
      <c r="X16" s="40">
        <v>1865.7201999999997</v>
      </c>
      <c r="Y16" s="40">
        <v>1930.2944</v>
      </c>
      <c r="Z16" s="40">
        <v>2081.0625999999997</v>
      </c>
      <c r="AA16" s="40">
        <v>2196.117518</v>
      </c>
      <c r="AB16" s="40">
        <v>2172.7471529999998</v>
      </c>
      <c r="AC16" s="40">
        <v>2197.7375609999999</v>
      </c>
    </row>
    <row r="17" spans="1:29" ht="16.5" x14ac:dyDescent="0.3">
      <c r="A17" s="39" t="s">
        <v>367</v>
      </c>
      <c r="B17" s="40" t="s">
        <v>358</v>
      </c>
      <c r="C17" s="40" t="s">
        <v>358</v>
      </c>
      <c r="D17" s="40" t="s">
        <v>358</v>
      </c>
      <c r="E17" s="40" t="s">
        <v>358</v>
      </c>
      <c r="F17" s="40">
        <v>10558</v>
      </c>
      <c r="G17" s="40">
        <v>10427</v>
      </c>
      <c r="H17" s="40">
        <v>11475</v>
      </c>
      <c r="I17" s="40">
        <v>10528</v>
      </c>
      <c r="J17" s="40">
        <v>10737</v>
      </c>
      <c r="K17" s="40">
        <v>10231</v>
      </c>
      <c r="L17" s="40">
        <v>10668</v>
      </c>
      <c r="M17" s="40">
        <v>10559</v>
      </c>
      <c r="N17" s="40">
        <v>11530.220300000001</v>
      </c>
      <c r="O17" s="40">
        <v>12056.0676</v>
      </c>
      <c r="P17" s="40">
        <v>12284.382321999999</v>
      </c>
      <c r="Q17" s="40">
        <v>12902.056581000001</v>
      </c>
      <c r="R17" s="40">
        <v>13843.512074999999</v>
      </c>
      <c r="S17" s="40">
        <v>14178.091572000001</v>
      </c>
      <c r="T17" s="40">
        <v>13663.224326</v>
      </c>
      <c r="U17" s="40">
        <v>13606.195594000001</v>
      </c>
      <c r="V17" s="40">
        <v>14354.281087000001</v>
      </c>
      <c r="W17" s="40">
        <v>14417.698761</v>
      </c>
      <c r="X17" s="40">
        <v>14721.465516</v>
      </c>
      <c r="Y17" s="40">
        <v>16137.9522</v>
      </c>
      <c r="Z17" s="40">
        <v>16849.9198</v>
      </c>
      <c r="AA17" s="40">
        <v>16805.109970000001</v>
      </c>
      <c r="AB17" s="40">
        <v>16406.938677999999</v>
      </c>
      <c r="AC17" s="40">
        <v>17316.613255</v>
      </c>
    </row>
    <row r="18" spans="1:29" ht="16.5" x14ac:dyDescent="0.3">
      <c r="A18" s="39" t="s">
        <v>368</v>
      </c>
      <c r="B18" s="40" t="s">
        <v>358</v>
      </c>
      <c r="C18" s="40" t="s">
        <v>358</v>
      </c>
      <c r="D18" s="40" t="s">
        <v>358</v>
      </c>
      <c r="E18" s="40" t="s">
        <v>358</v>
      </c>
      <c r="F18" s="40">
        <v>219</v>
      </c>
      <c r="G18" s="40">
        <v>306</v>
      </c>
      <c r="H18" s="40">
        <v>193</v>
      </c>
      <c r="I18" s="40">
        <v>195</v>
      </c>
      <c r="J18" s="40">
        <v>199</v>
      </c>
      <c r="K18" s="40">
        <v>188</v>
      </c>
      <c r="L18" s="40">
        <v>187</v>
      </c>
      <c r="M18" s="40">
        <v>187</v>
      </c>
      <c r="N18" s="40">
        <v>184.16370000000001</v>
      </c>
      <c r="O18" s="40">
        <v>189.170345</v>
      </c>
      <c r="P18" s="40">
        <v>181.71669800000001</v>
      </c>
      <c r="Q18" s="40">
        <v>186.10567</v>
      </c>
      <c r="R18" s="40">
        <v>191.89107100000004</v>
      </c>
      <c r="S18" s="40">
        <v>186.99797199999998</v>
      </c>
      <c r="T18" s="40">
        <v>187.793553</v>
      </c>
      <c r="U18" s="40">
        <v>176.144657</v>
      </c>
      <c r="V18" s="40">
        <v>173.21470899999997</v>
      </c>
      <c r="W18" s="40">
        <v>172.98174700000001</v>
      </c>
      <c r="X18" s="40">
        <v>163.88912900000003</v>
      </c>
      <c r="Y18" s="40">
        <v>155.51650000000001</v>
      </c>
      <c r="Z18" s="40">
        <v>160.68529999999998</v>
      </c>
      <c r="AA18" s="40">
        <v>168.066937</v>
      </c>
      <c r="AB18" s="40">
        <v>168.878049</v>
      </c>
      <c r="AC18" s="40">
        <v>160.306691</v>
      </c>
    </row>
    <row r="19" spans="1:29" ht="16.5" x14ac:dyDescent="0.3">
      <c r="A19" s="39" t="s">
        <v>369</v>
      </c>
      <c r="B19" s="40">
        <v>4197</v>
      </c>
      <c r="C19" s="40">
        <v>4128</v>
      </c>
      <c r="D19" s="40">
        <v>4592</v>
      </c>
      <c r="E19" s="40">
        <v>4513</v>
      </c>
      <c r="F19" s="40">
        <v>6516</v>
      </c>
      <c r="G19" s="40">
        <v>6534</v>
      </c>
      <c r="H19" s="40">
        <v>7082</v>
      </c>
      <c r="I19" s="40">
        <v>7344</v>
      </c>
      <c r="J19" s="40">
        <v>7320</v>
      </c>
      <c r="K19" s="40">
        <v>6940</v>
      </c>
      <c r="L19" s="40">
        <v>7996</v>
      </c>
      <c r="M19" s="40">
        <v>8244</v>
      </c>
      <c r="N19" s="40">
        <v>8350.4012999999995</v>
      </c>
      <c r="O19" s="40">
        <v>8037.4858980000008</v>
      </c>
      <c r="P19" s="40">
        <v>8702.2589120000011</v>
      </c>
      <c r="Q19" s="40">
        <v>8764.0169889999997</v>
      </c>
      <c r="R19" s="40">
        <v>9399.8729629999998</v>
      </c>
      <c r="S19" s="40">
        <v>9543.5642550000011</v>
      </c>
      <c r="T19" s="40">
        <v>9499.8287029999992</v>
      </c>
      <c r="U19" s="40">
        <v>9555.383124</v>
      </c>
      <c r="V19" s="40">
        <v>9715.2788890000011</v>
      </c>
      <c r="W19" s="40">
        <v>9470.1332469999998</v>
      </c>
      <c r="X19" s="40">
        <v>10358.926487000002</v>
      </c>
      <c r="Y19" s="40">
        <v>11136.821900000001</v>
      </c>
      <c r="Z19" s="40">
        <v>11031.9995</v>
      </c>
      <c r="AA19" s="40">
        <v>11129.418953</v>
      </c>
      <c r="AB19" s="40">
        <v>10773.7353</v>
      </c>
      <c r="AC19" s="40">
        <v>11314.228574000001</v>
      </c>
    </row>
    <row r="20" spans="1:29" ht="18" x14ac:dyDescent="0.3">
      <c r="A20" s="45" t="s">
        <v>370</v>
      </c>
      <c r="B20" s="40" t="s">
        <v>358</v>
      </c>
      <c r="C20" s="40" t="s">
        <v>358</v>
      </c>
      <c r="D20" s="40" t="s">
        <v>358</v>
      </c>
      <c r="E20" s="40" t="s">
        <v>358</v>
      </c>
      <c r="F20" s="40" t="s">
        <v>358</v>
      </c>
      <c r="G20" s="40">
        <v>364</v>
      </c>
      <c r="H20" s="40">
        <v>431</v>
      </c>
      <c r="I20" s="40">
        <v>454</v>
      </c>
      <c r="J20" s="40">
        <v>495</v>
      </c>
      <c r="K20" s="40">
        <v>562</v>
      </c>
      <c r="L20" s="40">
        <v>577</v>
      </c>
      <c r="M20" s="40">
        <v>607</v>
      </c>
      <c r="N20" s="40">
        <v>390.9409</v>
      </c>
      <c r="O20" s="40">
        <v>531.07757100000003</v>
      </c>
      <c r="P20" s="40">
        <v>513.41098099999999</v>
      </c>
      <c r="Q20" s="40">
        <v>558.98629999999991</v>
      </c>
      <c r="R20" s="40">
        <v>587.65657799999997</v>
      </c>
      <c r="S20" s="40">
        <v>625.77712400000007</v>
      </c>
      <c r="T20" s="40">
        <v>650.98968500000001</v>
      </c>
      <c r="U20" s="40">
        <v>688.58305900000005</v>
      </c>
      <c r="V20" s="40">
        <v>703.84377199999994</v>
      </c>
      <c r="W20" s="40">
        <v>738.47902800000008</v>
      </c>
      <c r="X20" s="40">
        <v>753.30440099999998</v>
      </c>
      <c r="Y20" s="40">
        <v>777.72930000000008</v>
      </c>
      <c r="Z20" s="40">
        <v>843.92600000000004</v>
      </c>
      <c r="AA20" s="40">
        <v>881.04851499999995</v>
      </c>
      <c r="AB20" s="40">
        <v>873.93865100000005</v>
      </c>
      <c r="AC20" s="40">
        <v>878.65299300000004</v>
      </c>
    </row>
    <row r="21" spans="1:29" ht="18" x14ac:dyDescent="0.3">
      <c r="A21" s="39" t="s">
        <v>371</v>
      </c>
      <c r="B21" s="40" t="s">
        <v>358</v>
      </c>
      <c r="C21" s="40" t="s">
        <v>358</v>
      </c>
      <c r="D21" s="40" t="s">
        <v>358</v>
      </c>
      <c r="E21" s="40" t="s">
        <v>358</v>
      </c>
      <c r="F21" s="40" t="s">
        <v>358</v>
      </c>
      <c r="G21" s="40" t="s">
        <v>358</v>
      </c>
      <c r="H21" s="40">
        <v>286</v>
      </c>
      <c r="I21" s="40">
        <v>282</v>
      </c>
      <c r="J21" s="40">
        <v>271</v>
      </c>
      <c r="K21" s="40">
        <v>260</v>
      </c>
      <c r="L21" s="40">
        <v>260</v>
      </c>
      <c r="M21" s="40">
        <v>260</v>
      </c>
      <c r="N21" s="40">
        <v>255.38840000000002</v>
      </c>
      <c r="O21" s="40">
        <v>254.21924200000004</v>
      </c>
      <c r="P21" s="40">
        <v>280.125878</v>
      </c>
      <c r="Q21" s="40">
        <v>294.71404899999999</v>
      </c>
      <c r="R21" s="40">
        <v>298.132858</v>
      </c>
      <c r="S21" s="40">
        <v>295.33117599999997</v>
      </c>
      <c r="T21" s="40">
        <v>301.363563</v>
      </c>
      <c r="U21" s="40">
        <v>366.84362800000002</v>
      </c>
      <c r="V21" s="40">
        <v>356.984306</v>
      </c>
      <c r="W21" s="40">
        <v>359.19848399999995</v>
      </c>
      <c r="X21" s="40">
        <v>359.85686900000002</v>
      </c>
      <c r="Y21" s="40">
        <v>380.78190000000001</v>
      </c>
      <c r="Z21" s="40">
        <v>390.4581</v>
      </c>
      <c r="AA21" s="40">
        <v>364.67172900000003</v>
      </c>
      <c r="AB21" s="40">
        <v>389.20500600000003</v>
      </c>
      <c r="AC21" s="40">
        <v>389.38419099999999</v>
      </c>
    </row>
    <row r="22" spans="1:29" ht="18" x14ac:dyDescent="0.3">
      <c r="A22" s="39" t="s">
        <v>372</v>
      </c>
      <c r="B22" s="40" t="s">
        <v>358</v>
      </c>
      <c r="C22" s="40" t="s">
        <v>358</v>
      </c>
      <c r="D22" s="40" t="s">
        <v>358</v>
      </c>
      <c r="E22" s="40" t="s">
        <v>358</v>
      </c>
      <c r="F22" s="40">
        <v>390</v>
      </c>
      <c r="G22" s="40">
        <v>439</v>
      </c>
      <c r="H22" s="40">
        <v>124</v>
      </c>
      <c r="I22" s="40">
        <v>148</v>
      </c>
      <c r="J22" s="40">
        <v>182</v>
      </c>
      <c r="K22" s="40">
        <v>251</v>
      </c>
      <c r="L22" s="40">
        <v>232</v>
      </c>
      <c r="M22" s="40">
        <v>273</v>
      </c>
      <c r="N22" s="40">
        <v>515.5963999999949</v>
      </c>
      <c r="O22" s="40">
        <v>579.27095199999894</v>
      </c>
      <c r="P22" s="40">
        <v>654.07030799999484</v>
      </c>
      <c r="Q22" s="40">
        <v>699.01640200000111</v>
      </c>
      <c r="R22" s="40">
        <v>632.40979800000787</v>
      </c>
      <c r="S22" s="40">
        <v>667.59748699999909</v>
      </c>
      <c r="T22" s="40">
        <v>682.52739499999007</v>
      </c>
      <c r="U22" s="40">
        <v>628.79707700001018</v>
      </c>
      <c r="V22" s="40">
        <v>745.12879600000451</v>
      </c>
      <c r="W22" s="40">
        <v>841.65538500000548</v>
      </c>
      <c r="X22" s="40">
        <v>890.82436499999312</v>
      </c>
      <c r="Y22" s="40">
        <v>966.1105000000025</v>
      </c>
      <c r="Z22" s="40">
        <v>1155.9271999999999</v>
      </c>
      <c r="AA22" s="40">
        <v>1253.9602890000001</v>
      </c>
      <c r="AB22" s="40">
        <v>1272.0116720000001</v>
      </c>
      <c r="AC22" s="40">
        <v>2188.5446550000001</v>
      </c>
    </row>
    <row r="23" spans="1:29" ht="16.5" x14ac:dyDescent="0.3">
      <c r="A23" s="35" t="s">
        <v>373</v>
      </c>
      <c r="B23" s="40"/>
      <c r="C23" s="40"/>
      <c r="D23" s="40"/>
      <c r="E23" s="40"/>
      <c r="F23" s="40"/>
      <c r="G23" s="40"/>
      <c r="H23" s="40"/>
      <c r="I23" s="40"/>
      <c r="J23" s="40"/>
      <c r="K23" s="40"/>
      <c r="L23" s="40"/>
      <c r="M23" s="40"/>
      <c r="N23" s="40"/>
      <c r="O23" s="40"/>
      <c r="P23" s="40"/>
      <c r="Q23" s="41"/>
      <c r="R23" s="41"/>
      <c r="S23" s="41"/>
      <c r="T23" s="51"/>
      <c r="U23" s="51"/>
      <c r="V23" s="52"/>
      <c r="W23" s="53"/>
      <c r="X23" s="53"/>
      <c r="Y23" s="54"/>
      <c r="Z23" s="54"/>
      <c r="AC23" s="41"/>
    </row>
    <row r="24" spans="1:29" ht="17.25" thickBot="1" x14ac:dyDescent="0.35">
      <c r="A24" s="55" t="s">
        <v>374</v>
      </c>
      <c r="B24" s="56">
        <v>17064</v>
      </c>
      <c r="C24" s="56">
        <v>13260</v>
      </c>
      <c r="D24" s="56">
        <v>6179</v>
      </c>
      <c r="E24" s="56">
        <v>3931</v>
      </c>
      <c r="F24" s="56">
        <v>4503</v>
      </c>
      <c r="G24" s="56">
        <v>4825</v>
      </c>
      <c r="H24" s="56">
        <v>6057</v>
      </c>
      <c r="I24" s="56">
        <v>6273</v>
      </c>
      <c r="J24" s="56">
        <v>6091</v>
      </c>
      <c r="K24" s="56">
        <v>6199</v>
      </c>
      <c r="L24" s="56">
        <v>5921</v>
      </c>
      <c r="M24" s="56">
        <v>5545</v>
      </c>
      <c r="N24" s="56">
        <v>5050</v>
      </c>
      <c r="O24" s="56">
        <v>5166</v>
      </c>
      <c r="P24" s="56">
        <v>5304</v>
      </c>
      <c r="Q24" s="57">
        <v>5330</v>
      </c>
      <c r="R24" s="57">
        <v>5498</v>
      </c>
      <c r="S24" s="57">
        <v>5559</v>
      </c>
      <c r="T24" s="58">
        <v>5468</v>
      </c>
      <c r="U24" s="57">
        <v>5679.9327190000004</v>
      </c>
      <c r="V24" s="57">
        <v>5510.8824969999996</v>
      </c>
      <c r="W24" s="57">
        <v>5381.2259430000004</v>
      </c>
      <c r="X24" s="57">
        <v>5409.8024770000002</v>
      </c>
      <c r="Y24" s="59">
        <v>5784.2503669999996</v>
      </c>
      <c r="Z24" s="56">
        <v>6178.5060000000003</v>
      </c>
      <c r="AA24" s="56">
        <v>5914.0959999999995</v>
      </c>
      <c r="AB24" s="56">
        <v>6419.7539999999999</v>
      </c>
      <c r="AC24" s="57">
        <v>6670.21</v>
      </c>
    </row>
    <row r="25" spans="1:29" s="62" customFormat="1" ht="13.5" x14ac:dyDescent="0.2">
      <c r="A25" s="160" t="s">
        <v>375</v>
      </c>
      <c r="B25" s="160"/>
      <c r="C25" s="160"/>
      <c r="D25" s="160"/>
      <c r="E25" s="161"/>
      <c r="F25" s="161"/>
      <c r="G25" s="161"/>
      <c r="H25" s="161"/>
      <c r="I25" s="161"/>
      <c r="J25" s="161"/>
      <c r="K25" s="161"/>
      <c r="L25" s="60"/>
      <c r="M25" s="60"/>
      <c r="N25" s="60"/>
      <c r="O25" s="60"/>
      <c r="P25" s="60"/>
      <c r="Q25" s="61"/>
      <c r="R25" s="61"/>
      <c r="S25" s="61"/>
      <c r="T25" s="61"/>
      <c r="U25" s="61"/>
      <c r="V25" s="61"/>
      <c r="W25" s="61"/>
      <c r="X25" s="61"/>
    </row>
    <row r="26" spans="1:29" s="34" customFormat="1" ht="16.5" x14ac:dyDescent="0.3">
      <c r="A26" s="162"/>
      <c r="B26" s="162"/>
      <c r="C26" s="162"/>
      <c r="D26" s="162"/>
      <c r="E26" s="162"/>
      <c r="F26" s="162"/>
      <c r="G26" s="162"/>
      <c r="H26" s="162"/>
      <c r="I26" s="162"/>
      <c r="J26" s="162"/>
      <c r="K26" s="162"/>
      <c r="L26" s="63"/>
      <c r="M26" s="63"/>
      <c r="N26" s="63"/>
      <c r="O26" s="63"/>
      <c r="P26" s="63"/>
      <c r="Q26" s="64"/>
      <c r="R26" s="64"/>
      <c r="S26" s="65"/>
      <c r="T26" s="65"/>
      <c r="U26" s="65"/>
      <c r="V26" s="65"/>
      <c r="W26" s="65"/>
      <c r="X26" s="65"/>
    </row>
    <row r="27" spans="1:29" s="62" customFormat="1" ht="13.5" x14ac:dyDescent="0.2">
      <c r="A27" s="152" t="s">
        <v>376</v>
      </c>
      <c r="B27" s="152"/>
      <c r="C27" s="152"/>
      <c r="D27" s="152"/>
      <c r="E27" s="143"/>
      <c r="F27" s="143"/>
      <c r="G27" s="143"/>
      <c r="H27" s="143"/>
      <c r="I27" s="143"/>
      <c r="J27" s="143"/>
      <c r="K27" s="143"/>
      <c r="L27" s="60"/>
      <c r="M27" s="60"/>
      <c r="N27" s="60"/>
      <c r="O27" s="60"/>
      <c r="P27" s="60"/>
      <c r="Q27" s="61"/>
      <c r="R27" s="61"/>
      <c r="S27" s="61"/>
      <c r="T27" s="61"/>
      <c r="U27" s="61"/>
      <c r="V27" s="61"/>
      <c r="W27" s="61"/>
      <c r="X27" s="61"/>
    </row>
    <row r="28" spans="1:29" s="62" customFormat="1" ht="13.5" x14ac:dyDescent="0.2">
      <c r="A28" s="152" t="s">
        <v>377</v>
      </c>
      <c r="B28" s="152"/>
      <c r="C28" s="152"/>
      <c r="D28" s="152"/>
      <c r="E28" s="143"/>
      <c r="F28" s="143"/>
      <c r="G28" s="143"/>
      <c r="H28" s="143"/>
      <c r="I28" s="143"/>
      <c r="J28" s="143"/>
      <c r="K28" s="143"/>
      <c r="L28" s="60"/>
      <c r="M28" s="60"/>
      <c r="N28" s="60"/>
      <c r="O28" s="60"/>
      <c r="P28" s="60"/>
      <c r="Q28" s="61"/>
      <c r="R28" s="61"/>
      <c r="S28" s="61"/>
      <c r="T28" s="61"/>
      <c r="U28" s="61"/>
      <c r="V28" s="61"/>
      <c r="W28" s="61"/>
      <c r="X28" s="61"/>
    </row>
    <row r="29" spans="1:29" s="62" customFormat="1" ht="12" x14ac:dyDescent="0.2">
      <c r="A29" s="163" t="s">
        <v>378</v>
      </c>
      <c r="B29" s="143"/>
      <c r="C29" s="143"/>
      <c r="D29" s="143"/>
      <c r="E29" s="143"/>
      <c r="F29" s="143"/>
      <c r="G29" s="143"/>
      <c r="H29" s="143"/>
      <c r="I29" s="143"/>
      <c r="J29" s="143"/>
      <c r="K29" s="143"/>
      <c r="L29" s="66"/>
      <c r="M29" s="66"/>
      <c r="N29" s="66"/>
      <c r="O29" s="66"/>
      <c r="P29" s="66"/>
      <c r="Q29" s="61"/>
      <c r="R29" s="61"/>
      <c r="S29" s="61"/>
      <c r="T29" s="61"/>
      <c r="U29" s="61"/>
      <c r="V29" s="61"/>
      <c r="W29" s="61"/>
      <c r="X29" s="61"/>
    </row>
    <row r="30" spans="1:29" s="62" customFormat="1" ht="13.5" x14ac:dyDescent="0.2">
      <c r="A30" s="163" t="s">
        <v>379</v>
      </c>
      <c r="B30" s="163"/>
      <c r="C30" s="163"/>
      <c r="D30" s="163"/>
      <c r="E30" s="163"/>
      <c r="F30" s="163"/>
      <c r="G30" s="163"/>
      <c r="H30" s="163"/>
      <c r="I30" s="163"/>
      <c r="J30" s="163"/>
      <c r="K30" s="163"/>
      <c r="L30" s="66"/>
      <c r="M30" s="66"/>
      <c r="N30" s="66"/>
      <c r="O30" s="66"/>
      <c r="P30" s="66"/>
      <c r="Q30" s="61"/>
      <c r="R30" s="61"/>
      <c r="S30" s="61"/>
      <c r="T30" s="61"/>
      <c r="U30" s="61"/>
      <c r="V30" s="61"/>
      <c r="W30" s="61"/>
      <c r="X30" s="61"/>
    </row>
    <row r="31" spans="1:29" s="62" customFormat="1" ht="13.5" x14ac:dyDescent="0.2">
      <c r="A31" s="164" t="s">
        <v>380</v>
      </c>
      <c r="B31" s="164"/>
      <c r="C31" s="164"/>
      <c r="D31" s="164"/>
      <c r="E31" s="164"/>
      <c r="F31" s="164"/>
      <c r="G31" s="164"/>
      <c r="H31" s="164"/>
      <c r="I31" s="164"/>
      <c r="J31" s="164"/>
      <c r="K31" s="165"/>
      <c r="L31" s="66"/>
      <c r="M31" s="66"/>
      <c r="N31" s="66"/>
      <c r="O31" s="66"/>
      <c r="P31" s="66"/>
      <c r="Q31" s="61"/>
      <c r="R31" s="61"/>
      <c r="S31" s="61"/>
      <c r="T31" s="61"/>
      <c r="U31" s="61"/>
      <c r="V31" s="61"/>
      <c r="W31" s="61"/>
      <c r="X31" s="61"/>
    </row>
    <row r="32" spans="1:29" s="62" customFormat="1" ht="13.5" x14ac:dyDescent="0.2">
      <c r="A32" s="152" t="s">
        <v>381</v>
      </c>
      <c r="B32" s="152"/>
      <c r="C32" s="152"/>
      <c r="D32" s="152"/>
      <c r="E32" s="143"/>
      <c r="F32" s="143"/>
      <c r="G32" s="143"/>
      <c r="H32" s="143"/>
      <c r="I32" s="143"/>
      <c r="J32" s="143"/>
      <c r="K32" s="143"/>
      <c r="L32" s="60"/>
      <c r="M32" s="60"/>
      <c r="N32" s="60"/>
      <c r="O32" s="60"/>
      <c r="P32" s="60"/>
      <c r="Q32" s="61"/>
      <c r="R32" s="61"/>
      <c r="S32" s="61"/>
      <c r="T32" s="61"/>
      <c r="U32" s="61"/>
      <c r="V32" s="61"/>
      <c r="W32" s="61"/>
      <c r="X32" s="61"/>
    </row>
    <row r="33" spans="1:24" s="62" customFormat="1" ht="13.5" x14ac:dyDescent="0.2">
      <c r="A33" s="163" t="s">
        <v>382</v>
      </c>
      <c r="B33" s="163"/>
      <c r="C33" s="163"/>
      <c r="D33" s="163"/>
      <c r="E33" s="163"/>
      <c r="F33" s="163"/>
      <c r="G33" s="163"/>
      <c r="H33" s="163"/>
      <c r="I33" s="143"/>
      <c r="J33" s="143"/>
      <c r="K33" s="143"/>
      <c r="L33" s="60"/>
      <c r="M33" s="60"/>
      <c r="N33" s="60"/>
      <c r="O33" s="60"/>
      <c r="P33" s="60"/>
      <c r="Q33" s="60"/>
      <c r="R33" s="61"/>
      <c r="S33" s="61"/>
      <c r="T33" s="61"/>
      <c r="U33" s="61"/>
      <c r="V33" s="61"/>
      <c r="W33" s="61"/>
      <c r="X33" s="61"/>
    </row>
    <row r="34" spans="1:24" s="62" customFormat="1" ht="13.5" x14ac:dyDescent="0.2">
      <c r="A34" s="163" t="s">
        <v>383</v>
      </c>
      <c r="B34" s="163"/>
      <c r="C34" s="163"/>
      <c r="D34" s="163"/>
      <c r="E34" s="163"/>
      <c r="F34" s="163"/>
      <c r="G34" s="163"/>
      <c r="H34" s="163"/>
      <c r="I34" s="163"/>
      <c r="J34" s="163"/>
      <c r="K34" s="143"/>
      <c r="L34" s="66"/>
      <c r="M34" s="66"/>
      <c r="N34" s="66"/>
      <c r="O34" s="66"/>
      <c r="P34" s="66"/>
      <c r="Q34" s="66"/>
      <c r="R34" s="61"/>
      <c r="S34" s="61"/>
      <c r="T34" s="61"/>
      <c r="U34" s="61"/>
      <c r="V34" s="61"/>
      <c r="W34" s="61"/>
      <c r="X34" s="61"/>
    </row>
    <row r="35" spans="1:24" s="62" customFormat="1" ht="13.5" x14ac:dyDescent="0.2">
      <c r="A35" s="158"/>
      <c r="B35" s="158"/>
      <c r="C35" s="158"/>
      <c r="D35" s="158"/>
      <c r="E35" s="158"/>
      <c r="F35" s="158"/>
      <c r="G35" s="158"/>
      <c r="H35" s="158"/>
      <c r="I35" s="158"/>
      <c r="J35" s="158"/>
      <c r="K35" s="158"/>
      <c r="L35" s="60"/>
      <c r="M35" s="60"/>
      <c r="N35" s="60"/>
      <c r="O35" s="60"/>
      <c r="P35" s="60"/>
      <c r="Q35" s="61"/>
      <c r="R35" s="61"/>
      <c r="S35" s="61"/>
      <c r="T35" s="61"/>
      <c r="U35" s="61"/>
      <c r="V35" s="61"/>
      <c r="W35" s="61"/>
      <c r="X35" s="61"/>
    </row>
    <row r="36" spans="1:24" s="62" customFormat="1" ht="13.5" x14ac:dyDescent="0.2">
      <c r="A36" s="150" t="s">
        <v>384</v>
      </c>
      <c r="B36" s="150"/>
      <c r="C36" s="150"/>
      <c r="D36" s="150"/>
      <c r="E36" s="143"/>
      <c r="F36" s="143"/>
      <c r="G36" s="143"/>
      <c r="H36" s="143"/>
      <c r="I36" s="143"/>
      <c r="J36" s="143"/>
      <c r="K36" s="143"/>
      <c r="L36" s="60"/>
      <c r="M36" s="60"/>
      <c r="N36" s="60"/>
      <c r="O36" s="60"/>
      <c r="P36" s="60"/>
      <c r="Q36" s="61"/>
      <c r="R36" s="61"/>
      <c r="S36" s="61"/>
      <c r="T36" s="61"/>
      <c r="U36" s="61"/>
      <c r="V36" s="61"/>
      <c r="W36" s="61"/>
      <c r="X36" s="61"/>
    </row>
    <row r="37" spans="1:24" s="62" customFormat="1" ht="13.5" x14ac:dyDescent="0.2">
      <c r="A37" s="151" t="s">
        <v>385</v>
      </c>
      <c r="B37" s="150"/>
      <c r="C37" s="150"/>
      <c r="D37" s="150"/>
      <c r="E37" s="143"/>
      <c r="F37" s="143"/>
      <c r="G37" s="143"/>
      <c r="H37" s="143"/>
      <c r="I37" s="143"/>
      <c r="J37" s="143"/>
      <c r="K37" s="143"/>
      <c r="L37" s="60"/>
      <c r="M37" s="60"/>
      <c r="N37" s="60"/>
      <c r="O37" s="60"/>
      <c r="P37" s="60"/>
      <c r="Q37" s="61"/>
      <c r="R37" s="61"/>
      <c r="S37" s="61"/>
      <c r="T37" s="61"/>
      <c r="U37" s="61"/>
      <c r="V37" s="61"/>
      <c r="W37" s="61"/>
      <c r="X37" s="61"/>
    </row>
    <row r="38" spans="1:24" s="62" customFormat="1" ht="13.5" x14ac:dyDescent="0.2">
      <c r="A38" s="151" t="s">
        <v>386</v>
      </c>
      <c r="B38" s="152"/>
      <c r="C38" s="152"/>
      <c r="D38" s="152"/>
      <c r="E38" s="143"/>
      <c r="F38" s="143"/>
      <c r="G38" s="143"/>
      <c r="H38" s="143"/>
      <c r="I38" s="143"/>
      <c r="J38" s="143"/>
      <c r="K38" s="143"/>
      <c r="L38" s="60"/>
      <c r="M38" s="60"/>
      <c r="N38" s="60"/>
      <c r="O38" s="60"/>
      <c r="P38" s="60"/>
      <c r="Q38" s="61"/>
      <c r="R38" s="61"/>
      <c r="S38" s="61"/>
      <c r="T38" s="61"/>
      <c r="U38" s="61"/>
      <c r="V38" s="61"/>
      <c r="W38" s="61"/>
      <c r="X38" s="61"/>
    </row>
    <row r="39" spans="1:24" s="62" customFormat="1" ht="12" x14ac:dyDescent="0.2">
      <c r="A39" s="153" t="s">
        <v>387</v>
      </c>
      <c r="B39" s="153"/>
      <c r="C39" s="153"/>
      <c r="D39" s="153"/>
      <c r="E39" s="153"/>
      <c r="F39" s="153"/>
      <c r="G39" s="153"/>
      <c r="H39" s="153"/>
      <c r="I39" s="153"/>
      <c r="J39" s="153"/>
      <c r="K39" s="153"/>
      <c r="L39" s="67"/>
      <c r="M39" s="67"/>
      <c r="N39" s="67"/>
      <c r="O39" s="67"/>
      <c r="P39" s="68"/>
      <c r="Q39" s="61"/>
      <c r="R39" s="61"/>
      <c r="S39" s="61"/>
      <c r="T39" s="61"/>
      <c r="U39" s="61"/>
      <c r="V39" s="61"/>
      <c r="W39" s="61"/>
      <c r="X39" s="61"/>
    </row>
    <row r="40" spans="1:24" s="62" customFormat="1" ht="15" x14ac:dyDescent="0.25">
      <c r="A40" s="154" t="s">
        <v>388</v>
      </c>
      <c r="B40" s="155"/>
      <c r="C40" s="155"/>
      <c r="D40" s="155"/>
      <c r="E40" s="155"/>
      <c r="F40" s="155"/>
      <c r="G40" s="155"/>
      <c r="H40" s="155"/>
      <c r="I40" s="155"/>
      <c r="J40" s="155"/>
      <c r="K40" s="155"/>
      <c r="L40" s="67"/>
      <c r="M40" s="67"/>
      <c r="N40" s="67"/>
      <c r="O40" s="67"/>
      <c r="P40" s="68"/>
      <c r="Q40" s="61"/>
      <c r="R40" s="61"/>
      <c r="S40" s="61"/>
      <c r="T40" s="61"/>
      <c r="U40" s="61"/>
      <c r="V40" s="61"/>
      <c r="W40" s="61"/>
      <c r="X40" s="61"/>
    </row>
    <row r="41" spans="1:24" s="62" customFormat="1" ht="12" x14ac:dyDescent="0.2">
      <c r="A41" s="156" t="s">
        <v>389</v>
      </c>
      <c r="B41" s="156"/>
      <c r="C41" s="156"/>
      <c r="D41" s="156"/>
      <c r="E41" s="156"/>
      <c r="F41" s="156"/>
      <c r="G41" s="156"/>
      <c r="H41" s="156"/>
      <c r="I41" s="156"/>
      <c r="J41" s="156"/>
      <c r="K41" s="156"/>
      <c r="L41" s="67"/>
      <c r="M41" s="67"/>
      <c r="N41" s="67"/>
      <c r="O41" s="67"/>
      <c r="P41" s="68"/>
      <c r="Q41" s="61"/>
      <c r="R41" s="61"/>
      <c r="S41" s="61"/>
      <c r="T41" s="61"/>
      <c r="U41" s="61"/>
      <c r="V41" s="61"/>
      <c r="W41" s="61"/>
      <c r="X41" s="61"/>
    </row>
    <row r="42" spans="1:24" s="62" customFormat="1" ht="12" x14ac:dyDescent="0.2">
      <c r="A42" s="151" t="s">
        <v>390</v>
      </c>
      <c r="B42" s="143"/>
      <c r="C42" s="143"/>
      <c r="D42" s="143"/>
      <c r="E42" s="143"/>
      <c r="F42" s="143"/>
      <c r="G42" s="143"/>
      <c r="H42" s="143"/>
      <c r="I42" s="143"/>
      <c r="J42" s="143"/>
      <c r="K42" s="143"/>
      <c r="L42" s="66"/>
      <c r="M42" s="66"/>
      <c r="N42" s="66"/>
      <c r="O42" s="66"/>
      <c r="P42" s="66"/>
      <c r="Q42" s="61"/>
      <c r="R42" s="61"/>
      <c r="S42" s="61"/>
      <c r="T42" s="61"/>
      <c r="U42" s="61"/>
      <c r="V42" s="61"/>
      <c r="W42" s="61"/>
      <c r="X42" s="61"/>
    </row>
    <row r="43" spans="1:24" s="62" customFormat="1" ht="12" x14ac:dyDescent="0.2">
      <c r="A43" s="143"/>
      <c r="B43" s="143"/>
      <c r="C43" s="143"/>
      <c r="D43" s="143"/>
      <c r="E43" s="143"/>
      <c r="F43" s="143"/>
      <c r="G43" s="143"/>
      <c r="H43" s="143"/>
      <c r="I43" s="143"/>
      <c r="J43" s="143"/>
      <c r="K43" s="143"/>
      <c r="L43" s="69"/>
      <c r="M43" s="69"/>
      <c r="N43" s="69"/>
      <c r="O43" s="69"/>
      <c r="P43" s="69"/>
      <c r="Q43" s="61"/>
      <c r="R43" s="61"/>
      <c r="S43" s="61"/>
      <c r="T43" s="61"/>
      <c r="U43" s="61"/>
      <c r="V43" s="61"/>
      <c r="W43" s="61"/>
      <c r="X43" s="61"/>
    </row>
    <row r="44" spans="1:24" s="62" customFormat="1" ht="12" x14ac:dyDescent="0.2">
      <c r="A44" s="157" t="s">
        <v>391</v>
      </c>
      <c r="B44" s="157"/>
      <c r="C44" s="157"/>
      <c r="D44" s="157"/>
      <c r="E44" s="157"/>
      <c r="F44" s="157"/>
      <c r="G44" s="157"/>
      <c r="H44" s="157"/>
      <c r="I44" s="157"/>
      <c r="J44" s="157"/>
      <c r="K44" s="143"/>
      <c r="L44" s="66"/>
      <c r="M44" s="66"/>
      <c r="N44" s="66"/>
      <c r="O44" s="66"/>
      <c r="P44" s="66"/>
      <c r="Q44" s="61"/>
      <c r="R44" s="61"/>
      <c r="S44" s="61"/>
      <c r="T44" s="61"/>
      <c r="U44" s="61"/>
      <c r="V44" s="61"/>
      <c r="W44" s="61"/>
      <c r="X44" s="61"/>
    </row>
    <row r="45" spans="1:24" s="62" customFormat="1" ht="12" x14ac:dyDescent="0.2">
      <c r="A45" s="157" t="s">
        <v>392</v>
      </c>
      <c r="B45" s="157"/>
      <c r="C45" s="157"/>
      <c r="D45" s="157"/>
      <c r="E45" s="157"/>
      <c r="F45" s="157"/>
      <c r="G45" s="157"/>
      <c r="H45" s="157"/>
      <c r="I45" s="157"/>
      <c r="J45" s="157"/>
      <c r="K45" s="143"/>
      <c r="L45" s="66"/>
      <c r="M45" s="66"/>
      <c r="N45" s="66"/>
      <c r="O45" s="66"/>
      <c r="P45" s="66"/>
      <c r="Q45" s="61"/>
      <c r="R45" s="61"/>
      <c r="S45" s="61"/>
      <c r="T45" s="61"/>
      <c r="U45" s="61"/>
      <c r="V45" s="61"/>
      <c r="W45" s="61"/>
      <c r="X45" s="61"/>
    </row>
    <row r="46" spans="1:24" s="62" customFormat="1" ht="12" x14ac:dyDescent="0.2">
      <c r="A46" s="145" t="s">
        <v>393</v>
      </c>
      <c r="B46" s="145"/>
      <c r="C46" s="145"/>
      <c r="D46" s="145"/>
      <c r="E46" s="145"/>
      <c r="F46" s="145"/>
      <c r="G46" s="145"/>
      <c r="H46" s="145"/>
      <c r="I46" s="145"/>
      <c r="J46" s="145"/>
      <c r="K46" s="143"/>
      <c r="L46" s="66"/>
      <c r="M46" s="66"/>
      <c r="N46" s="66"/>
      <c r="O46" s="66"/>
      <c r="P46" s="66"/>
      <c r="Q46" s="61"/>
      <c r="R46" s="61"/>
      <c r="S46" s="61"/>
      <c r="T46" s="61"/>
      <c r="U46" s="61"/>
      <c r="V46" s="61"/>
      <c r="W46" s="61"/>
      <c r="X46" s="61"/>
    </row>
    <row r="47" spans="1:24" s="62" customFormat="1" ht="12" x14ac:dyDescent="0.2">
      <c r="A47" s="142" t="s">
        <v>394</v>
      </c>
      <c r="B47" s="142"/>
      <c r="C47" s="142"/>
      <c r="D47" s="142"/>
      <c r="E47" s="142"/>
      <c r="F47" s="142"/>
      <c r="G47" s="142"/>
      <c r="H47" s="142"/>
      <c r="I47" s="142"/>
      <c r="J47" s="142"/>
      <c r="K47" s="143"/>
      <c r="L47" s="70"/>
      <c r="M47" s="70"/>
      <c r="N47" s="70"/>
      <c r="O47" s="70"/>
      <c r="P47" s="70"/>
      <c r="Q47" s="61"/>
      <c r="R47" s="61"/>
      <c r="S47" s="61"/>
      <c r="T47" s="61"/>
      <c r="U47" s="61"/>
      <c r="V47" s="61"/>
      <c r="W47" s="61"/>
      <c r="X47" s="61"/>
    </row>
    <row r="48" spans="1:24" s="62" customFormat="1" ht="12" x14ac:dyDescent="0.2">
      <c r="A48" s="142" t="s">
        <v>395</v>
      </c>
      <c r="B48" s="142"/>
      <c r="C48" s="142"/>
      <c r="D48" s="142"/>
      <c r="E48" s="142"/>
      <c r="F48" s="142"/>
      <c r="G48" s="142"/>
      <c r="H48" s="142"/>
      <c r="I48" s="142"/>
      <c r="J48" s="142"/>
      <c r="K48" s="143"/>
      <c r="L48" s="71"/>
      <c r="M48" s="71"/>
      <c r="N48" s="71"/>
      <c r="O48" s="71"/>
      <c r="P48" s="71"/>
      <c r="Q48" s="61"/>
      <c r="R48" s="61"/>
      <c r="S48" s="61"/>
      <c r="T48" s="61"/>
      <c r="U48" s="61"/>
      <c r="V48" s="61"/>
      <c r="W48" s="61"/>
      <c r="X48" s="61"/>
    </row>
    <row r="49" spans="1:24" s="62" customFormat="1" ht="12" x14ac:dyDescent="0.2">
      <c r="A49" s="148" t="s">
        <v>396</v>
      </c>
      <c r="B49" s="148"/>
      <c r="C49" s="148"/>
      <c r="D49" s="148"/>
      <c r="E49" s="143"/>
      <c r="F49" s="143"/>
      <c r="G49" s="143"/>
      <c r="H49" s="143"/>
      <c r="I49" s="143"/>
      <c r="J49" s="143"/>
      <c r="K49" s="143"/>
      <c r="L49" s="71"/>
      <c r="M49" s="71"/>
      <c r="N49" s="71"/>
      <c r="O49" s="71"/>
      <c r="P49" s="71"/>
      <c r="Q49" s="61"/>
      <c r="R49" s="61"/>
      <c r="S49" s="61"/>
      <c r="T49" s="61"/>
      <c r="U49" s="61"/>
      <c r="V49" s="61"/>
      <c r="W49" s="61"/>
      <c r="X49" s="61"/>
    </row>
    <row r="50" spans="1:24" s="62" customFormat="1" ht="12" x14ac:dyDescent="0.2">
      <c r="A50" s="146" t="s">
        <v>397</v>
      </c>
      <c r="B50" s="146"/>
      <c r="C50" s="146"/>
      <c r="D50" s="146"/>
      <c r="E50" s="146"/>
      <c r="F50" s="146"/>
      <c r="G50" s="146"/>
      <c r="H50" s="146"/>
      <c r="I50" s="146"/>
      <c r="J50" s="146"/>
      <c r="K50" s="143"/>
      <c r="L50" s="71"/>
      <c r="M50" s="71"/>
      <c r="N50" s="71"/>
      <c r="O50" s="71"/>
      <c r="P50" s="71"/>
      <c r="Q50" s="61"/>
      <c r="R50" s="61"/>
      <c r="S50" s="61"/>
      <c r="T50" s="61"/>
      <c r="U50" s="61"/>
      <c r="V50" s="61"/>
      <c r="W50" s="61"/>
      <c r="X50" s="61"/>
    </row>
    <row r="51" spans="1:24" s="62" customFormat="1" ht="12" x14ac:dyDescent="0.2">
      <c r="A51" s="145" t="s">
        <v>398</v>
      </c>
      <c r="B51" s="145"/>
      <c r="C51" s="145"/>
      <c r="D51" s="145"/>
      <c r="E51" s="145"/>
      <c r="F51" s="145"/>
      <c r="G51" s="145"/>
      <c r="H51" s="145"/>
      <c r="I51" s="145"/>
      <c r="J51" s="145"/>
      <c r="K51" s="143"/>
      <c r="L51" s="72"/>
      <c r="M51" s="72"/>
      <c r="N51" s="72"/>
      <c r="O51" s="72"/>
      <c r="P51" s="72"/>
      <c r="Q51" s="61"/>
      <c r="R51" s="61"/>
      <c r="S51" s="61"/>
      <c r="T51" s="61"/>
      <c r="U51" s="61"/>
      <c r="V51" s="61"/>
      <c r="W51" s="61"/>
      <c r="X51" s="61"/>
    </row>
    <row r="52" spans="1:24" s="62" customFormat="1" ht="12" x14ac:dyDescent="0.2">
      <c r="A52" s="148" t="s">
        <v>399</v>
      </c>
      <c r="B52" s="148"/>
      <c r="C52" s="148"/>
      <c r="D52" s="148"/>
      <c r="E52" s="143"/>
      <c r="F52" s="143"/>
      <c r="G52" s="143"/>
      <c r="H52" s="143"/>
      <c r="I52" s="143"/>
      <c r="J52" s="143"/>
      <c r="K52" s="143"/>
      <c r="L52" s="72"/>
      <c r="M52" s="72"/>
      <c r="N52" s="72"/>
      <c r="O52" s="72"/>
      <c r="P52" s="72"/>
      <c r="Q52" s="61"/>
      <c r="R52" s="61"/>
      <c r="S52" s="61"/>
      <c r="T52" s="61"/>
      <c r="U52" s="61"/>
      <c r="V52" s="61"/>
      <c r="W52" s="61"/>
      <c r="X52" s="61"/>
    </row>
    <row r="53" spans="1:24" s="62" customFormat="1" ht="12" x14ac:dyDescent="0.2">
      <c r="A53" s="142" t="s">
        <v>400</v>
      </c>
      <c r="B53" s="142"/>
      <c r="C53" s="142"/>
      <c r="D53" s="142"/>
      <c r="E53" s="142"/>
      <c r="F53" s="142"/>
      <c r="G53" s="142"/>
      <c r="H53" s="142"/>
      <c r="I53" s="142"/>
      <c r="J53" s="142"/>
      <c r="K53" s="143"/>
      <c r="L53" s="72"/>
      <c r="M53" s="72"/>
      <c r="N53" s="72"/>
      <c r="O53" s="72"/>
      <c r="P53" s="72"/>
      <c r="Q53" s="61"/>
      <c r="R53" s="61"/>
      <c r="S53" s="61"/>
      <c r="T53" s="61"/>
      <c r="U53" s="61"/>
      <c r="V53" s="61"/>
      <c r="W53" s="61"/>
      <c r="X53" s="61"/>
    </row>
    <row r="54" spans="1:24" s="62" customFormat="1" x14ac:dyDescent="0.2">
      <c r="A54" s="145" t="s">
        <v>401</v>
      </c>
      <c r="B54" s="149"/>
      <c r="C54" s="149"/>
      <c r="D54" s="149"/>
      <c r="E54" s="149"/>
      <c r="F54" s="149"/>
      <c r="G54" s="149"/>
      <c r="H54" s="149"/>
      <c r="I54" s="149"/>
      <c r="J54" s="149"/>
      <c r="K54" s="149"/>
      <c r="L54" s="72"/>
      <c r="M54" s="72"/>
      <c r="N54" s="72"/>
      <c r="O54" s="72"/>
      <c r="P54" s="72"/>
      <c r="Q54" s="61"/>
      <c r="R54" s="61"/>
      <c r="S54" s="61"/>
      <c r="T54" s="61"/>
      <c r="U54" s="61"/>
      <c r="V54" s="61"/>
      <c r="W54" s="61"/>
      <c r="X54" s="61"/>
    </row>
    <row r="55" spans="1:24" s="62" customFormat="1" ht="12" x14ac:dyDescent="0.2">
      <c r="A55" s="142" t="s">
        <v>402</v>
      </c>
      <c r="B55" s="142"/>
      <c r="C55" s="142"/>
      <c r="D55" s="142"/>
      <c r="E55" s="142"/>
      <c r="F55" s="142"/>
      <c r="G55" s="142"/>
      <c r="H55" s="142"/>
      <c r="I55" s="142"/>
      <c r="J55" s="142"/>
      <c r="K55" s="143"/>
      <c r="L55" s="73"/>
      <c r="M55" s="73"/>
      <c r="N55" s="73"/>
      <c r="O55" s="73"/>
      <c r="P55" s="73"/>
      <c r="Q55" s="61"/>
      <c r="R55" s="61"/>
      <c r="S55" s="61"/>
      <c r="T55" s="61"/>
      <c r="U55" s="61"/>
      <c r="V55" s="61"/>
      <c r="W55" s="61"/>
      <c r="X55" s="61"/>
    </row>
    <row r="56" spans="1:24" s="62" customFormat="1" ht="12" x14ac:dyDescent="0.2">
      <c r="A56" s="145" t="s">
        <v>403</v>
      </c>
      <c r="B56" s="143"/>
      <c r="C56" s="143"/>
      <c r="D56" s="143"/>
      <c r="E56" s="143"/>
      <c r="F56" s="143"/>
      <c r="G56" s="143"/>
      <c r="H56" s="143"/>
      <c r="I56" s="143"/>
      <c r="J56" s="143"/>
      <c r="K56" s="143"/>
      <c r="L56" s="71"/>
      <c r="M56" s="71"/>
      <c r="N56" s="71"/>
      <c r="O56" s="71"/>
      <c r="P56" s="71"/>
      <c r="Q56" s="61"/>
      <c r="R56" s="61"/>
      <c r="S56" s="61"/>
      <c r="T56" s="61"/>
      <c r="U56" s="61"/>
      <c r="V56" s="61"/>
      <c r="W56" s="61"/>
      <c r="X56" s="61"/>
    </row>
    <row r="57" spans="1:24" s="62" customFormat="1" ht="12" x14ac:dyDescent="0.2">
      <c r="A57" s="142" t="s">
        <v>404</v>
      </c>
      <c r="B57" s="143"/>
      <c r="C57" s="143"/>
      <c r="D57" s="143"/>
      <c r="E57" s="143"/>
      <c r="F57" s="143"/>
      <c r="G57" s="143"/>
      <c r="H57" s="143"/>
      <c r="I57" s="143"/>
      <c r="J57" s="143"/>
      <c r="K57" s="143"/>
      <c r="L57" s="74"/>
      <c r="M57" s="74"/>
      <c r="N57" s="74"/>
      <c r="O57" s="74"/>
      <c r="P57" s="74"/>
      <c r="Q57" s="61"/>
      <c r="R57" s="61"/>
      <c r="S57" s="61"/>
      <c r="T57" s="61"/>
      <c r="U57" s="61"/>
      <c r="V57" s="61"/>
      <c r="W57" s="61"/>
      <c r="X57" s="61"/>
    </row>
    <row r="58" spans="1:24" s="62" customFormat="1" ht="12" x14ac:dyDescent="0.2">
      <c r="A58" s="142" t="s">
        <v>405</v>
      </c>
      <c r="B58" s="142"/>
      <c r="C58" s="142"/>
      <c r="D58" s="142"/>
      <c r="E58" s="142"/>
      <c r="F58" s="142"/>
      <c r="G58" s="142"/>
      <c r="H58" s="142"/>
      <c r="I58" s="142"/>
      <c r="J58" s="142"/>
      <c r="K58" s="143"/>
      <c r="L58" s="73"/>
      <c r="M58" s="73"/>
      <c r="N58" s="73"/>
      <c r="O58" s="73"/>
      <c r="P58" s="73"/>
      <c r="Q58" s="61"/>
      <c r="R58" s="61"/>
      <c r="S58" s="61"/>
      <c r="T58" s="61"/>
      <c r="U58" s="61"/>
      <c r="V58" s="61"/>
      <c r="W58" s="61"/>
      <c r="X58" s="61"/>
    </row>
    <row r="59" spans="1:24" s="62" customFormat="1" ht="12" x14ac:dyDescent="0.2">
      <c r="A59" s="145" t="s">
        <v>406</v>
      </c>
      <c r="B59" s="143"/>
      <c r="C59" s="143"/>
      <c r="D59" s="143"/>
      <c r="E59" s="143"/>
      <c r="F59" s="143"/>
      <c r="G59" s="143"/>
      <c r="H59" s="143"/>
      <c r="I59" s="143"/>
      <c r="J59" s="143"/>
      <c r="K59" s="143"/>
      <c r="L59" s="71"/>
      <c r="M59" s="71"/>
      <c r="N59" s="71"/>
      <c r="O59" s="71"/>
      <c r="P59" s="71"/>
      <c r="Q59" s="61"/>
      <c r="R59" s="61"/>
      <c r="S59" s="61"/>
      <c r="T59" s="61"/>
      <c r="U59" s="61"/>
      <c r="V59" s="61"/>
      <c r="W59" s="61"/>
      <c r="X59" s="61"/>
    </row>
    <row r="60" spans="1:24" s="62" customFormat="1" ht="12" x14ac:dyDescent="0.2">
      <c r="A60" s="148" t="s">
        <v>407</v>
      </c>
      <c r="B60" s="148"/>
      <c r="C60" s="148"/>
      <c r="D60" s="148"/>
      <c r="E60" s="143"/>
      <c r="F60" s="143"/>
      <c r="G60" s="143"/>
      <c r="H60" s="143"/>
      <c r="I60" s="143"/>
      <c r="J60" s="143"/>
      <c r="K60" s="143"/>
      <c r="L60" s="71"/>
      <c r="M60" s="71"/>
      <c r="N60" s="71"/>
      <c r="O60" s="71"/>
      <c r="P60" s="71"/>
      <c r="Q60" s="61"/>
      <c r="R60" s="61"/>
      <c r="S60" s="61"/>
      <c r="T60" s="61"/>
      <c r="U60" s="61"/>
      <c r="V60" s="61"/>
      <c r="W60" s="61"/>
      <c r="X60" s="61"/>
    </row>
    <row r="61" spans="1:24" s="62" customFormat="1" ht="12" x14ac:dyDescent="0.2">
      <c r="A61" s="142" t="s">
        <v>400</v>
      </c>
      <c r="B61" s="142"/>
      <c r="C61" s="142"/>
      <c r="D61" s="142"/>
      <c r="E61" s="142"/>
      <c r="F61" s="142"/>
      <c r="G61" s="142"/>
      <c r="H61" s="142"/>
      <c r="I61" s="142"/>
      <c r="J61" s="142"/>
      <c r="K61" s="143"/>
      <c r="L61" s="71"/>
      <c r="M61" s="71"/>
      <c r="N61" s="71"/>
      <c r="O61" s="71"/>
      <c r="P61" s="71"/>
      <c r="Q61" s="61"/>
      <c r="R61" s="61"/>
      <c r="S61" s="61"/>
      <c r="T61" s="61"/>
      <c r="U61" s="61"/>
      <c r="V61" s="61"/>
      <c r="W61" s="61"/>
      <c r="X61" s="61"/>
    </row>
    <row r="62" spans="1:24" s="62" customFormat="1" x14ac:dyDescent="0.2">
      <c r="A62" s="145" t="s">
        <v>408</v>
      </c>
      <c r="B62" s="149"/>
      <c r="C62" s="149"/>
      <c r="D62" s="149"/>
      <c r="E62" s="149"/>
      <c r="F62" s="149"/>
      <c r="G62" s="149"/>
      <c r="H62" s="149"/>
      <c r="I62" s="149"/>
      <c r="J62" s="149"/>
      <c r="K62" s="149"/>
      <c r="L62" s="71"/>
      <c r="M62" s="71"/>
      <c r="N62" s="71"/>
      <c r="O62" s="71"/>
      <c r="P62" s="71"/>
      <c r="Q62" s="61"/>
      <c r="R62" s="61"/>
      <c r="S62" s="61"/>
      <c r="T62" s="61"/>
      <c r="U62" s="61"/>
      <c r="V62" s="61"/>
      <c r="W62" s="61"/>
      <c r="X62" s="61"/>
    </row>
    <row r="63" spans="1:24" s="62" customFormat="1" ht="12" x14ac:dyDescent="0.2">
      <c r="A63" s="142" t="s">
        <v>409</v>
      </c>
      <c r="B63" s="142"/>
      <c r="C63" s="142"/>
      <c r="D63" s="142"/>
      <c r="E63" s="142"/>
      <c r="F63" s="142"/>
      <c r="G63" s="142"/>
      <c r="H63" s="142"/>
      <c r="I63" s="142"/>
      <c r="J63" s="142"/>
      <c r="K63" s="143"/>
      <c r="L63" s="71"/>
      <c r="M63" s="71"/>
      <c r="N63" s="71"/>
      <c r="O63" s="71"/>
      <c r="P63" s="71"/>
      <c r="Q63" s="61"/>
      <c r="R63" s="61"/>
      <c r="S63" s="61"/>
      <c r="T63" s="61"/>
      <c r="U63" s="61"/>
      <c r="V63" s="61"/>
      <c r="W63" s="61"/>
      <c r="X63" s="61"/>
    </row>
    <row r="64" spans="1:24" s="62" customFormat="1" ht="12" x14ac:dyDescent="0.2">
      <c r="A64" s="145" t="s">
        <v>410</v>
      </c>
      <c r="B64" s="143"/>
      <c r="C64" s="143"/>
      <c r="D64" s="143"/>
      <c r="E64" s="143"/>
      <c r="F64" s="143"/>
      <c r="G64" s="143"/>
      <c r="H64" s="143"/>
      <c r="I64" s="143"/>
      <c r="J64" s="143"/>
      <c r="K64" s="143"/>
      <c r="L64" s="73"/>
      <c r="M64" s="73"/>
      <c r="N64" s="73"/>
      <c r="O64" s="73"/>
      <c r="P64" s="73"/>
      <c r="Q64" s="61"/>
      <c r="R64" s="61"/>
      <c r="S64" s="61"/>
      <c r="T64" s="61"/>
      <c r="U64" s="61"/>
      <c r="V64" s="61"/>
      <c r="W64" s="61"/>
      <c r="X64" s="61"/>
    </row>
    <row r="65" spans="1:24" s="62" customFormat="1" ht="12" x14ac:dyDescent="0.2">
      <c r="A65" s="148" t="s">
        <v>411</v>
      </c>
      <c r="B65" s="148"/>
      <c r="C65" s="148"/>
      <c r="D65" s="148"/>
      <c r="E65" s="143"/>
      <c r="F65" s="143"/>
      <c r="G65" s="143"/>
      <c r="H65" s="143"/>
      <c r="I65" s="143"/>
      <c r="J65" s="143"/>
      <c r="K65" s="143"/>
      <c r="L65" s="71"/>
      <c r="M65" s="71"/>
      <c r="N65" s="71"/>
      <c r="O65" s="71"/>
      <c r="P65" s="71"/>
      <c r="Q65" s="61"/>
      <c r="R65" s="61"/>
      <c r="S65" s="61"/>
      <c r="T65" s="61"/>
      <c r="U65" s="61"/>
      <c r="V65" s="61"/>
      <c r="W65" s="61"/>
      <c r="X65" s="61"/>
    </row>
    <row r="66" spans="1:24" s="62" customFormat="1" ht="12" x14ac:dyDescent="0.2">
      <c r="A66" s="142" t="s">
        <v>412</v>
      </c>
      <c r="B66" s="143"/>
      <c r="C66" s="143"/>
      <c r="D66" s="143"/>
      <c r="E66" s="143"/>
      <c r="F66" s="143"/>
      <c r="G66" s="143"/>
      <c r="H66" s="143"/>
      <c r="I66" s="143"/>
      <c r="J66" s="143"/>
      <c r="K66" s="143"/>
      <c r="L66" s="71"/>
      <c r="M66" s="71"/>
      <c r="N66" s="71"/>
      <c r="O66" s="71"/>
      <c r="P66" s="71"/>
      <c r="Q66" s="61"/>
      <c r="R66" s="61"/>
      <c r="S66" s="61"/>
      <c r="T66" s="61"/>
      <c r="U66" s="61"/>
      <c r="V66" s="61"/>
      <c r="W66" s="61"/>
      <c r="X66" s="61"/>
    </row>
    <row r="67" spans="1:24" s="66" customFormat="1" ht="12" x14ac:dyDescent="0.2">
      <c r="A67" s="146" t="s">
        <v>413</v>
      </c>
      <c r="B67" s="143"/>
      <c r="C67" s="143"/>
      <c r="D67" s="143"/>
      <c r="E67" s="143"/>
      <c r="F67" s="143"/>
      <c r="G67" s="143"/>
      <c r="H67" s="143"/>
      <c r="I67" s="143"/>
      <c r="J67" s="143"/>
      <c r="K67" s="143"/>
      <c r="L67" s="73"/>
      <c r="M67" s="73"/>
      <c r="N67" s="73"/>
      <c r="O67" s="73"/>
      <c r="P67" s="73"/>
    </row>
    <row r="68" spans="1:24" s="66" customFormat="1" ht="12" x14ac:dyDescent="0.2">
      <c r="A68" s="145" t="s">
        <v>414</v>
      </c>
      <c r="B68" s="143"/>
      <c r="C68" s="143"/>
      <c r="D68" s="143"/>
      <c r="E68" s="143"/>
      <c r="F68" s="143"/>
      <c r="G68" s="143"/>
      <c r="H68" s="143"/>
      <c r="I68" s="143"/>
      <c r="J68" s="143"/>
      <c r="K68" s="143"/>
      <c r="L68" s="71"/>
      <c r="M68" s="71"/>
      <c r="N68" s="71"/>
      <c r="O68" s="71"/>
      <c r="P68" s="71"/>
    </row>
    <row r="69" spans="1:24" s="66" customFormat="1" ht="12" x14ac:dyDescent="0.2">
      <c r="A69" s="142" t="s">
        <v>415</v>
      </c>
      <c r="B69" s="142"/>
      <c r="C69" s="142"/>
      <c r="D69" s="142"/>
      <c r="E69" s="142"/>
      <c r="F69" s="142"/>
      <c r="G69" s="142"/>
      <c r="H69" s="142"/>
      <c r="I69" s="142"/>
      <c r="J69" s="142"/>
      <c r="K69" s="143"/>
      <c r="L69" s="71"/>
      <c r="M69" s="71"/>
      <c r="N69" s="71"/>
      <c r="O69" s="71"/>
      <c r="P69" s="71"/>
    </row>
    <row r="70" spans="1:24" s="66" customFormat="1" ht="12" x14ac:dyDescent="0.2">
      <c r="A70" s="142" t="s">
        <v>416</v>
      </c>
      <c r="B70" s="143"/>
      <c r="C70" s="143"/>
      <c r="D70" s="143"/>
      <c r="E70" s="143"/>
      <c r="F70" s="143"/>
      <c r="G70" s="143"/>
      <c r="H70" s="143"/>
      <c r="I70" s="143"/>
      <c r="J70" s="143"/>
      <c r="K70" s="143"/>
      <c r="L70" s="71"/>
      <c r="M70" s="71"/>
      <c r="N70" s="71"/>
      <c r="O70" s="71"/>
      <c r="P70" s="71"/>
    </row>
    <row r="71" spans="1:24" s="62" customFormat="1" ht="12" x14ac:dyDescent="0.2">
      <c r="A71" s="142" t="s">
        <v>417</v>
      </c>
      <c r="B71" s="142"/>
      <c r="C71" s="142"/>
      <c r="D71" s="142"/>
      <c r="E71" s="142"/>
      <c r="F71" s="142"/>
      <c r="G71" s="142"/>
      <c r="H71" s="142"/>
      <c r="I71" s="142"/>
      <c r="J71" s="142"/>
      <c r="K71" s="142"/>
      <c r="L71" s="71"/>
      <c r="M71" s="71"/>
      <c r="N71" s="71"/>
      <c r="O71" s="71"/>
      <c r="P71" s="71"/>
      <c r="Q71" s="61"/>
      <c r="R71" s="61"/>
      <c r="S71" s="61"/>
      <c r="T71" s="61"/>
      <c r="U71" s="61"/>
      <c r="V71" s="61"/>
      <c r="W71" s="61"/>
      <c r="X71" s="61"/>
    </row>
    <row r="72" spans="1:24" x14ac:dyDescent="0.2">
      <c r="A72" s="145" t="s">
        <v>418</v>
      </c>
      <c r="B72" s="143"/>
      <c r="C72" s="143"/>
      <c r="D72" s="143"/>
      <c r="E72" s="143"/>
      <c r="F72" s="143"/>
      <c r="G72" s="143"/>
      <c r="H72" s="143"/>
      <c r="I72" s="143"/>
      <c r="J72" s="143"/>
      <c r="K72" s="143"/>
      <c r="L72" s="71"/>
      <c r="M72" s="71"/>
      <c r="N72" s="71"/>
      <c r="O72" s="71"/>
      <c r="P72" s="71"/>
      <c r="Q72" s="75"/>
      <c r="R72" s="72"/>
      <c r="S72" s="72"/>
      <c r="T72" s="72"/>
      <c r="U72" s="72"/>
      <c r="V72" s="72"/>
      <c r="W72" s="72"/>
    </row>
    <row r="73" spans="1:24" s="62" customFormat="1" ht="12" x14ac:dyDescent="0.2">
      <c r="A73" s="142" t="s">
        <v>419</v>
      </c>
      <c r="B73" s="142"/>
      <c r="C73" s="142"/>
      <c r="D73" s="142"/>
      <c r="E73" s="142"/>
      <c r="F73" s="142"/>
      <c r="G73" s="142"/>
      <c r="H73" s="142"/>
      <c r="I73" s="142"/>
      <c r="J73" s="142"/>
      <c r="K73" s="143"/>
      <c r="L73" s="73"/>
      <c r="M73" s="73"/>
      <c r="N73" s="73"/>
      <c r="O73" s="73"/>
      <c r="P73" s="73"/>
      <c r="Q73" s="61"/>
      <c r="R73" s="61"/>
      <c r="S73" s="61"/>
      <c r="T73" s="61"/>
      <c r="U73" s="61"/>
      <c r="V73" s="61"/>
      <c r="W73" s="61"/>
      <c r="X73" s="61"/>
    </row>
    <row r="74" spans="1:24" s="66" customFormat="1" ht="12" x14ac:dyDescent="0.2">
      <c r="A74" s="142" t="s">
        <v>420</v>
      </c>
      <c r="B74" s="142"/>
      <c r="C74" s="142"/>
      <c r="D74" s="142"/>
      <c r="E74" s="142"/>
      <c r="F74" s="142"/>
      <c r="G74" s="142"/>
      <c r="H74" s="142"/>
      <c r="I74" s="142"/>
      <c r="J74" s="142"/>
      <c r="K74" s="142"/>
      <c r="L74" s="71"/>
      <c r="M74" s="71"/>
      <c r="N74" s="71"/>
      <c r="O74" s="71"/>
      <c r="P74" s="71"/>
    </row>
    <row r="75" spans="1:24" s="62" customFormat="1" ht="12" x14ac:dyDescent="0.2">
      <c r="A75" s="146" t="s">
        <v>421</v>
      </c>
      <c r="B75" s="147"/>
      <c r="C75" s="147"/>
      <c r="D75" s="147"/>
      <c r="E75" s="147"/>
      <c r="F75" s="147"/>
      <c r="G75" s="147"/>
      <c r="H75" s="147"/>
      <c r="I75" s="147"/>
      <c r="J75" s="147"/>
      <c r="K75" s="143"/>
      <c r="L75" s="71"/>
      <c r="M75" s="71"/>
      <c r="N75" s="71"/>
      <c r="O75" s="71"/>
      <c r="P75" s="71"/>
      <c r="Q75" s="61"/>
      <c r="R75" s="61"/>
      <c r="S75" s="61"/>
      <c r="T75" s="61"/>
      <c r="U75" s="61"/>
      <c r="V75" s="61"/>
      <c r="W75" s="61"/>
      <c r="X75" s="61"/>
    </row>
    <row r="76" spans="1:24" s="62" customFormat="1" ht="12" x14ac:dyDescent="0.2">
      <c r="A76" s="142" t="s">
        <v>422</v>
      </c>
      <c r="B76" s="143"/>
      <c r="C76" s="143"/>
      <c r="D76" s="143"/>
      <c r="E76" s="143"/>
      <c r="F76" s="143"/>
      <c r="G76" s="143"/>
      <c r="H76" s="143"/>
      <c r="I76" s="143"/>
      <c r="J76" s="143"/>
      <c r="K76" s="143"/>
      <c r="L76" s="71"/>
      <c r="M76" s="71"/>
      <c r="N76" s="71"/>
      <c r="O76" s="71"/>
      <c r="P76" s="71"/>
      <c r="Q76" s="61"/>
      <c r="R76" s="61"/>
      <c r="S76" s="61"/>
      <c r="T76" s="61"/>
      <c r="U76" s="61"/>
      <c r="V76" s="61"/>
      <c r="W76" s="61"/>
      <c r="X76" s="61"/>
    </row>
    <row r="77" spans="1:24" s="62" customFormat="1" ht="12" x14ac:dyDescent="0.2">
      <c r="A77" s="142" t="s">
        <v>423</v>
      </c>
      <c r="B77" s="142"/>
      <c r="C77" s="142"/>
      <c r="D77" s="142"/>
      <c r="E77" s="142"/>
      <c r="F77" s="142"/>
      <c r="G77" s="142"/>
      <c r="H77" s="142"/>
      <c r="I77" s="142"/>
      <c r="J77" s="142"/>
      <c r="K77" s="143"/>
      <c r="L77" s="74"/>
      <c r="M77" s="74"/>
      <c r="N77" s="74"/>
      <c r="O77" s="74"/>
      <c r="P77" s="74"/>
      <c r="Q77" s="61"/>
      <c r="R77" s="61"/>
      <c r="S77" s="61"/>
      <c r="T77" s="61"/>
      <c r="U77" s="61"/>
      <c r="V77" s="61"/>
      <c r="W77" s="61"/>
      <c r="X77" s="61"/>
    </row>
    <row r="78" spans="1:24" x14ac:dyDescent="0.2">
      <c r="A78" s="142" t="s">
        <v>424</v>
      </c>
      <c r="B78" s="143"/>
      <c r="C78" s="143"/>
      <c r="D78" s="143"/>
      <c r="E78" s="143"/>
      <c r="F78" s="143"/>
      <c r="G78" s="143"/>
      <c r="H78" s="143"/>
      <c r="I78" s="143"/>
      <c r="J78" s="143"/>
      <c r="K78" s="143"/>
    </row>
    <row r="79" spans="1:24" x14ac:dyDescent="0.2">
      <c r="A79" s="144" t="s">
        <v>425</v>
      </c>
      <c r="B79" s="144"/>
      <c r="C79" s="144"/>
      <c r="D79" s="144"/>
      <c r="E79" s="144"/>
      <c r="F79" s="144"/>
      <c r="G79" s="144"/>
      <c r="H79" s="144"/>
      <c r="I79" s="144"/>
      <c r="J79" s="144"/>
      <c r="K79" s="143"/>
      <c r="L79" s="76"/>
      <c r="M79" s="76"/>
      <c r="N79" s="76"/>
      <c r="O79" s="76"/>
      <c r="P79" s="76"/>
      <c r="Q79" s="76"/>
      <c r="R79" s="76"/>
      <c r="S79" s="76"/>
      <c r="T79" s="76"/>
      <c r="U79" s="76"/>
      <c r="V79" s="76"/>
      <c r="W79" s="76"/>
      <c r="X79" s="76"/>
    </row>
    <row r="80" spans="1:24" x14ac:dyDescent="0.2">
      <c r="L80" s="76"/>
      <c r="M80" s="76"/>
      <c r="N80" s="76"/>
      <c r="O80" s="76"/>
      <c r="P80" s="76"/>
      <c r="Q80" s="76"/>
      <c r="R80" s="76"/>
      <c r="S80" s="76"/>
      <c r="T80" s="76"/>
      <c r="U80" s="76"/>
      <c r="V80" s="76"/>
      <c r="W80" s="76"/>
      <c r="X80" s="76"/>
    </row>
    <row r="81" spans="2:11" x14ac:dyDescent="0.2">
      <c r="B81" s="76"/>
      <c r="C81" s="76"/>
      <c r="D81" s="76"/>
      <c r="E81" s="76"/>
      <c r="F81" s="76"/>
      <c r="G81" s="76"/>
      <c r="H81" s="76"/>
      <c r="I81" s="76"/>
      <c r="J81" s="76"/>
      <c r="K81" s="76"/>
    </row>
    <row r="82" spans="2:11" x14ac:dyDescent="0.2">
      <c r="B82" s="76"/>
      <c r="C82" s="76"/>
      <c r="D82" s="76"/>
      <c r="E82" s="76"/>
      <c r="F82" s="76"/>
      <c r="G82" s="76"/>
      <c r="H82" s="76"/>
      <c r="I82" s="76"/>
      <c r="J82" s="76"/>
      <c r="K82" s="76"/>
    </row>
  </sheetData>
  <mergeCells count="56">
    <mergeCell ref="A35:K35"/>
    <mergeCell ref="A1:AC1"/>
    <mergeCell ref="A25:K25"/>
    <mergeCell ref="A26:K26"/>
    <mergeCell ref="A27:K27"/>
    <mergeCell ref="A28:K28"/>
    <mergeCell ref="A29:K29"/>
    <mergeCell ref="A30:K30"/>
    <mergeCell ref="A31:K31"/>
    <mergeCell ref="A32:K32"/>
    <mergeCell ref="A33:K33"/>
    <mergeCell ref="A34:K34"/>
    <mergeCell ref="A47:K47"/>
    <mergeCell ref="A36:K36"/>
    <mergeCell ref="A37:K37"/>
    <mergeCell ref="A38:K38"/>
    <mergeCell ref="A39:K39"/>
    <mergeCell ref="A40:K40"/>
    <mergeCell ref="A41:K41"/>
    <mergeCell ref="A42:K42"/>
    <mergeCell ref="A43:K43"/>
    <mergeCell ref="A44:K44"/>
    <mergeCell ref="A45:K45"/>
    <mergeCell ref="A46:K46"/>
    <mergeCell ref="A59:K59"/>
    <mergeCell ref="A48:K48"/>
    <mergeCell ref="A49:K49"/>
    <mergeCell ref="A50:K50"/>
    <mergeCell ref="A51:K51"/>
    <mergeCell ref="A52:K52"/>
    <mergeCell ref="A53:K53"/>
    <mergeCell ref="A54:K54"/>
    <mergeCell ref="A55:K55"/>
    <mergeCell ref="A56:K56"/>
    <mergeCell ref="A57:K57"/>
    <mergeCell ref="A58:K58"/>
    <mergeCell ref="A71:K71"/>
    <mergeCell ref="A60:K60"/>
    <mergeCell ref="A61:K61"/>
    <mergeCell ref="A62:K62"/>
    <mergeCell ref="A63:K63"/>
    <mergeCell ref="A64:K64"/>
    <mergeCell ref="A65:K65"/>
    <mergeCell ref="A66:K66"/>
    <mergeCell ref="A67:K67"/>
    <mergeCell ref="A68:K68"/>
    <mergeCell ref="A69:K69"/>
    <mergeCell ref="A70:K70"/>
    <mergeCell ref="A78:K78"/>
    <mergeCell ref="A79:K79"/>
    <mergeCell ref="A72:K72"/>
    <mergeCell ref="A73:K73"/>
    <mergeCell ref="A74:K74"/>
    <mergeCell ref="A75:K75"/>
    <mergeCell ref="A76:K76"/>
    <mergeCell ref="A77:K7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2"/>
  <sheetViews>
    <sheetView workbookViewId="0">
      <pane xSplit="1" ySplit="2" topLeftCell="B3" activePane="bottomRight" state="frozen"/>
      <selection pane="topRight" activeCell="B1" sqref="B1"/>
      <selection pane="bottomLeft" activeCell="A3" sqref="A3"/>
      <selection pane="bottomRight" sqref="A1:AE1"/>
    </sheetView>
  </sheetViews>
  <sheetFormatPr defaultRowHeight="15" x14ac:dyDescent="0.25"/>
  <cols>
    <col min="1" max="1" width="33" customWidth="1"/>
    <col min="29" max="29" width="13.140625" customWidth="1"/>
    <col min="30" max="30" width="12.5703125" customWidth="1"/>
  </cols>
  <sheetData>
    <row r="1" spans="1:45" ht="16.5" thickBot="1" x14ac:dyDescent="0.3">
      <c r="A1" s="168" t="s">
        <v>503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9"/>
      <c r="AF1" s="88"/>
      <c r="AG1" s="88"/>
      <c r="AH1" s="88"/>
      <c r="AI1" s="88"/>
      <c r="AJ1" s="88"/>
      <c r="AK1" s="88"/>
      <c r="AL1" s="88"/>
      <c r="AM1" s="88"/>
      <c r="AN1" s="88"/>
      <c r="AO1" s="88"/>
      <c r="AP1" s="88"/>
      <c r="AQ1" s="88"/>
      <c r="AR1" s="88"/>
      <c r="AS1" s="88"/>
    </row>
    <row r="2" spans="1:45" ht="16.5" x14ac:dyDescent="0.3">
      <c r="A2" s="90"/>
      <c r="B2" s="91">
        <v>1980</v>
      </c>
      <c r="C2" s="91">
        <v>1981</v>
      </c>
      <c r="D2" s="91">
        <v>1982</v>
      </c>
      <c r="E2" s="91">
        <v>1983</v>
      </c>
      <c r="F2" s="91">
        <v>1984</v>
      </c>
      <c r="G2" s="91">
        <v>1985</v>
      </c>
      <c r="H2" s="91">
        <v>1986</v>
      </c>
      <c r="I2" s="91">
        <v>1987</v>
      </c>
      <c r="J2" s="91">
        <v>1988</v>
      </c>
      <c r="K2" s="91">
        <v>1989</v>
      </c>
      <c r="L2" s="91">
        <v>1990</v>
      </c>
      <c r="M2" s="91">
        <v>1991</v>
      </c>
      <c r="N2" s="91">
        <v>1992</v>
      </c>
      <c r="O2" s="91">
        <v>1993</v>
      </c>
      <c r="P2" s="91">
        <v>1994</v>
      </c>
      <c r="Q2" s="91">
        <v>1995</v>
      </c>
      <c r="R2" s="91">
        <v>1996</v>
      </c>
      <c r="S2" s="91">
        <v>1997</v>
      </c>
      <c r="T2" s="92">
        <v>1998</v>
      </c>
      <c r="U2" s="92">
        <v>1999</v>
      </c>
      <c r="V2" s="92">
        <v>2000</v>
      </c>
      <c r="W2" s="92">
        <v>2001</v>
      </c>
      <c r="X2" s="92">
        <v>2002</v>
      </c>
      <c r="Y2" s="92">
        <v>2003</v>
      </c>
      <c r="Z2" s="92">
        <v>2004</v>
      </c>
      <c r="AA2" s="93">
        <v>2005</v>
      </c>
      <c r="AB2" s="92">
        <v>2006</v>
      </c>
      <c r="AC2" s="92">
        <v>2007</v>
      </c>
      <c r="AD2" s="92">
        <v>2008</v>
      </c>
      <c r="AE2" s="92">
        <v>2009</v>
      </c>
      <c r="AF2" s="88"/>
      <c r="AG2" s="88"/>
      <c r="AH2" s="88"/>
      <c r="AI2" s="88"/>
      <c r="AJ2" s="88"/>
      <c r="AK2" s="88"/>
      <c r="AL2" s="88"/>
      <c r="AM2" s="88"/>
      <c r="AN2" s="88"/>
      <c r="AO2" s="88"/>
      <c r="AP2" s="88"/>
      <c r="AQ2" s="88"/>
      <c r="AR2" s="88"/>
      <c r="AS2" s="88"/>
    </row>
    <row r="3" spans="1:45" ht="16.5" x14ac:dyDescent="0.3">
      <c r="A3" s="94" t="s">
        <v>504</v>
      </c>
      <c r="B3" s="95">
        <f t="shared" ref="B3:AE3" si="0">B12+B7+B6+B5+B4</f>
        <v>3403914.3611035254</v>
      </c>
      <c r="C3" s="95">
        <f t="shared" si="0"/>
        <v>3366875.2048139581</v>
      </c>
      <c r="D3" s="95">
        <f t="shared" si="0"/>
        <v>3195481.4480697718</v>
      </c>
      <c r="E3" s="95">
        <f t="shared" si="0"/>
        <v>3251874.7764953058</v>
      </c>
      <c r="F3" s="95">
        <f t="shared" si="0"/>
        <v>3340128.6916254619</v>
      </c>
      <c r="G3" s="95">
        <f t="shared" si="0"/>
        <v>3313852.8944206303</v>
      </c>
      <c r="H3" s="95">
        <f t="shared" si="0"/>
        <v>3328265.4111441737</v>
      </c>
      <c r="I3" s="95">
        <f t="shared" si="0"/>
        <v>3474496.5577788409</v>
      </c>
      <c r="J3" s="95">
        <f t="shared" si="0"/>
        <v>3597014.3698677514</v>
      </c>
      <c r="K3" s="95">
        <f t="shared" si="0"/>
        <v>3567788.1929605948</v>
      </c>
      <c r="L3" s="95">
        <f t="shared" si="0"/>
        <v>3621806.2223999724</v>
      </c>
      <c r="M3" s="95">
        <f t="shared" si="0"/>
        <v>3635964.8020761134</v>
      </c>
      <c r="N3" s="95">
        <f t="shared" si="0"/>
        <v>3746254.7023242712</v>
      </c>
      <c r="O3" s="95">
        <f t="shared" si="0"/>
        <v>3767226.7572751334</v>
      </c>
      <c r="P3" s="95">
        <f t="shared" si="0"/>
        <v>3944809.2806860786</v>
      </c>
      <c r="Q3" s="95">
        <f t="shared" si="0"/>
        <v>4104069.2012346066</v>
      </c>
      <c r="R3" s="95">
        <f t="shared" si="0"/>
        <v>4173925</v>
      </c>
      <c r="S3" s="95">
        <f t="shared" si="0"/>
        <v>4179233.1653262596</v>
      </c>
      <c r="T3" s="95">
        <f t="shared" si="0"/>
        <v>4228376.3657323588</v>
      </c>
      <c r="U3" s="95">
        <f t="shared" si="0"/>
        <v>4300141.8452347778</v>
      </c>
      <c r="V3" s="95">
        <f t="shared" si="0"/>
        <v>4328750.0597606245</v>
      </c>
      <c r="W3" s="95">
        <f t="shared" si="0"/>
        <v>4357377.0497843586</v>
      </c>
      <c r="X3" s="95">
        <f t="shared" si="0"/>
        <v>4409000.0000000009</v>
      </c>
      <c r="Y3" s="95">
        <f t="shared" si="0"/>
        <v>4414929.1074248897</v>
      </c>
      <c r="Z3" s="95">
        <f t="shared" si="0"/>
        <v>4540837.3942868244</v>
      </c>
      <c r="AA3" s="95">
        <f t="shared" si="0"/>
        <v>4570316.2063390771</v>
      </c>
      <c r="AB3" s="95">
        <f t="shared" si="0"/>
        <v>4630791.6274240483</v>
      </c>
      <c r="AC3" s="96">
        <f t="shared" si="0"/>
        <v>4695555.3083618088</v>
      </c>
      <c r="AD3" s="95">
        <f t="shared" si="0"/>
        <v>4647112.3595323246</v>
      </c>
      <c r="AE3" s="95">
        <f t="shared" si="0"/>
        <v>4302319.6635428024</v>
      </c>
      <c r="AF3" s="88"/>
      <c r="AG3" s="88"/>
      <c r="AH3" s="88"/>
      <c r="AI3" s="88"/>
      <c r="AJ3" s="88"/>
      <c r="AK3" s="88"/>
      <c r="AL3" s="88"/>
      <c r="AM3" s="88"/>
      <c r="AN3" s="88"/>
      <c r="AO3" s="88"/>
      <c r="AP3" s="88"/>
      <c r="AQ3" s="88"/>
      <c r="AR3" s="88"/>
      <c r="AS3" s="88"/>
    </row>
    <row r="4" spans="1:45" ht="16.5" x14ac:dyDescent="0.3">
      <c r="A4" s="97" t="s">
        <v>505</v>
      </c>
      <c r="B4" s="98">
        <v>4840</v>
      </c>
      <c r="C4" s="98">
        <v>5090</v>
      </c>
      <c r="D4" s="98">
        <v>5140</v>
      </c>
      <c r="E4" s="98">
        <v>5870</v>
      </c>
      <c r="F4" s="98">
        <v>6500</v>
      </c>
      <c r="G4" s="98">
        <v>6710</v>
      </c>
      <c r="H4" s="98">
        <v>7340</v>
      </c>
      <c r="I4" s="98">
        <v>8670</v>
      </c>
      <c r="J4" s="98">
        <v>9330</v>
      </c>
      <c r="K4" s="98">
        <v>10210</v>
      </c>
      <c r="L4" s="98">
        <v>10420</v>
      </c>
      <c r="M4" s="98">
        <v>9960</v>
      </c>
      <c r="N4" s="98">
        <v>10990</v>
      </c>
      <c r="O4" s="98">
        <v>11540</v>
      </c>
      <c r="P4" s="98">
        <v>12030</v>
      </c>
      <c r="Q4" s="98">
        <v>12720</v>
      </c>
      <c r="R4" s="98">
        <v>13760</v>
      </c>
      <c r="S4" s="98">
        <v>13900</v>
      </c>
      <c r="T4" s="98">
        <v>14140</v>
      </c>
      <c r="U4" s="98">
        <v>14500</v>
      </c>
      <c r="V4" s="98">
        <v>15810</v>
      </c>
      <c r="W4" s="98">
        <v>13288</v>
      </c>
      <c r="X4" s="98">
        <v>13837</v>
      </c>
      <c r="Y4" s="95">
        <v>15231</v>
      </c>
      <c r="Z4" s="98">
        <v>16451</v>
      </c>
      <c r="AA4" s="95">
        <v>15744.76</v>
      </c>
      <c r="AB4" s="95">
        <v>15361.342000000001</v>
      </c>
      <c r="AC4" s="95">
        <v>15141.582</v>
      </c>
      <c r="AD4" s="95">
        <v>13773.623000000001</v>
      </c>
      <c r="AE4" s="95">
        <v>12027.007</v>
      </c>
      <c r="AF4" s="88"/>
      <c r="AG4" s="88"/>
      <c r="AH4" s="88"/>
      <c r="AI4" s="88"/>
      <c r="AJ4" s="88"/>
      <c r="AK4" s="88"/>
      <c r="AL4" s="88"/>
      <c r="AM4" s="88"/>
      <c r="AN4" s="88"/>
      <c r="AO4" s="88"/>
      <c r="AP4" s="88"/>
      <c r="AQ4" s="88"/>
      <c r="AR4" s="88"/>
      <c r="AS4" s="88"/>
    </row>
    <row r="5" spans="1:45" ht="16.5" x14ac:dyDescent="0.3">
      <c r="A5" s="97" t="s">
        <v>506</v>
      </c>
      <c r="B5" s="95">
        <v>629573.64240176522</v>
      </c>
      <c r="C5" s="95">
        <v>630798.07612020057</v>
      </c>
      <c r="D5" s="95">
        <v>646588.81426637515</v>
      </c>
      <c r="E5" s="95">
        <v>673913.17711739335</v>
      </c>
      <c r="F5" s="95">
        <v>706782.18564320146</v>
      </c>
      <c r="G5" s="95">
        <v>716693.20076769753</v>
      </c>
      <c r="H5" s="95">
        <v>735094.92391733732</v>
      </c>
      <c r="I5" s="95">
        <v>774798.10214484809</v>
      </c>
      <c r="J5" s="95">
        <v>800729.14509724686</v>
      </c>
      <c r="K5" s="95">
        <v>828374.8934481719</v>
      </c>
      <c r="L5" s="95">
        <v>848642.82394040935</v>
      </c>
      <c r="M5" s="95">
        <v>867798.53818000748</v>
      </c>
      <c r="N5" s="95">
        <v>890087.87425825512</v>
      </c>
      <c r="O5" s="95">
        <v>927830.60840377025</v>
      </c>
      <c r="P5" s="95">
        <v>987764.02756964974</v>
      </c>
      <c r="Q5" s="95">
        <v>1033874.6926250408</v>
      </c>
      <c r="R5" s="95">
        <v>1061781</v>
      </c>
      <c r="S5" s="95">
        <v>1110375.6865119296</v>
      </c>
      <c r="T5" s="95">
        <v>1139593.8086556364</v>
      </c>
      <c r="U5" s="95">
        <v>1176199.1541337897</v>
      </c>
      <c r="V5" s="95">
        <v>1192633.2597764865</v>
      </c>
      <c r="W5" s="95">
        <v>1213013.4077345196</v>
      </c>
      <c r="X5" s="95">
        <v>1245341.9397032566</v>
      </c>
      <c r="Y5" s="95">
        <v>1264570.1914854159</v>
      </c>
      <c r="Z5" s="95">
        <v>1281366.9848409193</v>
      </c>
      <c r="AA5" s="95">
        <v>1291307.5296735249</v>
      </c>
      <c r="AB5" s="95">
        <v>1291243.696636071</v>
      </c>
      <c r="AC5" s="96">
        <v>1403537.6859166699</v>
      </c>
      <c r="AD5" s="99">
        <v>1429296.0698873401</v>
      </c>
      <c r="AE5" s="99">
        <v>1321396.1934952999</v>
      </c>
      <c r="AF5" s="88"/>
      <c r="AG5" s="88"/>
      <c r="AH5" s="88"/>
      <c r="AI5" s="88"/>
      <c r="AJ5" s="88"/>
      <c r="AK5" s="88"/>
      <c r="AL5" s="88"/>
      <c r="AM5" s="88"/>
      <c r="AN5" s="88"/>
      <c r="AO5" s="88"/>
      <c r="AP5" s="88"/>
      <c r="AQ5" s="88"/>
      <c r="AR5" s="88"/>
      <c r="AS5" s="88"/>
    </row>
    <row r="6" spans="1:45" ht="16.5" x14ac:dyDescent="0.3">
      <c r="A6" s="97" t="s">
        <v>507</v>
      </c>
      <c r="B6" s="98">
        <v>932000</v>
      </c>
      <c r="C6" s="98">
        <v>924000</v>
      </c>
      <c r="D6" s="98">
        <v>810000</v>
      </c>
      <c r="E6" s="98">
        <v>841000</v>
      </c>
      <c r="F6" s="98">
        <v>900090.96838145575</v>
      </c>
      <c r="G6" s="98">
        <v>876209.18960845307</v>
      </c>
      <c r="H6" s="98">
        <v>891234.53182618064</v>
      </c>
      <c r="I6" s="98">
        <v>951940.1472570725</v>
      </c>
      <c r="J6" s="98">
        <v>1025683.3465862182</v>
      </c>
      <c r="K6" s="98">
        <v>1045628.2284008723</v>
      </c>
      <c r="L6" s="98">
        <v>1064407.5896003032</v>
      </c>
      <c r="M6" s="98">
        <v>1041928.8134537234</v>
      </c>
      <c r="N6" s="98">
        <v>1098379.4544277489</v>
      </c>
      <c r="O6" s="98">
        <v>1135016.4822149989</v>
      </c>
      <c r="P6" s="98">
        <v>1221072.7831372288</v>
      </c>
      <c r="Q6" s="98">
        <v>1317009.5574664869</v>
      </c>
      <c r="R6" s="95">
        <v>1377095</v>
      </c>
      <c r="S6" s="98">
        <v>1391089.2101542139</v>
      </c>
      <c r="T6" s="98">
        <v>1448352.4622460844</v>
      </c>
      <c r="U6" s="98">
        <v>1503664.9945615588</v>
      </c>
      <c r="V6" s="98">
        <v>1546318.9881611145</v>
      </c>
      <c r="W6" s="98">
        <v>1599331.8186688421</v>
      </c>
      <c r="X6" s="98">
        <v>1605532.0602967439</v>
      </c>
      <c r="Y6" s="98">
        <v>1603563.9999999998</v>
      </c>
      <c r="Z6" s="95">
        <v>1684407</v>
      </c>
      <c r="AA6" s="95">
        <v>1733329</v>
      </c>
      <c r="AB6" s="95">
        <v>1855902</v>
      </c>
      <c r="AC6" s="95">
        <v>1819633</v>
      </c>
      <c r="AD6" s="95">
        <v>1729737</v>
      </c>
      <c r="AE6" s="95">
        <v>1582093</v>
      </c>
      <c r="AF6" s="88"/>
      <c r="AG6" s="88"/>
      <c r="AH6" s="88"/>
      <c r="AI6" s="88"/>
      <c r="AJ6" s="88"/>
      <c r="AK6" s="88"/>
      <c r="AL6" s="88"/>
      <c r="AM6" s="88"/>
      <c r="AN6" s="88"/>
      <c r="AO6" s="88"/>
      <c r="AP6" s="88"/>
      <c r="AQ6" s="88"/>
      <c r="AR6" s="88"/>
      <c r="AS6" s="88"/>
    </row>
    <row r="7" spans="1:45" ht="16.5" x14ac:dyDescent="0.3">
      <c r="A7" s="100" t="s">
        <v>508</v>
      </c>
      <c r="B7" s="98">
        <f t="shared" ref="B7:AE7" si="1">+B8+B9+B10+B11</f>
        <v>921835</v>
      </c>
      <c r="C7" s="98">
        <f t="shared" si="1"/>
        <v>929413</v>
      </c>
      <c r="D7" s="98">
        <f t="shared" si="1"/>
        <v>886469</v>
      </c>
      <c r="E7" s="98">
        <f t="shared" si="1"/>
        <v>919566</v>
      </c>
      <c r="F7" s="98">
        <f t="shared" si="1"/>
        <v>887719</v>
      </c>
      <c r="G7" s="98">
        <f t="shared" si="1"/>
        <v>892971</v>
      </c>
      <c r="H7" s="98">
        <f t="shared" si="1"/>
        <v>873401</v>
      </c>
      <c r="I7" s="98">
        <f t="shared" si="1"/>
        <v>895415</v>
      </c>
      <c r="J7" s="98">
        <f t="shared" si="1"/>
        <v>890029</v>
      </c>
      <c r="K7" s="98">
        <f t="shared" si="1"/>
        <v>815550</v>
      </c>
      <c r="L7" s="98">
        <f t="shared" si="1"/>
        <v>833544</v>
      </c>
      <c r="M7" s="98">
        <f t="shared" si="1"/>
        <v>848399</v>
      </c>
      <c r="N7" s="98">
        <f t="shared" si="1"/>
        <v>856683</v>
      </c>
      <c r="O7" s="98">
        <f t="shared" si="1"/>
        <v>789657</v>
      </c>
      <c r="P7" s="98">
        <f t="shared" si="1"/>
        <v>814917</v>
      </c>
      <c r="Q7" s="98">
        <f t="shared" si="1"/>
        <v>807728</v>
      </c>
      <c r="R7" s="98">
        <f t="shared" si="1"/>
        <v>764687</v>
      </c>
      <c r="S7" s="98">
        <f t="shared" si="1"/>
        <v>707410</v>
      </c>
      <c r="T7" s="98">
        <f t="shared" si="1"/>
        <v>672795</v>
      </c>
      <c r="U7" s="98">
        <f t="shared" si="1"/>
        <v>655861</v>
      </c>
      <c r="V7" s="98">
        <f t="shared" si="1"/>
        <v>645799</v>
      </c>
      <c r="W7" s="98">
        <f t="shared" si="1"/>
        <v>621687</v>
      </c>
      <c r="X7" s="98">
        <f t="shared" si="1"/>
        <v>612080</v>
      </c>
      <c r="Y7" s="98">
        <f t="shared" si="1"/>
        <v>606146</v>
      </c>
      <c r="Z7" s="98">
        <f t="shared" si="1"/>
        <v>621170</v>
      </c>
      <c r="AA7" s="98">
        <f t="shared" si="1"/>
        <v>591276</v>
      </c>
      <c r="AB7" s="98">
        <f t="shared" si="1"/>
        <v>561628.9</v>
      </c>
      <c r="AC7" s="98">
        <f t="shared" si="1"/>
        <v>553142.5</v>
      </c>
      <c r="AD7" s="98">
        <f t="shared" si="1"/>
        <v>520493.5</v>
      </c>
      <c r="AE7" s="98">
        <f t="shared" si="1"/>
        <v>477121.49999999994</v>
      </c>
      <c r="AF7" s="88"/>
      <c r="AG7" s="88"/>
      <c r="AH7" s="88"/>
      <c r="AI7" s="88"/>
      <c r="AJ7" s="88"/>
      <c r="AK7" s="88"/>
      <c r="AL7" s="88"/>
      <c r="AM7" s="88"/>
      <c r="AN7" s="88"/>
      <c r="AO7" s="88"/>
      <c r="AP7" s="88"/>
      <c r="AQ7" s="88"/>
      <c r="AR7" s="88"/>
      <c r="AS7" s="88"/>
    </row>
    <row r="8" spans="1:45" ht="16.5" x14ac:dyDescent="0.3">
      <c r="A8" s="101" t="s">
        <v>509</v>
      </c>
      <c r="B8" s="102">
        <v>631149</v>
      </c>
      <c r="C8" s="102">
        <v>634765</v>
      </c>
      <c r="D8" s="102">
        <v>632707</v>
      </c>
      <c r="E8" s="102">
        <v>649750</v>
      </c>
      <c r="F8" s="102">
        <v>593923</v>
      </c>
      <c r="G8" s="102">
        <v>610977</v>
      </c>
      <c r="H8" s="102">
        <v>580889</v>
      </c>
      <c r="I8" s="102">
        <v>586818</v>
      </c>
      <c r="J8" s="102">
        <v>561595</v>
      </c>
      <c r="K8" s="102">
        <v>483889</v>
      </c>
      <c r="L8" s="102">
        <v>479134</v>
      </c>
      <c r="M8" s="102">
        <v>502133</v>
      </c>
      <c r="N8" s="102">
        <v>502311</v>
      </c>
      <c r="O8" s="102">
        <v>448404</v>
      </c>
      <c r="P8" s="102">
        <v>457600</v>
      </c>
      <c r="Q8" s="102">
        <v>440345</v>
      </c>
      <c r="R8" s="102">
        <v>408086</v>
      </c>
      <c r="S8" s="102">
        <v>349843</v>
      </c>
      <c r="T8" s="102">
        <v>314864</v>
      </c>
      <c r="U8" s="102">
        <v>292730</v>
      </c>
      <c r="V8" s="102">
        <v>283872</v>
      </c>
      <c r="W8" s="102">
        <v>274559</v>
      </c>
      <c r="X8" s="102">
        <v>263688</v>
      </c>
      <c r="Y8" s="102">
        <v>278919</v>
      </c>
      <c r="Z8" s="102">
        <v>279857</v>
      </c>
      <c r="AA8" s="102">
        <v>263464</v>
      </c>
      <c r="AB8" s="102">
        <v>227155.30000000002</v>
      </c>
      <c r="AC8" s="103">
        <v>228052</v>
      </c>
      <c r="AD8" s="103">
        <v>207877.4</v>
      </c>
      <c r="AE8" s="103">
        <v>196290.3</v>
      </c>
      <c r="AF8" s="88"/>
      <c r="AG8" s="88"/>
      <c r="AH8" s="88"/>
      <c r="AI8" s="88"/>
      <c r="AJ8" s="88"/>
      <c r="AK8" s="88"/>
      <c r="AL8" s="88"/>
      <c r="AM8" s="88"/>
      <c r="AN8" s="88"/>
      <c r="AO8" s="88"/>
      <c r="AP8" s="88"/>
      <c r="AQ8" s="88"/>
      <c r="AR8" s="88"/>
      <c r="AS8" s="88"/>
    </row>
    <row r="9" spans="1:45" ht="16.5" x14ac:dyDescent="0.3">
      <c r="A9" s="101" t="s">
        <v>510</v>
      </c>
      <c r="B9" s="102">
        <v>61747</v>
      </c>
      <c r="C9" s="102">
        <v>62148</v>
      </c>
      <c r="D9" s="102">
        <v>35623</v>
      </c>
      <c r="E9" s="102">
        <v>43088</v>
      </c>
      <c r="F9" s="102">
        <v>49784</v>
      </c>
      <c r="G9" s="102">
        <v>48184</v>
      </c>
      <c r="H9" s="102">
        <v>43198</v>
      </c>
      <c r="I9" s="102">
        <v>50077</v>
      </c>
      <c r="J9" s="102">
        <v>58160</v>
      </c>
      <c r="K9" s="102">
        <v>58308</v>
      </c>
      <c r="L9" s="102">
        <v>60930</v>
      </c>
      <c r="M9" s="102">
        <v>55339</v>
      </c>
      <c r="N9" s="102">
        <v>55784</v>
      </c>
      <c r="O9" s="102">
        <v>56438</v>
      </c>
      <c r="P9" s="102">
        <v>58263</v>
      </c>
      <c r="Q9" s="102">
        <v>59704</v>
      </c>
      <c r="R9" s="102">
        <v>58335</v>
      </c>
      <c r="S9" s="102">
        <v>62166</v>
      </c>
      <c r="T9" s="102">
        <v>61654</v>
      </c>
      <c r="U9" s="102">
        <v>57045</v>
      </c>
      <c r="V9" s="102">
        <v>57879</v>
      </c>
      <c r="W9" s="102">
        <v>50854</v>
      </c>
      <c r="X9" s="102">
        <v>53653</v>
      </c>
      <c r="Y9" s="102">
        <v>47539</v>
      </c>
      <c r="Z9" s="102">
        <v>55733</v>
      </c>
      <c r="AA9" s="102">
        <v>51924</v>
      </c>
      <c r="AB9" s="102">
        <v>53105.1</v>
      </c>
      <c r="AC9" s="103">
        <v>51892.5</v>
      </c>
      <c r="AD9" s="103">
        <v>50236</v>
      </c>
      <c r="AE9" s="103">
        <v>33509.4</v>
      </c>
      <c r="AF9" s="88"/>
      <c r="AG9" s="88"/>
      <c r="AH9" s="88"/>
      <c r="AI9" s="88"/>
      <c r="AJ9" s="88"/>
      <c r="AK9" s="88"/>
      <c r="AL9" s="88"/>
      <c r="AM9" s="88"/>
      <c r="AN9" s="88"/>
      <c r="AO9" s="88"/>
      <c r="AP9" s="88"/>
      <c r="AQ9" s="88"/>
      <c r="AR9" s="88"/>
      <c r="AS9" s="88"/>
    </row>
    <row r="10" spans="1:45" ht="16.5" x14ac:dyDescent="0.3">
      <c r="A10" s="101" t="s">
        <v>511</v>
      </c>
      <c r="B10" s="102">
        <v>227343</v>
      </c>
      <c r="C10" s="102">
        <v>231184</v>
      </c>
      <c r="D10" s="102">
        <v>217027</v>
      </c>
      <c r="E10" s="102">
        <v>225628</v>
      </c>
      <c r="F10" s="102">
        <v>242855</v>
      </c>
      <c r="G10" s="102">
        <v>232708</v>
      </c>
      <c r="H10" s="102">
        <v>248117</v>
      </c>
      <c r="I10" s="102">
        <v>257336</v>
      </c>
      <c r="J10" s="102">
        <v>269036</v>
      </c>
      <c r="K10" s="102">
        <v>272157</v>
      </c>
      <c r="L10" s="102">
        <v>292393</v>
      </c>
      <c r="M10" s="102">
        <v>289959</v>
      </c>
      <c r="N10" s="102">
        <v>297638</v>
      </c>
      <c r="O10" s="102">
        <v>283894</v>
      </c>
      <c r="P10" s="102">
        <v>297762</v>
      </c>
      <c r="Q10" s="102">
        <v>306329</v>
      </c>
      <c r="R10" s="102">
        <v>296791</v>
      </c>
      <c r="S10" s="102">
        <v>294023</v>
      </c>
      <c r="T10" s="102">
        <v>294896</v>
      </c>
      <c r="U10" s="102">
        <v>304724</v>
      </c>
      <c r="V10" s="102">
        <v>302558</v>
      </c>
      <c r="W10" s="102">
        <v>294861</v>
      </c>
      <c r="X10" s="102">
        <v>293410</v>
      </c>
      <c r="Y10" s="102">
        <v>278352</v>
      </c>
      <c r="Z10" s="102">
        <v>284096</v>
      </c>
      <c r="AA10" s="102">
        <v>274367</v>
      </c>
      <c r="AB10" s="102">
        <v>279777.69999999995</v>
      </c>
      <c r="AC10" s="103">
        <v>271607.19999999995</v>
      </c>
      <c r="AD10" s="103">
        <v>260959.60000000003</v>
      </c>
      <c r="AE10" s="103">
        <v>244994.59999999998</v>
      </c>
      <c r="AF10" s="88"/>
      <c r="AG10" s="88"/>
      <c r="AH10" s="88"/>
      <c r="AI10" s="88"/>
      <c r="AJ10" s="88"/>
      <c r="AK10" s="88"/>
      <c r="AL10" s="88"/>
      <c r="AM10" s="88"/>
      <c r="AN10" s="88"/>
      <c r="AO10" s="88"/>
      <c r="AP10" s="88"/>
      <c r="AQ10" s="88"/>
      <c r="AR10" s="88"/>
      <c r="AS10" s="88"/>
    </row>
    <row r="11" spans="1:45" ht="16.5" x14ac:dyDescent="0.3">
      <c r="A11" s="101" t="s">
        <v>512</v>
      </c>
      <c r="B11" s="102">
        <v>1596</v>
      </c>
      <c r="C11" s="102">
        <v>1316</v>
      </c>
      <c r="D11" s="102">
        <v>1112</v>
      </c>
      <c r="E11" s="102">
        <v>1100</v>
      </c>
      <c r="F11" s="102">
        <v>1157</v>
      </c>
      <c r="G11" s="102">
        <v>1102</v>
      </c>
      <c r="H11" s="102">
        <v>1197</v>
      </c>
      <c r="I11" s="102">
        <v>1184</v>
      </c>
      <c r="J11" s="102">
        <v>1238</v>
      </c>
      <c r="K11" s="102">
        <v>1196</v>
      </c>
      <c r="L11" s="102">
        <v>1087</v>
      </c>
      <c r="M11" s="102">
        <v>968</v>
      </c>
      <c r="N11" s="102">
        <v>950</v>
      </c>
      <c r="O11" s="102">
        <v>921</v>
      </c>
      <c r="P11" s="102">
        <v>1292</v>
      </c>
      <c r="Q11" s="102">
        <v>1350</v>
      </c>
      <c r="R11" s="102">
        <v>1475</v>
      </c>
      <c r="S11" s="102">
        <v>1378</v>
      </c>
      <c r="T11" s="102">
        <v>1381</v>
      </c>
      <c r="U11" s="102">
        <v>1362</v>
      </c>
      <c r="V11" s="102">
        <v>1490</v>
      </c>
      <c r="W11" s="102">
        <v>1413</v>
      </c>
      <c r="X11" s="102">
        <v>1329</v>
      </c>
      <c r="Y11" s="102">
        <v>1336</v>
      </c>
      <c r="Z11" s="102">
        <v>1484</v>
      </c>
      <c r="AA11" s="102">
        <v>1521</v>
      </c>
      <c r="AB11" s="102">
        <v>1590.8</v>
      </c>
      <c r="AC11" s="103">
        <v>1590.8</v>
      </c>
      <c r="AD11" s="103">
        <v>1420.5</v>
      </c>
      <c r="AE11" s="103">
        <v>2327.1999999999998</v>
      </c>
      <c r="AF11" s="88"/>
      <c r="AG11" s="88"/>
      <c r="AH11" s="88"/>
      <c r="AI11" s="88"/>
      <c r="AJ11" s="88"/>
      <c r="AK11" s="88"/>
      <c r="AL11" s="88"/>
      <c r="AM11" s="88"/>
      <c r="AN11" s="88"/>
      <c r="AO11" s="88"/>
      <c r="AP11" s="88"/>
      <c r="AQ11" s="88"/>
      <c r="AR11" s="88"/>
      <c r="AS11" s="88"/>
    </row>
    <row r="12" spans="1:45" ht="16.5" x14ac:dyDescent="0.3">
      <c r="A12" s="100" t="s">
        <v>513</v>
      </c>
      <c r="B12" s="104">
        <f t="shared" ref="B12:AE12" si="2">+B13+B14</f>
        <v>915665.71870176052</v>
      </c>
      <c r="C12" s="104">
        <f t="shared" si="2"/>
        <v>877574.12869375746</v>
      </c>
      <c r="D12" s="104">
        <f t="shared" si="2"/>
        <v>847283.63380339672</v>
      </c>
      <c r="E12" s="104">
        <f t="shared" si="2"/>
        <v>811525.5993779127</v>
      </c>
      <c r="F12" s="104">
        <f t="shared" si="2"/>
        <v>839036.53760080459</v>
      </c>
      <c r="G12" s="104">
        <f t="shared" si="2"/>
        <v>821269.50404447992</v>
      </c>
      <c r="H12" s="104">
        <f t="shared" si="2"/>
        <v>821194.95540065598</v>
      </c>
      <c r="I12" s="104">
        <f t="shared" si="2"/>
        <v>843673.30837692018</v>
      </c>
      <c r="J12" s="104">
        <f t="shared" si="2"/>
        <v>871242.8781842863</v>
      </c>
      <c r="K12" s="104">
        <f t="shared" si="2"/>
        <v>868025.07111155009</v>
      </c>
      <c r="L12" s="104">
        <f t="shared" si="2"/>
        <v>864791.80885925959</v>
      </c>
      <c r="M12" s="104">
        <f t="shared" si="2"/>
        <v>867878.45044238237</v>
      </c>
      <c r="N12" s="104">
        <f t="shared" si="2"/>
        <v>890114.37363826728</v>
      </c>
      <c r="O12" s="104">
        <f t="shared" si="2"/>
        <v>903182.66665636422</v>
      </c>
      <c r="P12" s="104">
        <f t="shared" si="2"/>
        <v>909025.46997920028</v>
      </c>
      <c r="Q12" s="104">
        <f t="shared" si="2"/>
        <v>932736.95114307897</v>
      </c>
      <c r="R12" s="104">
        <f t="shared" si="2"/>
        <v>956602</v>
      </c>
      <c r="S12" s="104">
        <f t="shared" si="2"/>
        <v>956458.26866011578</v>
      </c>
      <c r="T12" s="104">
        <f t="shared" si="2"/>
        <v>953495.09483063826</v>
      </c>
      <c r="U12" s="95">
        <f t="shared" si="2"/>
        <v>949916.69653942971</v>
      </c>
      <c r="V12" s="95">
        <f t="shared" si="2"/>
        <v>928188.81182302325</v>
      </c>
      <c r="W12" s="95">
        <f t="shared" si="2"/>
        <v>910056.82338099694</v>
      </c>
      <c r="X12" s="95">
        <f t="shared" si="2"/>
        <v>932209</v>
      </c>
      <c r="Y12" s="95">
        <f t="shared" si="2"/>
        <v>925417.91593947425</v>
      </c>
      <c r="Z12" s="95">
        <f t="shared" si="2"/>
        <v>937442.40944590571</v>
      </c>
      <c r="AA12" s="95">
        <f t="shared" si="2"/>
        <v>938658.91666555242</v>
      </c>
      <c r="AB12" s="95">
        <f t="shared" si="2"/>
        <v>906655.68878797744</v>
      </c>
      <c r="AC12" s="95">
        <f t="shared" si="2"/>
        <v>904100.5404451387</v>
      </c>
      <c r="AD12" s="96">
        <f t="shared" si="2"/>
        <v>953812.16664498509</v>
      </c>
      <c r="AE12" s="95">
        <f t="shared" si="2"/>
        <v>909681.9630475021</v>
      </c>
      <c r="AF12" s="88"/>
      <c r="AG12" s="88"/>
      <c r="AH12" s="88"/>
      <c r="AI12" s="88"/>
      <c r="AJ12" s="88"/>
      <c r="AK12" s="88"/>
      <c r="AL12" s="88"/>
      <c r="AM12" s="88"/>
      <c r="AN12" s="88"/>
      <c r="AO12" s="88"/>
      <c r="AP12" s="88"/>
      <c r="AQ12" s="88"/>
      <c r="AR12" s="88"/>
      <c r="AS12" s="88"/>
    </row>
    <row r="13" spans="1:45" ht="16.5" x14ac:dyDescent="0.3">
      <c r="A13" s="101" t="s">
        <v>514</v>
      </c>
      <c r="B13" s="102">
        <v>588000</v>
      </c>
      <c r="C13" s="102">
        <v>564000</v>
      </c>
      <c r="D13" s="102">
        <v>566000</v>
      </c>
      <c r="E13" s="102">
        <v>556000</v>
      </c>
      <c r="F13" s="102">
        <v>568000</v>
      </c>
      <c r="G13" s="102">
        <v>564000</v>
      </c>
      <c r="H13" s="102">
        <v>578000</v>
      </c>
      <c r="I13" s="102">
        <v>587000</v>
      </c>
      <c r="J13" s="102">
        <v>601000</v>
      </c>
      <c r="K13" s="102">
        <v>584000</v>
      </c>
      <c r="L13" s="102">
        <v>584100</v>
      </c>
      <c r="M13" s="102">
        <v>578500</v>
      </c>
      <c r="N13" s="102">
        <v>588800</v>
      </c>
      <c r="O13" s="102">
        <v>592900</v>
      </c>
      <c r="P13" s="102">
        <v>591400</v>
      </c>
      <c r="Q13" s="102">
        <v>601100</v>
      </c>
      <c r="R13" s="102">
        <v>619200</v>
      </c>
      <c r="S13" s="102">
        <v>616500</v>
      </c>
      <c r="T13" s="102">
        <v>619800</v>
      </c>
      <c r="U13" s="103">
        <v>617700</v>
      </c>
      <c r="V13" s="103">
        <v>577300</v>
      </c>
      <c r="W13" s="103">
        <v>576100</v>
      </c>
      <c r="X13" s="103">
        <v>586200</v>
      </c>
      <c r="Y13" s="103">
        <v>590200</v>
      </c>
      <c r="Z13" s="102">
        <v>599600</v>
      </c>
      <c r="AA13" s="102">
        <v>607500</v>
      </c>
      <c r="AB13" s="103">
        <v>581300</v>
      </c>
      <c r="AC13" s="103">
        <v>557700</v>
      </c>
      <c r="AD13" s="105">
        <v>605700</v>
      </c>
      <c r="AE13" s="48">
        <v>568400</v>
      </c>
      <c r="AF13" s="88"/>
      <c r="AG13" s="88"/>
      <c r="AH13" s="88"/>
      <c r="AI13" s="88"/>
      <c r="AJ13" s="88"/>
      <c r="AK13" s="88"/>
      <c r="AL13" s="88"/>
      <c r="AM13" s="88"/>
      <c r="AN13" s="88"/>
      <c r="AO13" s="88"/>
      <c r="AP13" s="88"/>
      <c r="AQ13" s="88"/>
      <c r="AR13" s="88"/>
      <c r="AS13" s="88"/>
    </row>
    <row r="14" spans="1:45" ht="17.25" thickBot="1" x14ac:dyDescent="0.35">
      <c r="A14" s="106" t="s">
        <v>515</v>
      </c>
      <c r="B14" s="107">
        <v>327665.71870176046</v>
      </c>
      <c r="C14" s="107">
        <v>313574.12869375746</v>
      </c>
      <c r="D14" s="107">
        <v>281283.63380339666</v>
      </c>
      <c r="E14" s="107">
        <v>255525.59937791273</v>
      </c>
      <c r="F14" s="107">
        <v>271036.53760080459</v>
      </c>
      <c r="G14" s="107">
        <v>257269.50404447995</v>
      </c>
      <c r="H14" s="107">
        <v>243194.95540065595</v>
      </c>
      <c r="I14" s="107">
        <v>256673.30837692021</v>
      </c>
      <c r="J14" s="107">
        <v>270242.8781842863</v>
      </c>
      <c r="K14" s="107">
        <v>284025.07111155015</v>
      </c>
      <c r="L14" s="107">
        <v>280691.80885925959</v>
      </c>
      <c r="M14" s="107">
        <v>289378.45044238243</v>
      </c>
      <c r="N14" s="107">
        <v>301314.37363826728</v>
      </c>
      <c r="O14" s="107">
        <v>310282.66665636428</v>
      </c>
      <c r="P14" s="107">
        <v>317625.46997920028</v>
      </c>
      <c r="Q14" s="107">
        <v>331636.95114307891</v>
      </c>
      <c r="R14" s="107">
        <v>337402</v>
      </c>
      <c r="S14" s="107">
        <v>339958.26866011572</v>
      </c>
      <c r="T14" s="107">
        <v>333695.09483063832</v>
      </c>
      <c r="U14" s="107">
        <v>332216.69653942977</v>
      </c>
      <c r="V14" s="107">
        <v>350888.81182302319</v>
      </c>
      <c r="W14" s="107">
        <v>333956.82338099694</v>
      </c>
      <c r="X14" s="107">
        <v>346009</v>
      </c>
      <c r="Y14" s="107">
        <v>335217.91593947425</v>
      </c>
      <c r="Z14" s="107">
        <v>337842.40944590571</v>
      </c>
      <c r="AA14" s="59">
        <v>331158.91666555242</v>
      </c>
      <c r="AB14" s="59">
        <v>325355.68878797739</v>
      </c>
      <c r="AC14" s="59">
        <v>346400.5404451387</v>
      </c>
      <c r="AD14" s="59">
        <v>348112.16664498515</v>
      </c>
      <c r="AE14" s="59">
        <v>341281.96304750215</v>
      </c>
      <c r="AF14" s="88"/>
      <c r="AG14" s="88"/>
      <c r="AH14" s="88"/>
      <c r="AI14" s="88"/>
      <c r="AJ14" s="88"/>
      <c r="AK14" s="88"/>
      <c r="AL14" s="88"/>
      <c r="AM14" s="88"/>
      <c r="AN14" s="88"/>
      <c r="AO14" s="88"/>
      <c r="AP14" s="88"/>
      <c r="AQ14" s="88"/>
      <c r="AR14" s="88"/>
      <c r="AS14" s="88"/>
    </row>
    <row r="15" spans="1:45" x14ac:dyDescent="0.25">
      <c r="A15" s="170" t="s">
        <v>516</v>
      </c>
      <c r="B15" s="170"/>
      <c r="C15" s="170"/>
      <c r="D15" s="170"/>
      <c r="E15" s="170"/>
      <c r="F15" s="170"/>
      <c r="G15" s="170"/>
      <c r="H15" s="170"/>
      <c r="I15" s="170"/>
      <c r="J15" s="170"/>
      <c r="K15" s="170"/>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row>
    <row r="16" spans="1:45" x14ac:dyDescent="0.25">
      <c r="A16" s="171"/>
      <c r="B16" s="171"/>
      <c r="C16" s="171"/>
      <c r="D16" s="171"/>
      <c r="E16" s="171"/>
      <c r="F16" s="171"/>
      <c r="G16" s="171"/>
      <c r="H16" s="171"/>
      <c r="I16" s="171"/>
      <c r="J16" s="171"/>
      <c r="K16" s="171"/>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row>
    <row r="17" spans="1:45" x14ac:dyDescent="0.25">
      <c r="A17" s="167" t="s">
        <v>384</v>
      </c>
      <c r="B17" s="143"/>
      <c r="C17" s="143"/>
      <c r="D17" s="143"/>
      <c r="E17" s="143"/>
      <c r="F17" s="143"/>
      <c r="G17" s="143"/>
      <c r="H17" s="143"/>
      <c r="I17" s="143"/>
      <c r="J17" s="143"/>
      <c r="K17" s="143"/>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row>
    <row r="18" spans="1:45" ht="27" customHeight="1" x14ac:dyDescent="0.25">
      <c r="A18" s="172" t="s">
        <v>517</v>
      </c>
      <c r="B18" s="172"/>
      <c r="C18" s="172"/>
      <c r="D18" s="172"/>
      <c r="E18" s="172"/>
      <c r="F18" s="172"/>
      <c r="G18" s="172"/>
      <c r="H18" s="172"/>
      <c r="I18" s="172"/>
      <c r="J18" s="172"/>
      <c r="K18" s="143"/>
      <c r="L18" s="88"/>
      <c r="M18" s="88"/>
      <c r="N18" s="88"/>
      <c r="O18" s="88"/>
      <c r="P18" s="88"/>
      <c r="Q18" s="88"/>
      <c r="R18" s="88"/>
      <c r="S18" s="88"/>
      <c r="T18" s="88"/>
      <c r="U18" s="88"/>
      <c r="V18" s="88"/>
      <c r="W18" s="108"/>
      <c r="X18" s="173"/>
      <c r="Y18" s="173"/>
      <c r="Z18" s="173"/>
      <c r="AA18" s="173"/>
      <c r="AB18" s="173"/>
      <c r="AC18" s="173"/>
      <c r="AD18" s="173"/>
      <c r="AE18" s="173"/>
      <c r="AF18" s="173"/>
      <c r="AG18" s="173"/>
      <c r="AH18" s="173"/>
      <c r="AI18" s="173"/>
      <c r="AJ18" s="173"/>
      <c r="AK18" s="173"/>
      <c r="AL18" s="173"/>
      <c r="AM18" s="173"/>
      <c r="AN18" s="173"/>
      <c r="AO18" s="173"/>
      <c r="AP18" s="173"/>
      <c r="AQ18" s="173"/>
      <c r="AR18" s="173"/>
      <c r="AS18" s="173"/>
    </row>
    <row r="19" spans="1:45" ht="15.75" x14ac:dyDescent="0.25">
      <c r="A19" s="143" t="s">
        <v>390</v>
      </c>
      <c r="B19" s="143"/>
      <c r="C19" s="143"/>
      <c r="D19" s="143"/>
      <c r="E19" s="143"/>
      <c r="F19" s="143"/>
      <c r="G19" s="143"/>
      <c r="H19" s="143"/>
      <c r="I19" s="143"/>
      <c r="J19" s="143"/>
      <c r="K19" s="143"/>
      <c r="L19" s="88"/>
      <c r="M19" s="88"/>
      <c r="N19" s="88"/>
      <c r="O19" s="88"/>
      <c r="P19" s="88"/>
      <c r="Q19" s="88"/>
      <c r="R19" s="88"/>
      <c r="S19" s="88"/>
      <c r="T19" s="88"/>
      <c r="U19" s="88"/>
      <c r="V19" s="88"/>
      <c r="W19" s="108"/>
      <c r="X19" s="109"/>
      <c r="Y19" s="110"/>
      <c r="Z19" s="109"/>
      <c r="AA19" s="109"/>
      <c r="AB19" s="111"/>
      <c r="AC19" s="109"/>
      <c r="AD19" s="109"/>
      <c r="AE19" s="109"/>
      <c r="AF19" s="109"/>
      <c r="AG19" s="109"/>
      <c r="AH19" s="109"/>
      <c r="AI19" s="109"/>
      <c r="AJ19" s="109"/>
      <c r="AK19" s="109"/>
      <c r="AL19" s="109"/>
      <c r="AM19" s="109"/>
      <c r="AN19" s="109"/>
      <c r="AO19" s="109"/>
      <c r="AP19" s="109"/>
      <c r="AQ19" s="109"/>
      <c r="AR19" s="109"/>
      <c r="AS19" s="109"/>
    </row>
    <row r="20" spans="1:45" ht="16.5" x14ac:dyDescent="0.3">
      <c r="A20" s="166"/>
      <c r="B20" s="166"/>
      <c r="C20" s="166"/>
      <c r="D20" s="166"/>
      <c r="E20" s="166"/>
      <c r="F20" s="166"/>
      <c r="G20" s="166"/>
      <c r="H20" s="166"/>
      <c r="I20" s="166"/>
      <c r="J20" s="166"/>
      <c r="K20" s="166"/>
      <c r="L20" s="88"/>
      <c r="M20" s="88"/>
      <c r="N20" s="88"/>
      <c r="O20" s="88"/>
      <c r="P20" s="88"/>
      <c r="Q20" s="88"/>
      <c r="R20" s="88"/>
      <c r="S20" s="88"/>
      <c r="T20" s="88"/>
      <c r="U20" s="88"/>
      <c r="V20" s="88"/>
      <c r="W20" s="108"/>
      <c r="X20" s="108"/>
      <c r="Y20" s="112"/>
      <c r="Z20" s="112"/>
      <c r="AA20" s="108"/>
      <c r="AB20" s="112"/>
      <c r="AC20" s="112"/>
      <c r="AD20" s="112"/>
      <c r="AE20" s="108"/>
      <c r="AF20" s="108"/>
      <c r="AG20" s="108"/>
      <c r="AH20" s="108"/>
      <c r="AI20" s="108"/>
      <c r="AJ20" s="108"/>
      <c r="AK20" s="108"/>
      <c r="AL20" s="108"/>
      <c r="AM20" s="108"/>
      <c r="AN20" s="108"/>
      <c r="AO20" s="108"/>
      <c r="AP20" s="108"/>
      <c r="AQ20" s="108"/>
      <c r="AR20" s="108"/>
      <c r="AS20" s="108"/>
    </row>
    <row r="21" spans="1:45" ht="16.5" x14ac:dyDescent="0.3">
      <c r="A21" s="167" t="s">
        <v>518</v>
      </c>
      <c r="B21" s="143"/>
      <c r="C21" s="143"/>
      <c r="D21" s="143"/>
      <c r="E21" s="143"/>
      <c r="F21" s="143"/>
      <c r="G21" s="143"/>
      <c r="H21" s="143"/>
      <c r="I21" s="143"/>
      <c r="J21" s="143"/>
      <c r="K21" s="143"/>
      <c r="L21" s="88"/>
      <c r="M21" s="88"/>
      <c r="N21" s="88"/>
      <c r="O21" s="88"/>
      <c r="P21" s="88"/>
      <c r="Q21" s="88"/>
      <c r="R21" s="88"/>
      <c r="S21" s="88"/>
      <c r="T21" s="88"/>
      <c r="U21" s="88"/>
      <c r="V21" s="88"/>
      <c r="W21" s="108"/>
      <c r="X21" s="97"/>
      <c r="Y21" s="113"/>
      <c r="Z21" s="104"/>
      <c r="AA21" s="108"/>
      <c r="AB21" s="114"/>
      <c r="AC21" s="114"/>
      <c r="AD21" s="114"/>
      <c r="AE21" s="108"/>
      <c r="AF21" s="108"/>
      <c r="AG21" s="108"/>
      <c r="AH21" s="108"/>
      <c r="AI21" s="108"/>
      <c r="AJ21" s="108"/>
      <c r="AK21" s="108"/>
      <c r="AL21" s="108"/>
      <c r="AM21" s="108"/>
      <c r="AN21" s="108"/>
      <c r="AO21" s="108"/>
      <c r="AP21" s="108"/>
      <c r="AQ21" s="108"/>
      <c r="AR21" s="108"/>
      <c r="AS21" s="108"/>
    </row>
    <row r="22" spans="1:45" ht="16.5" x14ac:dyDescent="0.3">
      <c r="A22" s="143" t="s">
        <v>519</v>
      </c>
      <c r="B22" s="143"/>
      <c r="C22" s="143"/>
      <c r="D22" s="143"/>
      <c r="E22" s="143"/>
      <c r="F22" s="143"/>
      <c r="G22" s="143"/>
      <c r="H22" s="143"/>
      <c r="I22" s="143"/>
      <c r="J22" s="143"/>
      <c r="K22" s="143"/>
      <c r="L22" s="88"/>
      <c r="M22" s="88"/>
      <c r="N22" s="88"/>
      <c r="O22" s="88"/>
      <c r="P22" s="88"/>
      <c r="Q22" s="88"/>
      <c r="R22" s="88"/>
      <c r="S22" s="88"/>
      <c r="T22" s="88"/>
      <c r="U22" s="88"/>
      <c r="V22" s="88"/>
      <c r="W22" s="108"/>
      <c r="X22" s="97"/>
      <c r="Y22" s="115"/>
      <c r="Z22" s="115"/>
      <c r="AA22" s="108"/>
      <c r="AB22" s="114"/>
      <c r="AC22" s="114"/>
      <c r="AD22" s="114"/>
      <c r="AE22" s="108"/>
      <c r="AF22" s="108"/>
      <c r="AG22" s="108"/>
      <c r="AH22" s="108"/>
      <c r="AI22" s="108"/>
      <c r="AJ22" s="108"/>
      <c r="AK22" s="108"/>
      <c r="AL22" s="108"/>
      <c r="AM22" s="108"/>
      <c r="AN22" s="108"/>
      <c r="AO22" s="108"/>
      <c r="AP22" s="108"/>
      <c r="AQ22" s="108"/>
      <c r="AR22" s="108"/>
      <c r="AS22" s="108"/>
    </row>
  </sheetData>
  <mergeCells count="10">
    <mergeCell ref="A19:K19"/>
    <mergeCell ref="A20:K20"/>
    <mergeCell ref="A21:K21"/>
    <mergeCell ref="A22:K22"/>
    <mergeCell ref="A1:AE1"/>
    <mergeCell ref="A15:K15"/>
    <mergeCell ref="A16:K16"/>
    <mergeCell ref="A17:K17"/>
    <mergeCell ref="A18:K18"/>
    <mergeCell ref="X18:AS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
    </sheetView>
  </sheetViews>
  <sheetFormatPr defaultRowHeight="15" x14ac:dyDescent="0.25"/>
  <cols>
    <col min="1" max="1" width="15.85546875" customWidth="1"/>
    <col min="2" max="2" width="16.85546875" customWidth="1"/>
    <col min="3" max="3" width="18.85546875" customWidth="1"/>
  </cols>
  <sheetData>
    <row r="1" spans="1:3" ht="30" customHeight="1" x14ac:dyDescent="0.25">
      <c r="A1" s="174" t="s">
        <v>454</v>
      </c>
      <c r="B1" s="174"/>
      <c r="C1" s="174"/>
    </row>
    <row r="2" spans="1:3" x14ac:dyDescent="0.25">
      <c r="A2" s="80"/>
      <c r="B2" s="80"/>
      <c r="C2" s="80"/>
    </row>
    <row r="3" spans="1:3" x14ac:dyDescent="0.25">
      <c r="A3" s="81"/>
      <c r="B3" s="84">
        <v>1995</v>
      </c>
      <c r="C3" s="84">
        <v>2009</v>
      </c>
    </row>
    <row r="4" spans="1:3" x14ac:dyDescent="0.25">
      <c r="A4" s="80" t="s">
        <v>446</v>
      </c>
      <c r="B4" s="80">
        <v>1.59</v>
      </c>
      <c r="C4" s="80">
        <v>1.55</v>
      </c>
    </row>
    <row r="5" spans="1:3" x14ac:dyDescent="0.25">
      <c r="A5" s="80" t="s">
        <v>447</v>
      </c>
      <c r="B5" s="80">
        <v>2.0699999999999998</v>
      </c>
      <c r="C5" s="80">
        <v>2.35</v>
      </c>
    </row>
    <row r="6" spans="1:3" x14ac:dyDescent="0.25">
      <c r="A6" s="80" t="s">
        <v>448</v>
      </c>
      <c r="B6" s="82">
        <v>1.7</v>
      </c>
      <c r="C6" s="80">
        <v>1.9</v>
      </c>
    </row>
    <row r="7" spans="1:3" x14ac:dyDescent="0.25">
      <c r="A7" s="80" t="s">
        <v>449</v>
      </c>
      <c r="B7" s="80">
        <v>1.38</v>
      </c>
      <c r="C7" s="80">
        <v>1.49</v>
      </c>
    </row>
    <row r="8" spans="1:3" x14ac:dyDescent="0.25">
      <c r="A8" s="80" t="s">
        <v>450</v>
      </c>
      <c r="B8" s="80">
        <v>1.1200000000000001</v>
      </c>
      <c r="C8" s="80">
        <v>1.1100000000000001</v>
      </c>
    </row>
    <row r="9" spans="1:3" x14ac:dyDescent="0.25">
      <c r="A9" s="80" t="s">
        <v>451</v>
      </c>
      <c r="B9" s="80">
        <v>1.18</v>
      </c>
      <c r="C9" s="80">
        <v>1.1599999999999999</v>
      </c>
    </row>
    <row r="10" spans="1:3" x14ac:dyDescent="0.25">
      <c r="A10" s="81" t="s">
        <v>452</v>
      </c>
      <c r="B10" s="81">
        <v>1.59</v>
      </c>
      <c r="C10" s="81">
        <v>1.67</v>
      </c>
    </row>
    <row r="11" spans="1:3" x14ac:dyDescent="0.25">
      <c r="A11" s="80"/>
      <c r="B11" s="80"/>
      <c r="C11" s="80"/>
    </row>
    <row r="12" spans="1:3" x14ac:dyDescent="0.25">
      <c r="A12" s="83" t="s">
        <v>0</v>
      </c>
      <c r="B12" s="80"/>
      <c r="C12" s="80"/>
    </row>
    <row r="13" spans="1:3" ht="66" customHeight="1" x14ac:dyDescent="0.25">
      <c r="A13" s="175" t="s">
        <v>453</v>
      </c>
      <c r="B13" s="175"/>
      <c r="C13" s="175"/>
    </row>
  </sheetData>
  <mergeCells count="2">
    <mergeCell ref="A1:C1"/>
    <mergeCell ref="A13:C1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RowHeight="15" x14ac:dyDescent="0.2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x14ac:dyDescent="0.25">
      <c r="A1" s="1" t="s">
        <v>467</v>
      </c>
    </row>
    <row r="2" spans="1:7" x14ac:dyDescent="0.25">
      <c r="A2" s="1"/>
    </row>
    <row r="3" spans="1:7" s="86" customFormat="1" ht="60" x14ac:dyDescent="0.25">
      <c r="A3" s="87"/>
      <c r="B3" s="86" t="s">
        <v>468</v>
      </c>
      <c r="C3" s="86" t="s">
        <v>469</v>
      </c>
      <c r="D3" s="86" t="s">
        <v>470</v>
      </c>
      <c r="E3" s="86" t="s">
        <v>471</v>
      </c>
      <c r="F3" s="86" t="s">
        <v>472</v>
      </c>
      <c r="G3" s="86" t="s">
        <v>473</v>
      </c>
    </row>
    <row r="4" spans="1:7" x14ac:dyDescent="0.25">
      <c r="A4" s="88" t="s">
        <v>463</v>
      </c>
      <c r="B4" s="85">
        <v>22217</v>
      </c>
      <c r="C4" s="128">
        <v>0.65500000000000003</v>
      </c>
      <c r="D4">
        <v>16.7</v>
      </c>
      <c r="E4">
        <v>4.5</v>
      </c>
      <c r="F4">
        <v>2.4</v>
      </c>
      <c r="G4" s="85">
        <v>2972999</v>
      </c>
    </row>
    <row r="5" spans="1:7" x14ac:dyDescent="0.25">
      <c r="A5" s="88" t="s">
        <v>464</v>
      </c>
      <c r="B5" s="85">
        <v>10119</v>
      </c>
      <c r="C5" s="128">
        <v>0.70299999999999996</v>
      </c>
      <c r="D5">
        <v>19.3</v>
      </c>
      <c r="E5">
        <v>5.0999999999999996</v>
      </c>
      <c r="F5">
        <v>2.9</v>
      </c>
      <c r="G5" s="85">
        <v>2053042</v>
      </c>
    </row>
    <row r="6" spans="1:7" x14ac:dyDescent="0.25">
      <c r="A6" s="88" t="s">
        <v>459</v>
      </c>
      <c r="B6">
        <v>733</v>
      </c>
      <c r="C6" s="128">
        <v>0.504</v>
      </c>
      <c r="D6">
        <v>19.2</v>
      </c>
      <c r="E6">
        <v>4.2</v>
      </c>
      <c r="F6">
        <v>2.2999999999999998</v>
      </c>
      <c r="G6" s="85">
        <v>70906</v>
      </c>
    </row>
    <row r="7" spans="1:7" x14ac:dyDescent="0.25">
      <c r="A7" s="88" t="s">
        <v>460</v>
      </c>
      <c r="B7" s="85">
        <v>1689</v>
      </c>
      <c r="C7" s="128">
        <v>0.69299999999999995</v>
      </c>
      <c r="D7">
        <v>16.3</v>
      </c>
      <c r="E7">
        <v>3.9</v>
      </c>
      <c r="F7">
        <v>1.8</v>
      </c>
      <c r="G7" s="85">
        <v>130686</v>
      </c>
    </row>
    <row r="8" spans="1:7" x14ac:dyDescent="0.25">
      <c r="A8" s="88" t="s">
        <v>461</v>
      </c>
      <c r="B8" s="85">
        <v>2505</v>
      </c>
      <c r="C8" s="128">
        <v>0.501</v>
      </c>
      <c r="D8">
        <v>8.8000000000000007</v>
      </c>
      <c r="E8">
        <v>3.9</v>
      </c>
      <c r="F8">
        <v>2.1</v>
      </c>
      <c r="G8" s="85">
        <v>90350</v>
      </c>
    </row>
    <row r="9" spans="1:7" x14ac:dyDescent="0.25">
      <c r="A9" s="88" t="s">
        <v>462</v>
      </c>
      <c r="B9" s="85">
        <v>3898</v>
      </c>
      <c r="C9" s="128">
        <v>0.69299999999999995</v>
      </c>
      <c r="D9">
        <v>12.8</v>
      </c>
      <c r="E9">
        <v>3.4</v>
      </c>
      <c r="F9">
        <v>1.1000000000000001</v>
      </c>
      <c r="G9" s="85">
        <v>133125</v>
      </c>
    </row>
    <row r="10" spans="1:7" x14ac:dyDescent="0.25">
      <c r="A10" s="88" t="s">
        <v>465</v>
      </c>
      <c r="B10">
        <v>854</v>
      </c>
      <c r="C10" s="128">
        <v>0.83399999999999996</v>
      </c>
      <c r="D10">
        <v>21.8</v>
      </c>
      <c r="E10">
        <v>4.5</v>
      </c>
      <c r="F10">
        <v>4.3</v>
      </c>
      <c r="G10" s="85">
        <v>301209</v>
      </c>
    </row>
    <row r="11" spans="1:7" x14ac:dyDescent="0.25">
      <c r="A11" s="88" t="s">
        <v>466</v>
      </c>
      <c r="B11" s="85">
        <v>2418</v>
      </c>
      <c r="C11" s="128">
        <v>0.50700000000000001</v>
      </c>
      <c r="D11">
        <v>14.7</v>
      </c>
      <c r="E11">
        <v>4.8</v>
      </c>
      <c r="F11">
        <v>2.2999999999999998</v>
      </c>
      <c r="G11" s="85">
        <v>193682</v>
      </c>
    </row>
    <row r="12" spans="1:7" x14ac:dyDescent="0.25">
      <c r="A12" s="88"/>
    </row>
    <row r="13" spans="1:7" x14ac:dyDescent="0.25">
      <c r="A13" s="88"/>
    </row>
    <row r="14" spans="1:7" x14ac:dyDescent="0.25">
      <c r="A14" s="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E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0.140625" customWidth="1"/>
    <col min="2" max="3" width="9.5703125" customWidth="1"/>
    <col min="4" max="31" width="9.5703125" bestFit="1" customWidth="1"/>
  </cols>
  <sheetData>
    <row r="1" spans="1:31" x14ac:dyDescent="0.25">
      <c r="A1" s="1" t="s">
        <v>79</v>
      </c>
      <c r="B1" s="1">
        <v>2011</v>
      </c>
      <c r="C1" s="1">
        <v>2012</v>
      </c>
      <c r="D1" s="1">
        <v>2013</v>
      </c>
      <c r="E1" s="1">
        <v>2014</v>
      </c>
      <c r="F1" s="1">
        <v>2015</v>
      </c>
      <c r="G1" s="1">
        <v>2016</v>
      </c>
      <c r="H1" s="1">
        <v>2017</v>
      </c>
      <c r="I1" s="1">
        <v>2018</v>
      </c>
      <c r="J1" s="1">
        <v>2019</v>
      </c>
      <c r="K1" s="1">
        <v>2020</v>
      </c>
      <c r="L1" s="1">
        <v>2021</v>
      </c>
      <c r="M1" s="1">
        <v>2022</v>
      </c>
      <c r="N1" s="1">
        <v>2023</v>
      </c>
      <c r="O1" s="1">
        <v>2024</v>
      </c>
      <c r="P1" s="1">
        <v>2025</v>
      </c>
      <c r="Q1" s="1">
        <v>2026</v>
      </c>
      <c r="R1" s="1">
        <v>2027</v>
      </c>
      <c r="S1" s="1">
        <v>2028</v>
      </c>
      <c r="T1" s="1">
        <v>2029</v>
      </c>
      <c r="U1" s="1">
        <v>2030</v>
      </c>
      <c r="V1" s="1">
        <v>2031</v>
      </c>
      <c r="W1" s="1">
        <v>2032</v>
      </c>
      <c r="X1" s="1">
        <v>2033</v>
      </c>
      <c r="Y1" s="1">
        <v>2034</v>
      </c>
      <c r="Z1" s="1">
        <v>2035</v>
      </c>
      <c r="AA1" s="1">
        <v>2036</v>
      </c>
      <c r="AB1" s="1">
        <v>2037</v>
      </c>
      <c r="AC1" s="1">
        <v>2038</v>
      </c>
      <c r="AD1" s="1">
        <v>2039</v>
      </c>
      <c r="AE1" s="1">
        <v>2040</v>
      </c>
    </row>
    <row r="2" spans="1:31" x14ac:dyDescent="0.25">
      <c r="A2" s="1" t="s">
        <v>475</v>
      </c>
      <c r="B2" s="21">
        <f>'AEO Table 7'!B9*10^9*'TEDB Table 8-01'!$C10</f>
        <v>4380622826470</v>
      </c>
      <c r="C2" s="21">
        <f>'AEO Table 7'!C9*10^9*'TEDB Table 8-01'!$C10</f>
        <v>4446019881180</v>
      </c>
      <c r="D2" s="21">
        <f>'AEO Table 7'!D9*10^9*'TEDB Table 8-01'!$C10</f>
        <v>4506130502460</v>
      </c>
      <c r="E2" s="21">
        <f>'AEO Table 7'!E9*10^9*'TEDB Table 8-01'!$C10</f>
        <v>4516189236440</v>
      </c>
      <c r="F2" s="21">
        <f>'AEO Table 7'!F9*10^9*'TEDB Table 8-01'!$C10</f>
        <v>4537451972030</v>
      </c>
      <c r="G2" s="21">
        <f>'AEO Table 7'!G9*10^9*'TEDB Table 8-01'!$C10</f>
        <v>4587827179680</v>
      </c>
      <c r="H2" s="21">
        <f>'AEO Table 7'!H9*10^9*'TEDB Table 8-01'!$C10</f>
        <v>4638724262330</v>
      </c>
      <c r="I2" s="21">
        <f>'AEO Table 7'!I9*10^9*'TEDB Table 8-01'!$C10</f>
        <v>4678048358540</v>
      </c>
      <c r="J2" s="21">
        <f>'AEO Table 7'!J9*10^9*'TEDB Table 8-01'!$C10</f>
        <v>4719447316190</v>
      </c>
      <c r="K2" s="21">
        <f>'AEO Table 7'!K9*10^9*'TEDB Table 8-01'!$C10</f>
        <v>4761045239310</v>
      </c>
      <c r="L2" s="21">
        <f>'AEO Table 7'!L9*10^9*'TEDB Table 8-01'!$C10</f>
        <v>4803140981080</v>
      </c>
      <c r="M2" s="21">
        <f>'AEO Table 7'!M9*10^9*'TEDB Table 8-01'!$C10</f>
        <v>4843199372950</v>
      </c>
      <c r="N2" s="21">
        <f>'AEO Table 7'!N9*10^9*'TEDB Table 8-01'!$C10</f>
        <v>4884234240540</v>
      </c>
      <c r="O2" s="21">
        <f>'AEO Table 7'!O9*10^9*'TEDB Table 8-01'!$C10</f>
        <v>4926870205600</v>
      </c>
      <c r="P2" s="21">
        <f>'AEO Table 7'!P9*10^9*'TEDB Table 8-01'!$C10</f>
        <v>4971967136100</v>
      </c>
      <c r="Q2" s="21">
        <f>'AEO Table 7'!Q9*10^9*'TEDB Table 8-01'!$C10</f>
        <v>5021057226980</v>
      </c>
      <c r="R2" s="21">
        <f>'AEO Table 7'!R9*10^9*'TEDB Table 8-01'!$C10</f>
        <v>5073398027970</v>
      </c>
      <c r="S2" s="21">
        <f>'AEO Table 7'!S9*10^9*'TEDB Table 8-01'!$C10</f>
        <v>5129406222440</v>
      </c>
      <c r="T2" s="21">
        <f>'AEO Table 7'!T9*10^9*'TEDB Table 8-01'!$C10</f>
        <v>5185113524660</v>
      </c>
      <c r="U2" s="21">
        <f>'AEO Table 7'!U9*10^9*'TEDB Table 8-01'!$C10</f>
        <v>5240844475750</v>
      </c>
      <c r="V2" s="21">
        <f>'AEO Table 7'!V9*10^9*'TEDB Table 8-01'!$C10</f>
        <v>5298800324420</v>
      </c>
      <c r="W2" s="21">
        <f>'AEO Table 7'!W9*10^9*'TEDB Table 8-01'!$C10</f>
        <v>5357439912840</v>
      </c>
      <c r="X2" s="21">
        <f>'AEO Table 7'!X9*10^9*'TEDB Table 8-01'!$C10</f>
        <v>5414760134460</v>
      </c>
      <c r="Y2" s="21">
        <f>'AEO Table 7'!Y9*10^9*'TEDB Table 8-01'!$C10</f>
        <v>5466492217110</v>
      </c>
      <c r="Z2" s="21">
        <f>'AEO Table 7'!Z9*10^9*'TEDB Table 8-01'!$C10</f>
        <v>5515547652150</v>
      </c>
      <c r="AA2" s="21">
        <f>'AEO Table 7'!AA9*10^9*'TEDB Table 8-01'!$C10</f>
        <v>5562814032890</v>
      </c>
      <c r="AB2" s="21">
        <f>'AEO Table 7'!AB9*10^9*'TEDB Table 8-01'!$C10</f>
        <v>5608950229440</v>
      </c>
      <c r="AC2" s="21">
        <f>'AEO Table 7'!AC9*10^9*'TEDB Table 8-01'!$C10</f>
        <v>5654513178450</v>
      </c>
      <c r="AD2" s="21">
        <f>'AEO Table 7'!AD9*10^9*'TEDB Table 8-01'!$C10</f>
        <v>5697129165300</v>
      </c>
      <c r="AE2" s="21">
        <f>'AEO Table 7'!AE9*10^9*'TEDB Table 8-01'!$C10</f>
        <v>5734397970800</v>
      </c>
    </row>
    <row r="3" spans="1:31" x14ac:dyDescent="0.25">
      <c r="A3" s="1" t="s">
        <v>476</v>
      </c>
      <c r="B3" s="21">
        <f>'AEO Table 7'!B46*('NTS Table 1-40'!$AC13*10^6/'AEO Table 7'!$B46)*('AEO Table 7'!$B35/'AEO Table 7'!B35)</f>
        <v>292191975878.69452</v>
      </c>
      <c r="C3" s="21">
        <f>'AEO Table 7'!C46*('NTS Table 1-40'!$AC13*10^6/'AEO Table 7'!$B46)*('AEO Table 7'!$B35/'AEO Table 7'!C35)</f>
        <v>283602169417.06989</v>
      </c>
      <c r="D3" s="21">
        <f>'AEO Table 7'!D46*('NTS Table 1-40'!$AC13*10^6/'AEO Table 7'!$B46)*('AEO Table 7'!$B35/'AEO Table 7'!D35)</f>
        <v>289542546654.16528</v>
      </c>
      <c r="E3" s="21">
        <f>'AEO Table 7'!E46*('NTS Table 1-40'!$AC13*10^6/'AEO Table 7'!$B46)*('AEO Table 7'!$B35/'AEO Table 7'!E35)</f>
        <v>286505483012.00311</v>
      </c>
      <c r="F3" s="21">
        <f>'AEO Table 7'!F46*('NTS Table 1-40'!$AC13*10^6/'AEO Table 7'!$B46)*('AEO Table 7'!$B35/'AEO Table 7'!F35)</f>
        <v>283333141459.84314</v>
      </c>
      <c r="G3" s="21">
        <f>'AEO Table 7'!G46*('NTS Table 1-40'!$AC13*10^6/'AEO Table 7'!$B46)*('AEO Table 7'!$B35/'AEO Table 7'!G35)</f>
        <v>282330563246.375</v>
      </c>
      <c r="H3" s="21">
        <f>'AEO Table 7'!H46*('NTS Table 1-40'!$AC13*10^6/'AEO Table 7'!$B46)*('AEO Table 7'!$B35/'AEO Table 7'!H35)</f>
        <v>280416465686.47345</v>
      </c>
      <c r="I3" s="21">
        <f>'AEO Table 7'!I46*('NTS Table 1-40'!$AC13*10^6/'AEO Table 7'!$B46)*('AEO Table 7'!$B35/'AEO Table 7'!I35)</f>
        <v>278826231305.23175</v>
      </c>
      <c r="J3" s="21">
        <f>'AEO Table 7'!J46*('NTS Table 1-40'!$AC13*10^6/'AEO Table 7'!$B46)*('AEO Table 7'!$B35/'AEO Table 7'!J35)</f>
        <v>277927030832.58099</v>
      </c>
      <c r="K3" s="21">
        <f>'AEO Table 7'!K46*('NTS Table 1-40'!$AC13*10^6/'AEO Table 7'!$B46)*('AEO Table 7'!$B35/'AEO Table 7'!K35)</f>
        <v>277254982279.88068</v>
      </c>
      <c r="L3" s="21">
        <f>'AEO Table 7'!L46*('NTS Table 1-40'!$AC13*10^6/'AEO Table 7'!$B46)*('AEO Table 7'!$B35/'AEO Table 7'!L35)</f>
        <v>276810966361.63947</v>
      </c>
      <c r="M3" s="21">
        <f>'AEO Table 7'!M46*('NTS Table 1-40'!$AC13*10^6/'AEO Table 7'!$B46)*('AEO Table 7'!$B35/'AEO Table 7'!M35)</f>
        <v>276624461490.96356</v>
      </c>
      <c r="N3" s="21">
        <f>'AEO Table 7'!N46*('NTS Table 1-40'!$AC13*10^6/'AEO Table 7'!$B46)*('AEO Table 7'!$B35/'AEO Table 7'!N35)</f>
        <v>276688138303.03723</v>
      </c>
      <c r="O3" s="21">
        <f>'AEO Table 7'!O46*('NTS Table 1-40'!$AC13*10^6/'AEO Table 7'!$B46)*('AEO Table 7'!$B35/'AEO Table 7'!O35)</f>
        <v>276966297515.71338</v>
      </c>
      <c r="P3" s="21">
        <f>'AEO Table 7'!P46*('NTS Table 1-40'!$AC13*10^6/'AEO Table 7'!$B46)*('AEO Table 7'!$B35/'AEO Table 7'!P35)</f>
        <v>277420483527.44696</v>
      </c>
      <c r="Q3" s="21">
        <f>'AEO Table 7'!Q46*('NTS Table 1-40'!$AC13*10^6/'AEO Table 7'!$B46)*('AEO Table 7'!$B35/'AEO Table 7'!Q35)</f>
        <v>277999025993.55286</v>
      </c>
      <c r="R3" s="21">
        <f>'AEO Table 7'!R46*('NTS Table 1-40'!$AC13*10^6/'AEO Table 7'!$B46)*('AEO Table 7'!$B35/'AEO Table 7'!R35)</f>
        <v>278667526877.38953</v>
      </c>
      <c r="S3" s="21">
        <f>'AEO Table 7'!S46*('NTS Table 1-40'!$AC13*10^6/'AEO Table 7'!$B46)*('AEO Table 7'!$B35/'AEO Table 7'!S35)</f>
        <v>279512773441.4649</v>
      </c>
      <c r="T3" s="21">
        <f>'AEO Table 7'!T46*('NTS Table 1-40'!$AC13*10^6/'AEO Table 7'!$B46)*('AEO Table 7'!$B35/'AEO Table 7'!T35)</f>
        <v>280455448138.49506</v>
      </c>
      <c r="U3" s="21">
        <f>'AEO Table 7'!U46*('NTS Table 1-40'!$AC13*10^6/'AEO Table 7'!$B46)*('AEO Table 7'!$B35/'AEO Table 7'!U35)</f>
        <v>281552470587.48029</v>
      </c>
      <c r="V3" s="21">
        <f>'AEO Table 7'!V46*('NTS Table 1-40'!$AC13*10^6/'AEO Table 7'!$B46)*('AEO Table 7'!$B35/'AEO Table 7'!V35)</f>
        <v>282738485122.48834</v>
      </c>
      <c r="W3" s="21">
        <f>'AEO Table 7'!W46*('NTS Table 1-40'!$AC13*10^6/'AEO Table 7'!$B46)*('AEO Table 7'!$B35/'AEO Table 7'!W35)</f>
        <v>284052571737.44989</v>
      </c>
      <c r="X3" s="21">
        <f>'AEO Table 7'!X46*('NTS Table 1-40'!$AC13*10^6/'AEO Table 7'!$B46)*('AEO Table 7'!$B35/'AEO Table 7'!X35)</f>
        <v>285459260935.11444</v>
      </c>
      <c r="Y3" s="21">
        <f>'AEO Table 7'!Y46*('NTS Table 1-40'!$AC13*10^6/'AEO Table 7'!$B46)*('AEO Table 7'!$B35/'AEO Table 7'!Y35)</f>
        <v>286978467945.02917</v>
      </c>
      <c r="Z3" s="21">
        <f>'AEO Table 7'!Z46*('NTS Table 1-40'!$AC13*10^6/'AEO Table 7'!$B46)*('AEO Table 7'!$B35/'AEO Table 7'!Z35)</f>
        <v>288641895170.79016</v>
      </c>
      <c r="AA3" s="21">
        <f>'AEO Table 7'!AA46*('NTS Table 1-40'!$AC13*10^6/'AEO Table 7'!$B46)*('AEO Table 7'!$B35/'AEO Table 7'!AA35)</f>
        <v>290560641481.74274</v>
      </c>
      <c r="AB3" s="21">
        <f>'AEO Table 7'!AB46*('NTS Table 1-40'!$AC13*10^6/'AEO Table 7'!$B46)*('AEO Table 7'!$B35/'AEO Table 7'!AB35)</f>
        <v>292363501982.80371</v>
      </c>
      <c r="AC3" s="21">
        <f>'AEO Table 7'!AC46*('NTS Table 1-40'!$AC13*10^6/'AEO Table 7'!$B46)*('AEO Table 7'!$B35/'AEO Table 7'!AC35)</f>
        <v>294222314098.9458</v>
      </c>
      <c r="AD3" s="21">
        <f>'AEO Table 7'!AD46*('NTS Table 1-40'!$AC13*10^6/'AEO Table 7'!$B46)*('AEO Table 7'!$B35/'AEO Table 7'!AD35)</f>
        <v>296039479325.68799</v>
      </c>
      <c r="AE3" s="21">
        <f>'AEO Table 7'!AE46*('NTS Table 1-40'!$AC13*10^6/'AEO Table 7'!$B46)*('AEO Table 7'!$B35/'AEO Table 7'!AE35)</f>
        <v>297929478935.39227</v>
      </c>
    </row>
    <row r="4" spans="1:31" x14ac:dyDescent="0.25">
      <c r="A4" s="1" t="s">
        <v>477</v>
      </c>
      <c r="B4" s="21">
        <f>SUM('AEO Table 66'!C51,'AEO Table 66'!C65)*10^9</f>
        <v>796996750000</v>
      </c>
      <c r="C4" s="21">
        <f>SUM('AEO Table 66'!D51,'AEO Table 66'!D65)*10^9</f>
        <v>804467225000</v>
      </c>
      <c r="D4" s="21">
        <f>SUM('AEO Table 66'!E51,'AEO Table 66'!E65)*10^9</f>
        <v>811165786000</v>
      </c>
      <c r="E4" s="21">
        <f>SUM('AEO Table 66'!F51,'AEO Table 66'!F65)*10^9</f>
        <v>822174285999.99988</v>
      </c>
      <c r="F4" s="21">
        <f>SUM('AEO Table 66'!G51,'AEO Table 66'!G65)*10^9</f>
        <v>832110092000</v>
      </c>
      <c r="G4" s="21">
        <f>SUM('AEO Table 66'!H51,'AEO Table 66'!H65)*10^9</f>
        <v>841502640000</v>
      </c>
      <c r="H4" s="21">
        <f>SUM('AEO Table 66'!I51,'AEO Table 66'!I65)*10^9</f>
        <v>850499268000</v>
      </c>
      <c r="I4" s="21">
        <f>SUM('AEO Table 66'!J51,'AEO Table 66'!J65)*10^9</f>
        <v>858529113999.99988</v>
      </c>
      <c r="J4" s="21">
        <f>SUM('AEO Table 66'!K51,'AEO Table 66'!K65)*10^9</f>
        <v>866231735000.00012</v>
      </c>
      <c r="K4" s="21">
        <f>SUM('AEO Table 66'!L51,'AEO Table 66'!L65)*10^9</f>
        <v>873700424000</v>
      </c>
      <c r="L4" s="21">
        <f>SUM('AEO Table 66'!M51,'AEO Table 66'!M65)*10^9</f>
        <v>880887573000</v>
      </c>
      <c r="M4" s="21">
        <f>SUM('AEO Table 66'!N51,'AEO Table 66'!N65)*10^9</f>
        <v>888017624000</v>
      </c>
      <c r="N4" s="21">
        <f>SUM('AEO Table 66'!O51,'AEO Table 66'!O65)*10^9</f>
        <v>895122193000</v>
      </c>
      <c r="O4" s="21">
        <f>SUM('AEO Table 66'!P51,'AEO Table 66'!P65)*10^9</f>
        <v>902259277000</v>
      </c>
      <c r="P4" s="21">
        <f>SUM('AEO Table 66'!Q51,'AEO Table 66'!Q65)*10^9</f>
        <v>909275482000</v>
      </c>
      <c r="Q4" s="21">
        <f>SUM('AEO Table 66'!R51,'AEO Table 66'!R65)*10^9</f>
        <v>916137146000</v>
      </c>
      <c r="R4" s="21">
        <f>SUM('AEO Table 66'!S51,'AEO Table 66'!S65)*10^9</f>
        <v>922858551000</v>
      </c>
      <c r="S4" s="21">
        <f>SUM('AEO Table 66'!T51,'AEO Table 66'!T65)*10^9</f>
        <v>929459564000</v>
      </c>
      <c r="T4" s="21">
        <f>SUM('AEO Table 66'!U51,'AEO Table 66'!U65)*10^9</f>
        <v>935952179000</v>
      </c>
      <c r="U4" s="21">
        <f>SUM('AEO Table 66'!V51,'AEO Table 66'!V65)*10^9</f>
        <v>942345673000</v>
      </c>
      <c r="V4" s="21">
        <f>SUM('AEO Table 66'!W51,'AEO Table 66'!W65)*10^9</f>
        <v>948575286999.99988</v>
      </c>
      <c r="W4" s="21">
        <f>SUM('AEO Table 66'!X51,'AEO Table 66'!X65)*10^9</f>
        <v>954666321000</v>
      </c>
      <c r="X4" s="21">
        <f>SUM('AEO Table 66'!Y51,'AEO Table 66'!Y65)*10^9</f>
        <v>960627319000</v>
      </c>
      <c r="Y4" s="21">
        <f>SUM('AEO Table 66'!Z51,'AEO Table 66'!Z65)*10^9</f>
        <v>966469513000</v>
      </c>
      <c r="Z4" s="21">
        <f>SUM('AEO Table 66'!AA51,'AEO Table 66'!AA65)*10^9</f>
        <v>972199127000</v>
      </c>
      <c r="AA4" s="21">
        <f>SUM('AEO Table 66'!AB51,'AEO Table 66'!AB65)*10^9</f>
        <v>977830596999.99988</v>
      </c>
      <c r="AB4" s="21">
        <f>SUM('AEO Table 66'!AC51,'AEO Table 66'!AC65)*10^9</f>
        <v>983372008999.99988</v>
      </c>
      <c r="AC4" s="21">
        <f>SUM('AEO Table 66'!AD51,'AEO Table 66'!AD65)*10^9</f>
        <v>988832672000</v>
      </c>
      <c r="AD4" s="21">
        <f>SUM('AEO Table 66'!AE51,'AEO Table 66'!AE65)*10^9</f>
        <v>994222291000</v>
      </c>
      <c r="AE4" s="21">
        <f>SUM('AEO Table 66'!AF51,'AEO Table 66'!AF65)*10^9</f>
        <v>999552460000</v>
      </c>
    </row>
    <row r="5" spans="1:31" x14ac:dyDescent="0.25">
      <c r="A5" s="1" t="s">
        <v>478</v>
      </c>
      <c r="B5" s="21">
        <f>'AEO Table 7'!B48*(SUM('NTS Table 1-40'!$AC16:$AC17,'NTS Table 1-40'!$AC19,'NTS Table 1-40'!$AC24)*10^6/'AEO Table 7'!$B48)*('AEO Table 7'!$B39/'AEO Table 7'!B39)</f>
        <v>37498789390</v>
      </c>
      <c r="C5" s="21">
        <f>'AEO Table 7'!C48*(SUM('NTS Table 1-40'!$AC16:$AC17,'NTS Table 1-40'!$AC19,'NTS Table 1-40'!$AC24)*10^6/'AEO Table 7'!$B48)*('AEO Table 7'!$B39/'AEO Table 7'!C39)</f>
        <v>37296806473.061646</v>
      </c>
      <c r="D5" s="21">
        <f>'AEO Table 7'!D48*(SUM('NTS Table 1-40'!$AC16:$AC17,'NTS Table 1-40'!$AC19,'NTS Table 1-40'!$AC24)*10^6/'AEO Table 7'!$B48)*('AEO Table 7'!$B39/'AEO Table 7'!D39)</f>
        <v>37858373068.524818</v>
      </c>
      <c r="E5" s="21">
        <f>'AEO Table 7'!E48*(SUM('NTS Table 1-40'!$AC16:$AC17,'NTS Table 1-40'!$AC19,'NTS Table 1-40'!$AC24)*10^6/'AEO Table 7'!$B48)*('AEO Table 7'!$B39/'AEO Table 7'!E39)</f>
        <v>37853346613.525345</v>
      </c>
      <c r="F5" s="21">
        <f>'AEO Table 7'!F48*(SUM('NTS Table 1-40'!$AC16:$AC17,'NTS Table 1-40'!$AC19,'NTS Table 1-40'!$AC24)*10^6/'AEO Table 7'!$B48)*('AEO Table 7'!$B39/'AEO Table 7'!F39)</f>
        <v>37560529515.349106</v>
      </c>
      <c r="G5" s="21">
        <f>'AEO Table 7'!G48*(SUM('NTS Table 1-40'!$AC16:$AC17,'NTS Table 1-40'!$AC19,'NTS Table 1-40'!$AC24)*10^6/'AEO Table 7'!$B48)*('AEO Table 7'!$B39/'AEO Table 7'!G39)</f>
        <v>37451742374.00853</v>
      </c>
      <c r="H5" s="21">
        <f>'AEO Table 7'!H48*(SUM('NTS Table 1-40'!$AC16:$AC17,'NTS Table 1-40'!$AC19,'NTS Table 1-40'!$AC24)*10^6/'AEO Table 7'!$B48)*('AEO Table 7'!$B39/'AEO Table 7'!H39)</f>
        <v>37401942786.36779</v>
      </c>
      <c r="I5" s="21">
        <f>'AEO Table 7'!I48*(SUM('NTS Table 1-40'!$AC16:$AC17,'NTS Table 1-40'!$AC19,'NTS Table 1-40'!$AC24)*10^6/'AEO Table 7'!$B48)*('AEO Table 7'!$B39/'AEO Table 7'!I39)</f>
        <v>37328971185.154152</v>
      </c>
      <c r="J5" s="21">
        <f>'AEO Table 7'!J48*(SUM('NTS Table 1-40'!$AC16:$AC17,'NTS Table 1-40'!$AC19,'NTS Table 1-40'!$AC24)*10^6/'AEO Table 7'!$B48)*('AEO Table 7'!$B39/'AEO Table 7'!J39)</f>
        <v>37299365336.855629</v>
      </c>
      <c r="K5" s="21">
        <f>'AEO Table 7'!K48*(SUM('NTS Table 1-40'!$AC16:$AC17,'NTS Table 1-40'!$AC19,'NTS Table 1-40'!$AC24)*10^6/'AEO Table 7'!$B48)*('AEO Table 7'!$B39/'AEO Table 7'!K39)</f>
        <v>37315140465.181305</v>
      </c>
      <c r="L5" s="21">
        <f>'AEO Table 7'!L48*(SUM('NTS Table 1-40'!$AC16:$AC17,'NTS Table 1-40'!$AC19,'NTS Table 1-40'!$AC24)*10^6/'AEO Table 7'!$B48)*('AEO Table 7'!$B39/'AEO Table 7'!L39)</f>
        <v>37347949245.451935</v>
      </c>
      <c r="M5" s="21">
        <f>'AEO Table 7'!M48*(SUM('NTS Table 1-40'!$AC16:$AC17,'NTS Table 1-40'!$AC19,'NTS Table 1-40'!$AC24)*10^6/'AEO Table 7'!$B48)*('AEO Table 7'!$B39/'AEO Table 7'!M39)</f>
        <v>37405473414.490379</v>
      </c>
      <c r="N5" s="21">
        <f>'AEO Table 7'!N48*(SUM('NTS Table 1-40'!$AC16:$AC17,'NTS Table 1-40'!$AC19,'NTS Table 1-40'!$AC24)*10^6/'AEO Table 7'!$B48)*('AEO Table 7'!$B39/'AEO Table 7'!N39)</f>
        <v>37493718417.976059</v>
      </c>
      <c r="O5" s="21">
        <f>'AEO Table 7'!O48*(SUM('NTS Table 1-40'!$AC16:$AC17,'NTS Table 1-40'!$AC19,'NTS Table 1-40'!$AC24)*10^6/'AEO Table 7'!$B48)*('AEO Table 7'!$B39/'AEO Table 7'!O39)</f>
        <v>37616326686.507561</v>
      </c>
      <c r="P5" s="21">
        <f>'AEO Table 7'!P48*(SUM('NTS Table 1-40'!$AC16:$AC17,'NTS Table 1-40'!$AC19,'NTS Table 1-40'!$AC24)*10^6/'AEO Table 7'!$B48)*('AEO Table 7'!$B39/'AEO Table 7'!P39)</f>
        <v>37702134537.956749</v>
      </c>
      <c r="Q5" s="21">
        <f>'AEO Table 7'!Q48*(SUM('NTS Table 1-40'!$AC16:$AC17,'NTS Table 1-40'!$AC19,'NTS Table 1-40'!$AC24)*10^6/'AEO Table 7'!$B48)*('AEO Table 7'!$B39/'AEO Table 7'!Q39)</f>
        <v>37748349656.835846</v>
      </c>
      <c r="R5" s="21">
        <f>'AEO Table 7'!R48*(SUM('NTS Table 1-40'!$AC16:$AC17,'NTS Table 1-40'!$AC19,'NTS Table 1-40'!$AC24)*10^6/'AEO Table 7'!$B48)*('AEO Table 7'!$B39/'AEO Table 7'!R39)</f>
        <v>37804635181.330109</v>
      </c>
      <c r="S5" s="21">
        <f>'AEO Table 7'!S48*(SUM('NTS Table 1-40'!$AC16:$AC17,'NTS Table 1-40'!$AC19,'NTS Table 1-40'!$AC24)*10^6/'AEO Table 7'!$B48)*('AEO Table 7'!$B39/'AEO Table 7'!S39)</f>
        <v>37853898797.747658</v>
      </c>
      <c r="T5" s="21">
        <f>'AEO Table 7'!T48*(SUM('NTS Table 1-40'!$AC16:$AC17,'NTS Table 1-40'!$AC19,'NTS Table 1-40'!$AC24)*10^6/'AEO Table 7'!$B48)*('AEO Table 7'!$B39/'AEO Table 7'!T39)</f>
        <v>37899753333.710236</v>
      </c>
      <c r="U5" s="21">
        <f>'AEO Table 7'!U48*(SUM('NTS Table 1-40'!$AC16:$AC17,'NTS Table 1-40'!$AC19,'NTS Table 1-40'!$AC24)*10^6/'AEO Table 7'!$B48)*('AEO Table 7'!$B39/'AEO Table 7'!U39)</f>
        <v>37956097029.266876</v>
      </c>
      <c r="V5" s="21">
        <f>'AEO Table 7'!V48*(SUM('NTS Table 1-40'!$AC16:$AC17,'NTS Table 1-40'!$AC19,'NTS Table 1-40'!$AC24)*10^6/'AEO Table 7'!$B48)*('AEO Table 7'!$B39/'AEO Table 7'!V39)</f>
        <v>38002058724.628883</v>
      </c>
      <c r="W5" s="21">
        <f>'AEO Table 7'!W48*(SUM('NTS Table 1-40'!$AC16:$AC17,'NTS Table 1-40'!$AC19,'NTS Table 1-40'!$AC24)*10^6/'AEO Table 7'!$B48)*('AEO Table 7'!$B39/'AEO Table 7'!W39)</f>
        <v>38047401643.832512</v>
      </c>
      <c r="X5" s="21">
        <f>'AEO Table 7'!X48*(SUM('NTS Table 1-40'!$AC16:$AC17,'NTS Table 1-40'!$AC19,'NTS Table 1-40'!$AC24)*10^6/'AEO Table 7'!$B48)*('AEO Table 7'!$B39/'AEO Table 7'!X39)</f>
        <v>38086682956.991112</v>
      </c>
      <c r="Y5" s="21">
        <f>'AEO Table 7'!Y48*(SUM('NTS Table 1-40'!$AC16:$AC17,'NTS Table 1-40'!$AC19,'NTS Table 1-40'!$AC24)*10^6/'AEO Table 7'!$B48)*('AEO Table 7'!$B39/'AEO Table 7'!Y39)</f>
        <v>38144242788.404442</v>
      </c>
      <c r="Z5" s="21">
        <f>'AEO Table 7'!Z48*(SUM('NTS Table 1-40'!$AC16:$AC17,'NTS Table 1-40'!$AC19,'NTS Table 1-40'!$AC24)*10^6/'AEO Table 7'!$B48)*('AEO Table 7'!$B39/'AEO Table 7'!Z39)</f>
        <v>38195618526.36142</v>
      </c>
      <c r="AA5" s="21">
        <f>'AEO Table 7'!AA48*(SUM('NTS Table 1-40'!$AC16:$AC17,'NTS Table 1-40'!$AC19,'NTS Table 1-40'!$AC24)*10^6/'AEO Table 7'!$B48)*('AEO Table 7'!$B39/'AEO Table 7'!AA39)</f>
        <v>38305872386.23867</v>
      </c>
      <c r="AB5" s="21">
        <f>'AEO Table 7'!AB48*(SUM('NTS Table 1-40'!$AC16:$AC17,'NTS Table 1-40'!$AC19,'NTS Table 1-40'!$AC24)*10^6/'AEO Table 7'!$B48)*('AEO Table 7'!$B39/'AEO Table 7'!AB39)</f>
        <v>38458586115.701408</v>
      </c>
      <c r="AC5" s="21">
        <f>'AEO Table 7'!AC48*(SUM('NTS Table 1-40'!$AC16:$AC17,'NTS Table 1-40'!$AC19,'NTS Table 1-40'!$AC24)*10^6/'AEO Table 7'!$B48)*('AEO Table 7'!$B39/'AEO Table 7'!AC39)</f>
        <v>38612928152.068626</v>
      </c>
      <c r="AD5" s="21">
        <f>'AEO Table 7'!AD48*(SUM('NTS Table 1-40'!$AC16:$AC17,'NTS Table 1-40'!$AC19,'NTS Table 1-40'!$AC24)*10^6/'AEO Table 7'!$B48)*('AEO Table 7'!$B39/'AEO Table 7'!AD39)</f>
        <v>38774027335.393967</v>
      </c>
      <c r="AE5" s="21">
        <f>'AEO Table 7'!AE48*(SUM('NTS Table 1-40'!$AC16:$AC17,'NTS Table 1-40'!$AC19,'NTS Table 1-40'!$AC24)*10^6/'AEO Table 7'!$B48)*('AEO Table 7'!$B39/'AEO Table 7'!AE39)</f>
        <v>38954570569.518944</v>
      </c>
    </row>
    <row r="6" spans="1:31" x14ac:dyDescent="0.25">
      <c r="A6" s="89" t="s">
        <v>474</v>
      </c>
      <c r="B6" s="21">
        <f>'AEO Table 7'!B52*(SUM('NRBS Table 37'!$G5,'NRBS Table 37'!$G7,'NRBS Table 37'!$G10)*10^3/'AEO Table 7'!$B52)*('AEO Table 7'!$B40/'AEO Table 7'!B40)</f>
        <v>2484937000</v>
      </c>
      <c r="C6" s="21">
        <f>'AEO Table 7'!C52*(SUM('NRBS Table 37'!$G5,'NRBS Table 37'!$G7,'NRBS Table 37'!$G10)*10^3/'AEO Table 7'!$B52)*('AEO Table 7'!$B40/'AEO Table 7'!C40)</f>
        <v>2469434441.5074263</v>
      </c>
      <c r="D6" s="21">
        <f>'AEO Table 7'!D52*(SUM('NRBS Table 37'!$G5,'NRBS Table 37'!$G7,'NRBS Table 37'!$G10)*10^3/'AEO Table 7'!$B52)*('AEO Table 7'!$B40/'AEO Table 7'!D40)</f>
        <v>2479460779.5879154</v>
      </c>
      <c r="E6" s="21">
        <f>'AEO Table 7'!E52*(SUM('NRBS Table 37'!$G5,'NRBS Table 37'!$G7,'NRBS Table 37'!$G10)*10^3/'AEO Table 7'!$B52)*('AEO Table 7'!$B40/'AEO Table 7'!E40)</f>
        <v>2464554673.831749</v>
      </c>
      <c r="F6" s="21">
        <f>'AEO Table 7'!F52*(SUM('NRBS Table 37'!$G5,'NRBS Table 37'!$G7,'NRBS Table 37'!$G10)*10^3/'AEO Table 7'!$B52)*('AEO Table 7'!$B40/'AEO Table 7'!F40)</f>
        <v>2454074157.7515483</v>
      </c>
      <c r="G6" s="21">
        <f>'AEO Table 7'!G52*(SUM('NRBS Table 37'!$G5,'NRBS Table 37'!$G7,'NRBS Table 37'!$G10)*10^3/'AEO Table 7'!$B52)*('AEO Table 7'!$B40/'AEO Table 7'!G40)</f>
        <v>2459273497.3056564</v>
      </c>
      <c r="H6" s="21">
        <f>'AEO Table 7'!H52*(SUM('NRBS Table 37'!$G5,'NRBS Table 37'!$G7,'NRBS Table 37'!$G10)*10^3/'AEO Table 7'!$B52)*('AEO Table 7'!$B40/'AEO Table 7'!H40)</f>
        <v>2465819618.5531969</v>
      </c>
      <c r="I6" s="21">
        <f>'AEO Table 7'!I52*(SUM('NRBS Table 37'!$G5,'NRBS Table 37'!$G7,'NRBS Table 37'!$G10)*10^3/'AEO Table 7'!$B52)*('AEO Table 7'!$B40/'AEO Table 7'!I40)</f>
        <v>2469661668.7504802</v>
      </c>
      <c r="J6" s="21">
        <f>'AEO Table 7'!J52*(SUM('NRBS Table 37'!$G5,'NRBS Table 37'!$G7,'NRBS Table 37'!$G10)*10^3/'AEO Table 7'!$B52)*('AEO Table 7'!$B40/'AEO Table 7'!J40)</f>
        <v>2472245056.0169611</v>
      </c>
      <c r="K6" s="21">
        <f>'AEO Table 7'!K52*(SUM('NRBS Table 37'!$G5,'NRBS Table 37'!$G7,'NRBS Table 37'!$G10)*10^3/'AEO Table 7'!$B52)*('AEO Table 7'!$B40/'AEO Table 7'!K40)</f>
        <v>2473402142.5330405</v>
      </c>
      <c r="L6" s="21">
        <f>'AEO Table 7'!L52*(SUM('NRBS Table 37'!$G5,'NRBS Table 37'!$G7,'NRBS Table 37'!$G10)*10^3/'AEO Table 7'!$B52)*('AEO Table 7'!$B40/'AEO Table 7'!L40)</f>
        <v>2472343768.1003466</v>
      </c>
      <c r="M6" s="21">
        <f>'AEO Table 7'!M52*(SUM('NRBS Table 37'!$G5,'NRBS Table 37'!$G7,'NRBS Table 37'!$G10)*10^3/'AEO Table 7'!$B52)*('AEO Table 7'!$B40/'AEO Table 7'!M40)</f>
        <v>2470336723.4194436</v>
      </c>
      <c r="N6" s="21">
        <f>'AEO Table 7'!N52*(SUM('NRBS Table 37'!$G5,'NRBS Table 37'!$G7,'NRBS Table 37'!$G10)*10^3/'AEO Table 7'!$B52)*('AEO Table 7'!$B40/'AEO Table 7'!N40)</f>
        <v>2468040783.2747679</v>
      </c>
      <c r="O6" s="21">
        <f>'AEO Table 7'!O52*(SUM('NRBS Table 37'!$G5,'NRBS Table 37'!$G7,'NRBS Table 37'!$G10)*10^3/'AEO Table 7'!$B52)*('AEO Table 7'!$B40/'AEO Table 7'!O40)</f>
        <v>2466348535.4096265</v>
      </c>
      <c r="P6" s="21">
        <f>'AEO Table 7'!P52*(SUM('NRBS Table 37'!$G5,'NRBS Table 37'!$G7,'NRBS Table 37'!$G10)*10^3/'AEO Table 7'!$B52)*('AEO Table 7'!$B40/'AEO Table 7'!P40)</f>
        <v>2464402796.6738</v>
      </c>
      <c r="Q6" s="21">
        <f>'AEO Table 7'!Q52*(SUM('NRBS Table 37'!$G5,'NRBS Table 37'!$G7,'NRBS Table 37'!$G10)*10^3/'AEO Table 7'!$B52)*('AEO Table 7'!$B40/'AEO Table 7'!Q40)</f>
        <v>2461752464.7522311</v>
      </c>
      <c r="R6" s="21">
        <f>'AEO Table 7'!R52*(SUM('NRBS Table 37'!$G5,'NRBS Table 37'!$G7,'NRBS Table 37'!$G10)*10^3/'AEO Table 7'!$B52)*('AEO Table 7'!$B40/'AEO Table 7'!R40)</f>
        <v>2457961957.1213455</v>
      </c>
      <c r="S6" s="21">
        <f>'AEO Table 7'!S52*(SUM('NRBS Table 37'!$G5,'NRBS Table 37'!$G7,'NRBS Table 37'!$G10)*10^3/'AEO Table 7'!$B52)*('AEO Table 7'!$B40/'AEO Table 7'!S40)</f>
        <v>2454283111.939064</v>
      </c>
      <c r="T6" s="21">
        <f>'AEO Table 7'!T52*(SUM('NRBS Table 37'!$G5,'NRBS Table 37'!$G7,'NRBS Table 37'!$G10)*10^3/'AEO Table 7'!$B52)*('AEO Table 7'!$B40/'AEO Table 7'!T40)</f>
        <v>2450022592.0518036</v>
      </c>
      <c r="U6" s="21">
        <f>'AEO Table 7'!U52*(SUM('NRBS Table 37'!$G5,'NRBS Table 37'!$G7,'NRBS Table 37'!$G10)*10^3/'AEO Table 7'!$B52)*('AEO Table 7'!$B40/'AEO Table 7'!U40)</f>
        <v>2445725235.6796975</v>
      </c>
      <c r="V6" s="21">
        <f>'AEO Table 7'!V52*(SUM('NRBS Table 37'!$G5,'NRBS Table 37'!$G7,'NRBS Table 37'!$G10)*10^3/'AEO Table 7'!$B52)*('AEO Table 7'!$B40/'AEO Table 7'!V40)</f>
        <v>2440077294.8603086</v>
      </c>
      <c r="W6" s="21">
        <f>'AEO Table 7'!W52*(SUM('NRBS Table 37'!$G5,'NRBS Table 37'!$G7,'NRBS Table 37'!$G10)*10^3/'AEO Table 7'!$B52)*('AEO Table 7'!$B40/'AEO Table 7'!W40)</f>
        <v>2433580214.7556295</v>
      </c>
      <c r="X6" s="21">
        <f>'AEO Table 7'!X52*(SUM('NRBS Table 37'!$G5,'NRBS Table 37'!$G7,'NRBS Table 37'!$G10)*10^3/'AEO Table 7'!$B52)*('AEO Table 7'!$B40/'AEO Table 7'!X40)</f>
        <v>2426385489.1784019</v>
      </c>
      <c r="Y6" s="21">
        <f>'AEO Table 7'!Y52*(SUM('NRBS Table 37'!$G5,'NRBS Table 37'!$G7,'NRBS Table 37'!$G10)*10^3/'AEO Table 7'!$B52)*('AEO Table 7'!$B40/'AEO Table 7'!Y40)</f>
        <v>2417740808.9535489</v>
      </c>
      <c r="Z6" s="21">
        <f>'AEO Table 7'!Z52*(SUM('NRBS Table 37'!$G5,'NRBS Table 37'!$G7,'NRBS Table 37'!$G10)*10^3/'AEO Table 7'!$B52)*('AEO Table 7'!$B40/'AEO Table 7'!Z40)</f>
        <v>2409171101.2851319</v>
      </c>
      <c r="AA6" s="21">
        <f>'AEO Table 7'!AA52*(SUM('NRBS Table 37'!$G5,'NRBS Table 37'!$G7,'NRBS Table 37'!$G10)*10^3/'AEO Table 7'!$B52)*('AEO Table 7'!$B40/'AEO Table 7'!AA40)</f>
        <v>2399677211.7497301</v>
      </c>
      <c r="AB6" s="21">
        <f>'AEO Table 7'!AB52*(SUM('NRBS Table 37'!$G5,'NRBS Table 37'!$G7,'NRBS Table 37'!$G10)*10^3/'AEO Table 7'!$B52)*('AEO Table 7'!$B40/'AEO Table 7'!AB40)</f>
        <v>2389485687.3812246</v>
      </c>
      <c r="AC6" s="21">
        <f>'AEO Table 7'!AC52*(SUM('NRBS Table 37'!$G5,'NRBS Table 37'!$G7,'NRBS Table 37'!$G10)*10^3/'AEO Table 7'!$B52)*('AEO Table 7'!$B40/'AEO Table 7'!AC40)</f>
        <v>2378808338.7251496</v>
      </c>
      <c r="AD6" s="21">
        <f>'AEO Table 7'!AD52*(SUM('NRBS Table 37'!$G5,'NRBS Table 37'!$G7,'NRBS Table 37'!$G10)*10^3/'AEO Table 7'!$B52)*('AEO Table 7'!$B40/'AEO Table 7'!AD40)</f>
        <v>2366641320.5926642</v>
      </c>
      <c r="AE6" s="21">
        <f>'AEO Table 7'!AE52*(SUM('NRBS Table 37'!$G5,'NRBS Table 37'!$G7,'NRBS Table 37'!$G10)*10^3/'AEO Table 7'!$B52)*('AEO Table 7'!$B40/'AEO Table 7'!AE40)</f>
        <v>2353385895.5904093</v>
      </c>
    </row>
    <row r="7" spans="1:31" x14ac:dyDescent="0.25">
      <c r="A7" s="1" t="s">
        <v>1222</v>
      </c>
      <c r="B7" s="21">
        <f>'NHTSA Table 1'!C11*10^6</f>
        <v>18542000000</v>
      </c>
      <c r="C7" s="21">
        <f>'NHTSA Table 1'!C12*10^6</f>
        <v>21298000000</v>
      </c>
      <c r="D7" s="21">
        <f>$C7*'AEO Table 45'!E11/'AEO Table 45'!$D11</f>
        <v>21191328660.429455</v>
      </c>
      <c r="E7" s="21">
        <f>$C7*'AEO Table 45'!F11/'AEO Table 45'!$D11</f>
        <v>20835512563.239262</v>
      </c>
      <c r="F7" s="21">
        <f>$C7*'AEO Table 45'!G11/'AEO Table 45'!$D11</f>
        <v>20514080958.514568</v>
      </c>
      <c r="G7" s="21">
        <f>$C7*'AEO Table 45'!H11/'AEO Table 45'!$D11</f>
        <v>20327559970.538425</v>
      </c>
      <c r="H7" s="21">
        <f>$C7*'AEO Table 45'!I11/'AEO Table 45'!$D11</f>
        <v>20107652422.460083</v>
      </c>
      <c r="I7" s="21">
        <f>$C7*'AEO Table 45'!J11/'AEO Table 45'!$D11</f>
        <v>19834649652.082401</v>
      </c>
      <c r="J7" s="21">
        <f>$C7*'AEO Table 45'!K11/'AEO Table 45'!$D11</f>
        <v>19556858011.108189</v>
      </c>
      <c r="K7" s="21">
        <f>$C7*'AEO Table 45'!L11/'AEO Table 45'!$D11</f>
        <v>19265908521.488682</v>
      </c>
      <c r="L7" s="21">
        <f>$C7*'AEO Table 45'!M11/'AEO Table 45'!$D11</f>
        <v>18960440822.708508</v>
      </c>
      <c r="M7" s="21">
        <f>$C7*'AEO Table 45'!N11/'AEO Table 45'!$D11</f>
        <v>18631136194.248394</v>
      </c>
      <c r="N7" s="21">
        <f>$C7*'AEO Table 45'!O11/'AEO Table 45'!$D11</f>
        <v>18289938701.828854</v>
      </c>
      <c r="O7" s="21">
        <f>$C7*'AEO Table 45'!P11/'AEO Table 45'!$D11</f>
        <v>17961560724.848949</v>
      </c>
      <c r="P7" s="21">
        <f>$C7*'AEO Table 45'!Q11/'AEO Table 45'!$D11</f>
        <v>17622078993.40414</v>
      </c>
      <c r="Q7" s="21">
        <f>$C7*'AEO Table 45'!R11/'AEO Table 45'!$D11</f>
        <v>17319990610.856236</v>
      </c>
      <c r="R7" s="21">
        <f>$C7*'AEO Table 45'!S11/'AEO Table 45'!$D11</f>
        <v>17066539885.524115</v>
      </c>
      <c r="S7" s="21">
        <f>$C7*'AEO Table 45'!T11/'AEO Table 45'!$D11</f>
        <v>16860688726.800484</v>
      </c>
      <c r="T7" s="21">
        <f>$C7*'AEO Table 45'!U11/'AEO Table 45'!$D11</f>
        <v>16685837724.529589</v>
      </c>
      <c r="U7" s="21">
        <f>$C7*'AEO Table 45'!V11/'AEO Table 45'!$D11</f>
        <v>16538939871.948223</v>
      </c>
      <c r="V7" s="21">
        <f>$C7*'AEO Table 45'!W11/'AEO Table 45'!$D11</f>
        <v>16428340052.158766</v>
      </c>
      <c r="W7" s="21">
        <f>$C7*'AEO Table 45'!X11/'AEO Table 45'!$D11</f>
        <v>16346290735.938286</v>
      </c>
      <c r="X7" s="21">
        <f>$C7*'AEO Table 45'!Y11/'AEO Table 45'!$D11</f>
        <v>16287501074.640303</v>
      </c>
      <c r="Y7" s="21">
        <f>$C7*'AEO Table 45'!Z11/'AEO Table 45'!$D11</f>
        <v>16240149485.188488</v>
      </c>
      <c r="Z7" s="21">
        <f>$C7*'AEO Table 45'!AA11/'AEO Table 45'!$D11</f>
        <v>16205943696.908773</v>
      </c>
      <c r="AA7" s="21">
        <f>$C7*'AEO Table 45'!AB11/'AEO Table 45'!$D11</f>
        <v>16188803154.415169</v>
      </c>
      <c r="AB7" s="21">
        <f>$C7*'AEO Table 45'!AC11/'AEO Table 45'!$D11</f>
        <v>16189022016.844948</v>
      </c>
      <c r="AC7" s="21">
        <f>$C7*'AEO Table 45'!AD11/'AEO Table 45'!$D11</f>
        <v>16206493864.851519</v>
      </c>
      <c r="AD7" s="21">
        <f>$C7*'AEO Table 45'!AE11/'AEO Table 45'!$D11</f>
        <v>16235498156.577648</v>
      </c>
      <c r="AE7" s="21">
        <f>$C7*'AEO Table 45'!AF11/'AEO Table 45'!$D11</f>
        <v>16268461047.205687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heetViews>
  <sheetFormatPr defaultRowHeight="15" x14ac:dyDescent="0.25"/>
  <cols>
    <col min="1" max="1" width="10.42578125" customWidth="1"/>
    <col min="2" max="2" width="21.140625" customWidth="1"/>
    <col min="3" max="3" width="33.28515625" customWidth="1"/>
  </cols>
  <sheetData>
    <row r="1" spans="1:3" x14ac:dyDescent="0.25">
      <c r="A1" s="1" t="s">
        <v>1221</v>
      </c>
    </row>
    <row r="2" spans="1:3" x14ac:dyDescent="0.25">
      <c r="A2" s="139" t="s">
        <v>79</v>
      </c>
      <c r="B2" s="139" t="s">
        <v>1219</v>
      </c>
      <c r="C2" s="139" t="s">
        <v>1220</v>
      </c>
    </row>
    <row r="3" spans="1:3" x14ac:dyDescent="0.25">
      <c r="A3" s="140">
        <v>2003</v>
      </c>
      <c r="B3" s="140">
        <v>5370035</v>
      </c>
      <c r="C3" s="140">
        <v>9576</v>
      </c>
    </row>
    <row r="4" spans="1:3" x14ac:dyDescent="0.25">
      <c r="A4" s="140">
        <v>2004</v>
      </c>
      <c r="B4" s="140">
        <v>5767934</v>
      </c>
      <c r="C4" s="140">
        <v>10122</v>
      </c>
    </row>
    <row r="5" spans="1:3" x14ac:dyDescent="0.25">
      <c r="A5" s="140">
        <v>2005</v>
      </c>
      <c r="B5" s="140">
        <v>6227146</v>
      </c>
      <c r="C5" s="140">
        <v>10454</v>
      </c>
    </row>
    <row r="6" spans="1:3" x14ac:dyDescent="0.25">
      <c r="A6" s="140">
        <v>2006</v>
      </c>
      <c r="B6" s="140">
        <v>6678958</v>
      </c>
      <c r="C6" s="140">
        <v>12049</v>
      </c>
    </row>
    <row r="7" spans="1:3" x14ac:dyDescent="0.25">
      <c r="A7" s="140">
        <v>2007</v>
      </c>
      <c r="B7" s="140">
        <v>7138476</v>
      </c>
      <c r="C7" s="140">
        <v>21396</v>
      </c>
    </row>
    <row r="8" spans="1:3" x14ac:dyDescent="0.25">
      <c r="A8" s="140">
        <v>2008</v>
      </c>
      <c r="B8" s="140">
        <v>7752926</v>
      </c>
      <c r="C8" s="140">
        <v>20811</v>
      </c>
    </row>
    <row r="9" spans="1:3" x14ac:dyDescent="0.25">
      <c r="A9" s="140">
        <v>2009</v>
      </c>
      <c r="B9" s="140">
        <v>7929724</v>
      </c>
      <c r="C9" s="140">
        <v>20822</v>
      </c>
    </row>
    <row r="10" spans="1:3" x14ac:dyDescent="0.25">
      <c r="A10" s="140">
        <v>2010</v>
      </c>
      <c r="B10" s="140">
        <v>8009503</v>
      </c>
      <c r="C10" s="140">
        <v>18513</v>
      </c>
    </row>
    <row r="11" spans="1:3" x14ac:dyDescent="0.25">
      <c r="A11" s="140">
        <v>2011</v>
      </c>
      <c r="B11" s="140">
        <v>8437502</v>
      </c>
      <c r="C11" s="140">
        <v>18542</v>
      </c>
    </row>
    <row r="12" spans="1:3" x14ac:dyDescent="0.25">
      <c r="A12" s="6">
        <v>2012</v>
      </c>
      <c r="B12" s="6">
        <v>8454939</v>
      </c>
      <c r="C12" s="6">
        <v>21298</v>
      </c>
    </row>
    <row r="13" spans="1:3" x14ac:dyDescent="0.25">
      <c r="A13" s="1"/>
      <c r="B13" s="1"/>
      <c r="C13" s="1"/>
    </row>
    <row r="14" spans="1:3" x14ac:dyDescent="0.25">
      <c r="A14" s="1"/>
      <c r="B14" s="1"/>
      <c r="C1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E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0.140625" customWidth="1"/>
    <col min="2" max="2" width="9.5703125" customWidth="1"/>
    <col min="3" max="31" width="9.5703125" bestFit="1" customWidth="1"/>
  </cols>
  <sheetData>
    <row r="1" spans="1:31" x14ac:dyDescent="0.25">
      <c r="A1" s="1" t="s">
        <v>79</v>
      </c>
      <c r="B1" s="1">
        <v>2011</v>
      </c>
      <c r="C1" s="1">
        <v>2012</v>
      </c>
      <c r="D1" s="1">
        <v>2013</v>
      </c>
      <c r="E1" s="1">
        <v>2014</v>
      </c>
      <c r="F1" s="1">
        <v>2015</v>
      </c>
      <c r="G1" s="1">
        <v>2016</v>
      </c>
      <c r="H1" s="1">
        <v>2017</v>
      </c>
      <c r="I1" s="1">
        <v>2018</v>
      </c>
      <c r="J1" s="1">
        <v>2019</v>
      </c>
      <c r="K1" s="1">
        <v>2020</v>
      </c>
      <c r="L1" s="1">
        <v>2021</v>
      </c>
      <c r="M1" s="1">
        <v>2022</v>
      </c>
      <c r="N1" s="1">
        <v>2023</v>
      </c>
      <c r="O1" s="1">
        <v>2024</v>
      </c>
      <c r="P1" s="1">
        <v>2025</v>
      </c>
      <c r="Q1" s="1">
        <v>2026</v>
      </c>
      <c r="R1" s="1">
        <v>2027</v>
      </c>
      <c r="S1" s="1">
        <v>2028</v>
      </c>
      <c r="T1" s="1">
        <v>2029</v>
      </c>
      <c r="U1" s="1">
        <v>2030</v>
      </c>
      <c r="V1" s="1">
        <v>2031</v>
      </c>
      <c r="W1" s="1">
        <v>2032</v>
      </c>
      <c r="X1" s="1">
        <v>2033</v>
      </c>
      <c r="Y1" s="1">
        <v>2034</v>
      </c>
      <c r="Z1" s="1">
        <v>2035</v>
      </c>
      <c r="AA1" s="1">
        <v>2036</v>
      </c>
      <c r="AB1" s="1">
        <v>2037</v>
      </c>
      <c r="AC1" s="1">
        <v>2038</v>
      </c>
      <c r="AD1" s="1">
        <v>2039</v>
      </c>
      <c r="AE1" s="1">
        <v>2040</v>
      </c>
    </row>
    <row r="2" spans="1:31" x14ac:dyDescent="0.25">
      <c r="A2" s="1" t="s">
        <v>475</v>
      </c>
      <c r="B2" s="21">
        <f>'VFP-BCDT-passengers'!B2/'AEO Table 58'!C56*'AEO Table 57'!C71/1000</f>
        <v>239384115870.70126</v>
      </c>
      <c r="C2" s="21">
        <f>'VFP-BCDT-passengers'!C2/'AEO Table 58'!D56*'AEO Table 57'!D71/1000</f>
        <v>273703649892.24844</v>
      </c>
      <c r="D2" s="21">
        <f>'VFP-BCDT-passengers'!D2/'AEO Table 58'!E56*'AEO Table 57'!E71/1000</f>
        <v>288548968056.15222</v>
      </c>
      <c r="E2" s="21">
        <f>'VFP-BCDT-passengers'!E2/'AEO Table 58'!F56*'AEO Table 57'!F71/1000</f>
        <v>299083158644.18988</v>
      </c>
      <c r="F2" s="21">
        <f>'VFP-BCDT-passengers'!F2/'AEO Table 58'!G56*'AEO Table 57'!G71/1000</f>
        <v>307758094949.77618</v>
      </c>
      <c r="G2" s="21">
        <f>'VFP-BCDT-passengers'!G2/'AEO Table 58'!H56*'AEO Table 57'!H71/1000</f>
        <v>318505520330.31818</v>
      </c>
      <c r="H2" s="21">
        <f>'VFP-BCDT-passengers'!H2/'AEO Table 58'!I56*'AEO Table 57'!I71/1000</f>
        <v>318285742559.89252</v>
      </c>
      <c r="I2" s="21">
        <f>'VFP-BCDT-passengers'!I2/'AEO Table 58'!J56*'AEO Table 57'!J71/1000</f>
        <v>312939342173.70532</v>
      </c>
      <c r="J2" s="21">
        <f>'VFP-BCDT-passengers'!J2/'AEO Table 58'!K56*'AEO Table 57'!K71/1000</f>
        <v>310299719847.53442</v>
      </c>
      <c r="K2" s="21">
        <f>'VFP-BCDT-passengers'!K2/'AEO Table 58'!L56*'AEO Table 57'!L71/1000</f>
        <v>308935273985.9491</v>
      </c>
      <c r="L2" s="21">
        <f>'VFP-BCDT-passengers'!L2/'AEO Table 58'!M56*'AEO Table 57'!M71/1000</f>
        <v>309039741107.60083</v>
      </c>
      <c r="M2" s="21">
        <f>'VFP-BCDT-passengers'!M2/'AEO Table 58'!N56*'AEO Table 57'!N71/1000</f>
        <v>309368237991.0683</v>
      </c>
      <c r="N2" s="21">
        <f>'VFP-BCDT-passengers'!N2/'AEO Table 58'!O56*'AEO Table 57'!O71/1000</f>
        <v>310075679563.52167</v>
      </c>
      <c r="O2" s="21">
        <f>'VFP-BCDT-passengers'!O2/'AEO Table 58'!P56*'AEO Table 57'!P71/1000</f>
        <v>311436085634.30487</v>
      </c>
      <c r="P2" s="21">
        <f>'VFP-BCDT-passengers'!P2/'AEO Table 58'!Q56*'AEO Table 57'!Q71/1000</f>
        <v>317638321327.604</v>
      </c>
      <c r="Q2" s="21">
        <f>'VFP-BCDT-passengers'!Q2/'AEO Table 58'!R56*'AEO Table 57'!R71/1000</f>
        <v>323453997067.93524</v>
      </c>
      <c r="R2" s="21">
        <f>'VFP-BCDT-passengers'!R2/'AEO Table 58'!S56*'AEO Table 57'!S71/1000</f>
        <v>328039576176.37543</v>
      </c>
      <c r="S2" s="21">
        <f>'VFP-BCDT-passengers'!S2/'AEO Table 58'!T56*'AEO Table 57'!T71/1000</f>
        <v>331465111201.9657</v>
      </c>
      <c r="T2" s="21">
        <f>'VFP-BCDT-passengers'!T2/'AEO Table 58'!U56*'AEO Table 57'!U71/1000</f>
        <v>333169767038.21136</v>
      </c>
      <c r="U2" s="21">
        <f>'VFP-BCDT-passengers'!U2/'AEO Table 58'!V56*'AEO Table 57'!V71/1000</f>
        <v>335130228008.5921</v>
      </c>
      <c r="V2" s="21">
        <f>'VFP-BCDT-passengers'!V2/'AEO Table 58'!W56*'AEO Table 57'!W71/1000</f>
        <v>337212354104.21985</v>
      </c>
      <c r="W2" s="21">
        <f>'VFP-BCDT-passengers'!W2/'AEO Table 58'!X56*'AEO Table 57'!X71/1000</f>
        <v>339326786701.8468</v>
      </c>
      <c r="X2" s="21">
        <f>'VFP-BCDT-passengers'!X2/'AEO Table 58'!Y56*'AEO Table 57'!Y71/1000</f>
        <v>340820768138.32935</v>
      </c>
      <c r="Y2" s="21">
        <f>'VFP-BCDT-passengers'!Y2/'AEO Table 58'!Z56*'AEO Table 57'!Z71/1000</f>
        <v>343167589054.7359</v>
      </c>
      <c r="Z2" s="21">
        <f>'VFP-BCDT-passengers'!Z2/'AEO Table 58'!AA56*'AEO Table 57'!AA71/1000</f>
        <v>345929163410.45392</v>
      </c>
      <c r="AA2" s="21">
        <f>'VFP-BCDT-passengers'!AA2/'AEO Table 58'!AB56*'AEO Table 57'!AB71/1000</f>
        <v>348705333263.68872</v>
      </c>
      <c r="AB2" s="21">
        <f>'VFP-BCDT-passengers'!AB2/'AEO Table 58'!AC56*'AEO Table 57'!AC71/1000</f>
        <v>352060431238.78149</v>
      </c>
      <c r="AC2" s="21">
        <f>'VFP-BCDT-passengers'!AC2/'AEO Table 58'!AD56*'AEO Table 57'!AD71/1000</f>
        <v>355404986061.68024</v>
      </c>
      <c r="AD2" s="21">
        <f>'VFP-BCDT-passengers'!AD2/'AEO Table 58'!AE56*'AEO Table 57'!AE71/1000</f>
        <v>357979150078.17413</v>
      </c>
      <c r="AE2" s="21">
        <f>'VFP-BCDT-passengers'!AE2/'AEO Table 58'!AF56*'AEO Table 57'!AF71/1000</f>
        <v>359674069743.83167</v>
      </c>
    </row>
    <row r="3" spans="1:31" x14ac:dyDescent="0.25">
      <c r="A3" s="1" t="s">
        <v>476</v>
      </c>
      <c r="B3" s="21">
        <f>'VFP-BCDT-passengers'!B3/'AEO Table 68'!C95*'AEO Table 68'!C139</f>
        <v>14814416477.799807</v>
      </c>
      <c r="C3" s="21">
        <f>'VFP-BCDT-passengers'!C3/'AEO Table 68'!D95*'AEO Table 68'!D139</f>
        <v>14654499188.662634</v>
      </c>
      <c r="D3" s="21">
        <f>'VFP-BCDT-passengers'!D3/'AEO Table 68'!E95*'AEO Table 68'!E139</f>
        <v>15399428466.942902</v>
      </c>
      <c r="E3" s="21">
        <f>'VFP-BCDT-passengers'!E3/'AEO Table 68'!F95*'AEO Table 68'!F139</f>
        <v>16210680326.187054</v>
      </c>
      <c r="F3" s="21">
        <f>'VFP-BCDT-passengers'!F3/'AEO Table 68'!G95*'AEO Table 68'!G139</f>
        <v>16899306683.435966</v>
      </c>
      <c r="G3" s="21">
        <f>'VFP-BCDT-passengers'!G3/'AEO Table 68'!H95*'AEO Table 68'!H139</f>
        <v>16779832116.278011</v>
      </c>
      <c r="H3" s="21">
        <f>'VFP-BCDT-passengers'!H3/'AEO Table 68'!I95*'AEO Table 68'!I139</f>
        <v>16199542327.209991</v>
      </c>
      <c r="I3" s="21">
        <f>'VFP-BCDT-passengers'!I3/'AEO Table 68'!J95*'AEO Table 68'!J139</f>
        <v>16308159832.980228</v>
      </c>
      <c r="J3" s="21">
        <f>'VFP-BCDT-passengers'!J3/'AEO Table 68'!K95*'AEO Table 68'!K139</f>
        <v>16138727969.035381</v>
      </c>
      <c r="K3" s="21">
        <f>'VFP-BCDT-passengers'!K3/'AEO Table 68'!L95*'AEO Table 68'!L139</f>
        <v>16076268660.98996</v>
      </c>
      <c r="L3" s="21">
        <f>'VFP-BCDT-passengers'!L3/'AEO Table 68'!M95*'AEO Table 68'!M139</f>
        <v>15915171058.98321</v>
      </c>
      <c r="M3" s="21">
        <f>'VFP-BCDT-passengers'!M3/'AEO Table 68'!N95*'AEO Table 68'!N139</f>
        <v>15820349842.654747</v>
      </c>
      <c r="N3" s="21">
        <f>'VFP-BCDT-passengers'!N3/'AEO Table 68'!O95*'AEO Table 68'!O139</f>
        <v>15705872088.236547</v>
      </c>
      <c r="O3" s="21">
        <f>'VFP-BCDT-passengers'!O3/'AEO Table 68'!P95*'AEO Table 68'!P139</f>
        <v>15929136441.4967</v>
      </c>
      <c r="P3" s="21">
        <f>'VFP-BCDT-passengers'!P3/'AEO Table 68'!Q95*'AEO Table 68'!Q139</f>
        <v>16217864819.901979</v>
      </c>
      <c r="Q3" s="21">
        <f>'VFP-BCDT-passengers'!Q3/'AEO Table 68'!R95*'AEO Table 68'!R139</f>
        <v>16468690834.514519</v>
      </c>
      <c r="R3" s="21">
        <f>'VFP-BCDT-passengers'!R3/'AEO Table 68'!S95*'AEO Table 68'!S139</f>
        <v>16669413081.243885</v>
      </c>
      <c r="S3" s="21">
        <f>'VFP-BCDT-passengers'!S3/'AEO Table 68'!T95*'AEO Table 68'!T139</f>
        <v>16842846769.44051</v>
      </c>
      <c r="T3" s="21">
        <f>'VFP-BCDT-passengers'!T3/'AEO Table 68'!U95*'AEO Table 68'!U139</f>
        <v>17032567975.599319</v>
      </c>
      <c r="U3" s="21">
        <f>'VFP-BCDT-passengers'!U3/'AEO Table 68'!V95*'AEO Table 68'!V139</f>
        <v>17150747406.909954</v>
      </c>
      <c r="V3" s="21">
        <f>'VFP-BCDT-passengers'!V3/'AEO Table 68'!W95*'AEO Table 68'!W139</f>
        <v>17279769899.914967</v>
      </c>
      <c r="W3" s="21">
        <f>'VFP-BCDT-passengers'!W3/'AEO Table 68'!X95*'AEO Table 68'!X139</f>
        <v>17442428214.728565</v>
      </c>
      <c r="X3" s="21">
        <f>'VFP-BCDT-passengers'!X3/'AEO Table 68'!Y95*'AEO Table 68'!Y139</f>
        <v>17613772513.776588</v>
      </c>
      <c r="Y3" s="21">
        <f>'VFP-BCDT-passengers'!Y3/'AEO Table 68'!Z95*'AEO Table 68'!Z139</f>
        <v>17798370943.326874</v>
      </c>
      <c r="Z3" s="21">
        <f>'VFP-BCDT-passengers'!Z3/'AEO Table 68'!AA95*'AEO Table 68'!AA139</f>
        <v>17981900906.956532</v>
      </c>
      <c r="AA3" s="21">
        <f>'VFP-BCDT-passengers'!AA3/'AEO Table 68'!AB95*'AEO Table 68'!AB139</f>
        <v>18145183537.952633</v>
      </c>
      <c r="AB3" s="21">
        <f>'VFP-BCDT-passengers'!AB3/'AEO Table 68'!AC95*'AEO Table 68'!AC139</f>
        <v>18326388262.497002</v>
      </c>
      <c r="AC3" s="21">
        <f>'VFP-BCDT-passengers'!AC3/'AEO Table 68'!AD95*'AEO Table 68'!AD139</f>
        <v>18561120249.075035</v>
      </c>
      <c r="AD3" s="21">
        <f>'VFP-BCDT-passengers'!AD3/'AEO Table 68'!AE95*'AEO Table 68'!AE139</f>
        <v>18699185294.870548</v>
      </c>
      <c r="AE3" s="21">
        <f>'VFP-BCDT-passengers'!AE3/'AEO Table 68'!AF95*'AEO Table 68'!AF139</f>
        <v>18836886761.453587</v>
      </c>
    </row>
    <row r="4" spans="1:31" x14ac:dyDescent="0.25">
      <c r="A4" s="1" t="s">
        <v>477</v>
      </c>
      <c r="B4" s="21">
        <f>'VFP-BCDT-passengers'!B4/'AEO Table 67'!C63*'AEO Table 66'!C115</f>
        <v>16837017766.72867</v>
      </c>
      <c r="C4" s="21">
        <f>'VFP-BCDT-passengers'!C4/'AEO Table 67'!D63*'AEO Table 66'!D115</f>
        <v>17325003088.120079</v>
      </c>
      <c r="D4" s="21">
        <f>'VFP-BCDT-passengers'!D4/'AEO Table 67'!E63*'AEO Table 66'!E115</f>
        <v>17979790042.374748</v>
      </c>
      <c r="E4" s="21">
        <f>'VFP-BCDT-passengers'!E4/'AEO Table 67'!F63*'AEO Table 66'!F115</f>
        <v>18563155228.432392</v>
      </c>
      <c r="F4" s="21">
        <f>'VFP-BCDT-passengers'!F4/'AEO Table 67'!G63*'AEO Table 66'!G115</f>
        <v>19511895589.620525</v>
      </c>
      <c r="G4" s="21">
        <f>'VFP-BCDT-passengers'!G4/'AEO Table 67'!H63*'AEO Table 66'!H115</f>
        <v>20656388433.173458</v>
      </c>
      <c r="H4" s="21">
        <f>'VFP-BCDT-passengers'!H4/'AEO Table 67'!I63*'AEO Table 66'!I115</f>
        <v>21713857319.552647</v>
      </c>
      <c r="I4" s="21">
        <f>'VFP-BCDT-passengers'!I4/'AEO Table 67'!J63*'AEO Table 66'!J115</f>
        <v>22659122783.984463</v>
      </c>
      <c r="J4" s="21">
        <f>'VFP-BCDT-passengers'!J4/'AEO Table 67'!K63*'AEO Table 66'!K115</f>
        <v>23467353620.899284</v>
      </c>
      <c r="K4" s="21">
        <f>'VFP-BCDT-passengers'!K4/'AEO Table 67'!L63*'AEO Table 66'!L115</f>
        <v>24224777810.973454</v>
      </c>
      <c r="L4" s="21">
        <f>'VFP-BCDT-passengers'!L4/'AEO Table 67'!M63*'AEO Table 66'!M115</f>
        <v>24933321751.156101</v>
      </c>
      <c r="M4" s="21">
        <f>'VFP-BCDT-passengers'!M4/'AEO Table 67'!N63*'AEO Table 66'!N115</f>
        <v>25617182109.942169</v>
      </c>
      <c r="N4" s="21">
        <f>'VFP-BCDT-passengers'!N4/'AEO Table 67'!O63*'AEO Table 66'!O115</f>
        <v>26310647179.723831</v>
      </c>
      <c r="O4" s="21">
        <f>'VFP-BCDT-passengers'!O4/'AEO Table 67'!P63*'AEO Table 66'!P115</f>
        <v>27091887754.491428</v>
      </c>
      <c r="P4" s="21">
        <f>'VFP-BCDT-passengers'!P4/'AEO Table 67'!Q63*'AEO Table 66'!Q115</f>
        <v>27936071015.250221</v>
      </c>
      <c r="Q4" s="21">
        <f>'VFP-BCDT-passengers'!Q4/'AEO Table 67'!R63*'AEO Table 66'!R115</f>
        <v>28828649078.014515</v>
      </c>
      <c r="R4" s="21">
        <f>'VFP-BCDT-passengers'!R4/'AEO Table 67'!S63*'AEO Table 66'!S115</f>
        <v>29728457821.282028</v>
      </c>
      <c r="S4" s="21">
        <f>'VFP-BCDT-passengers'!S4/'AEO Table 67'!T63*'AEO Table 66'!T115</f>
        <v>30591160367.21109</v>
      </c>
      <c r="T4" s="21">
        <f>'VFP-BCDT-passengers'!T4/'AEO Table 67'!U63*'AEO Table 66'!U115</f>
        <v>31478059967.499226</v>
      </c>
      <c r="U4" s="21">
        <f>'VFP-BCDT-passengers'!U4/'AEO Table 67'!V63*'AEO Table 66'!V115</f>
        <v>32440903747.779385</v>
      </c>
      <c r="V4" s="21">
        <f>'VFP-BCDT-passengers'!V4/'AEO Table 67'!W63*'AEO Table 66'!W115</f>
        <v>33422423106.083385</v>
      </c>
      <c r="W4" s="21">
        <f>'VFP-BCDT-passengers'!W4/'AEO Table 67'!X63*'AEO Table 66'!X115</f>
        <v>34378200685.956665</v>
      </c>
      <c r="X4" s="21">
        <f>'VFP-BCDT-passengers'!X4/'AEO Table 67'!Y63*'AEO Table 66'!Y115</f>
        <v>35277688446.992722</v>
      </c>
      <c r="Y4" s="21">
        <f>'VFP-BCDT-passengers'!Y4/'AEO Table 67'!Z63*'AEO Table 66'!Z115</f>
        <v>36174737011.629028</v>
      </c>
      <c r="Z4" s="21">
        <f>'VFP-BCDT-passengers'!Z4/'AEO Table 67'!AA63*'AEO Table 66'!AA115</f>
        <v>37030190139.834579</v>
      </c>
      <c r="AA4" s="21">
        <f>'VFP-BCDT-passengers'!AA4/'AEO Table 67'!AB63*'AEO Table 66'!AB115</f>
        <v>37838757635.691681</v>
      </c>
      <c r="AB4" s="21">
        <f>'VFP-BCDT-passengers'!AB4/'AEO Table 67'!AC63*'AEO Table 66'!AC115</f>
        <v>38615790090.128006</v>
      </c>
      <c r="AC4" s="21">
        <f>'VFP-BCDT-passengers'!AC4/'AEO Table 67'!AD63*'AEO Table 66'!AD115</f>
        <v>39391395180.435997</v>
      </c>
      <c r="AD4" s="21">
        <f>'VFP-BCDT-passengers'!AD4/'AEO Table 67'!AE63*'AEO Table 66'!AE115</f>
        <v>40147283958.102867</v>
      </c>
      <c r="AE4" s="21">
        <f>'VFP-BCDT-passengers'!AE4/'AEO Table 67'!AF63*'AEO Table 66'!AF115</f>
        <v>40858673320.679878</v>
      </c>
    </row>
    <row r="5" spans="1:31" x14ac:dyDescent="0.25">
      <c r="A5" s="1" t="s">
        <v>1098</v>
      </c>
      <c r="B5" s="130">
        <v>0</v>
      </c>
      <c r="C5" s="130">
        <v>0</v>
      </c>
      <c r="D5" s="130">
        <v>0</v>
      </c>
      <c r="E5" s="130">
        <v>0</v>
      </c>
      <c r="F5" s="130">
        <v>0</v>
      </c>
      <c r="G5" s="130">
        <v>0</v>
      </c>
      <c r="H5" s="130">
        <v>0</v>
      </c>
      <c r="I5" s="130">
        <v>0</v>
      </c>
      <c r="J5" s="130">
        <v>0</v>
      </c>
      <c r="K5" s="130">
        <v>0</v>
      </c>
      <c r="L5" s="130">
        <v>0</v>
      </c>
      <c r="M5" s="130">
        <v>0</v>
      </c>
      <c r="N5" s="130">
        <v>0</v>
      </c>
      <c r="O5" s="130">
        <v>0</v>
      </c>
      <c r="P5" s="130">
        <v>0</v>
      </c>
      <c r="Q5" s="130">
        <v>0</v>
      </c>
      <c r="R5" s="130">
        <v>0</v>
      </c>
      <c r="S5" s="130">
        <v>0</v>
      </c>
      <c r="T5" s="130">
        <v>0</v>
      </c>
      <c r="U5" s="130">
        <v>0</v>
      </c>
      <c r="V5" s="130">
        <v>0</v>
      </c>
      <c r="W5" s="130">
        <v>0</v>
      </c>
      <c r="X5" s="130">
        <v>0</v>
      </c>
      <c r="Y5" s="130">
        <v>0</v>
      </c>
      <c r="Z5" s="130">
        <v>0</v>
      </c>
      <c r="AA5" s="130">
        <v>0</v>
      </c>
      <c r="AB5" s="130">
        <v>0</v>
      </c>
      <c r="AC5" s="130">
        <v>0</v>
      </c>
      <c r="AD5" s="130">
        <v>0</v>
      </c>
      <c r="AE5" s="130">
        <v>0</v>
      </c>
    </row>
    <row r="6" spans="1:31" x14ac:dyDescent="0.25">
      <c r="A6" s="131" t="s">
        <v>1099</v>
      </c>
      <c r="B6" s="130">
        <v>0</v>
      </c>
      <c r="C6" s="130">
        <v>0</v>
      </c>
      <c r="D6" s="130">
        <v>0</v>
      </c>
      <c r="E6" s="130">
        <v>0</v>
      </c>
      <c r="F6" s="130">
        <v>0</v>
      </c>
      <c r="G6" s="130">
        <v>0</v>
      </c>
      <c r="H6" s="130">
        <v>0</v>
      </c>
      <c r="I6" s="130">
        <v>0</v>
      </c>
      <c r="J6" s="130">
        <v>0</v>
      </c>
      <c r="K6" s="130">
        <v>0</v>
      </c>
      <c r="L6" s="130">
        <v>0</v>
      </c>
      <c r="M6" s="130">
        <v>0</v>
      </c>
      <c r="N6" s="130">
        <v>0</v>
      </c>
      <c r="O6" s="130">
        <v>0</v>
      </c>
      <c r="P6" s="130">
        <v>0</v>
      </c>
      <c r="Q6" s="130">
        <v>0</v>
      </c>
      <c r="R6" s="130">
        <v>0</v>
      </c>
      <c r="S6" s="130">
        <v>0</v>
      </c>
      <c r="T6" s="130">
        <v>0</v>
      </c>
      <c r="U6" s="130">
        <v>0</v>
      </c>
      <c r="V6" s="130">
        <v>0</v>
      </c>
      <c r="W6" s="130">
        <v>0</v>
      </c>
      <c r="X6" s="130">
        <v>0</v>
      </c>
      <c r="Y6" s="130">
        <v>0</v>
      </c>
      <c r="Z6" s="130">
        <v>0</v>
      </c>
      <c r="AA6" s="130">
        <v>0</v>
      </c>
      <c r="AB6" s="130">
        <v>0</v>
      </c>
      <c r="AC6" s="130">
        <v>0</v>
      </c>
      <c r="AD6" s="130">
        <v>0</v>
      </c>
      <c r="AE6" s="130">
        <v>0</v>
      </c>
    </row>
    <row r="7" spans="1:31" x14ac:dyDescent="0.25">
      <c r="A7" s="131" t="s">
        <v>1232</v>
      </c>
      <c r="B7" s="130">
        <v>0</v>
      </c>
      <c r="C7" s="130">
        <v>0</v>
      </c>
      <c r="D7" s="130">
        <v>0</v>
      </c>
      <c r="E7" s="130">
        <v>0</v>
      </c>
      <c r="F7" s="130">
        <v>0</v>
      </c>
      <c r="G7" s="130">
        <v>0</v>
      </c>
      <c r="H7" s="130">
        <v>0</v>
      </c>
      <c r="I7" s="130">
        <v>0</v>
      </c>
      <c r="J7" s="130">
        <v>0</v>
      </c>
      <c r="K7" s="130">
        <v>0</v>
      </c>
      <c r="L7" s="130">
        <v>0</v>
      </c>
      <c r="M7" s="130">
        <v>0</v>
      </c>
      <c r="N7" s="130">
        <v>0</v>
      </c>
      <c r="O7" s="130">
        <v>0</v>
      </c>
      <c r="P7" s="130">
        <v>0</v>
      </c>
      <c r="Q7" s="130">
        <v>0</v>
      </c>
      <c r="R7" s="130">
        <v>0</v>
      </c>
      <c r="S7" s="130">
        <v>0</v>
      </c>
      <c r="T7" s="130">
        <v>0</v>
      </c>
      <c r="U7" s="130">
        <v>0</v>
      </c>
      <c r="V7" s="130">
        <v>0</v>
      </c>
      <c r="W7" s="130">
        <v>0</v>
      </c>
      <c r="X7" s="130">
        <v>0</v>
      </c>
      <c r="Y7" s="130">
        <v>0</v>
      </c>
      <c r="Z7" s="130">
        <v>0</v>
      </c>
      <c r="AA7" s="130">
        <v>0</v>
      </c>
      <c r="AB7" s="130">
        <v>0</v>
      </c>
      <c r="AC7" s="130">
        <v>0</v>
      </c>
      <c r="AD7" s="130">
        <v>0</v>
      </c>
      <c r="AE7" s="13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E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0.140625" customWidth="1"/>
    <col min="2" max="2" width="9.5703125" customWidth="1"/>
    <col min="3" max="31" width="9.5703125" bestFit="1" customWidth="1"/>
  </cols>
  <sheetData>
    <row r="1" spans="1:31" x14ac:dyDescent="0.25">
      <c r="A1" s="1" t="s">
        <v>79</v>
      </c>
      <c r="B1" s="1">
        <v>2011</v>
      </c>
      <c r="C1" s="1">
        <v>2012</v>
      </c>
      <c r="D1" s="1">
        <v>2013</v>
      </c>
      <c r="E1" s="1">
        <v>2014</v>
      </c>
      <c r="F1" s="1">
        <v>2015</v>
      </c>
      <c r="G1" s="1">
        <v>2016</v>
      </c>
      <c r="H1" s="1">
        <v>2017</v>
      </c>
      <c r="I1" s="1">
        <v>2018</v>
      </c>
      <c r="J1" s="1">
        <v>2019</v>
      </c>
      <c r="K1" s="1">
        <v>2020</v>
      </c>
      <c r="L1" s="1">
        <v>2021</v>
      </c>
      <c r="M1" s="1">
        <v>2022</v>
      </c>
      <c r="N1" s="1">
        <v>2023</v>
      </c>
      <c r="O1" s="1">
        <v>2024</v>
      </c>
      <c r="P1" s="1">
        <v>2025</v>
      </c>
      <c r="Q1" s="1">
        <v>2026</v>
      </c>
      <c r="R1" s="1">
        <v>2027</v>
      </c>
      <c r="S1" s="1">
        <v>2028</v>
      </c>
      <c r="T1" s="1">
        <v>2029</v>
      </c>
      <c r="U1" s="1">
        <v>2030</v>
      </c>
      <c r="V1" s="1">
        <v>2031</v>
      </c>
      <c r="W1" s="1">
        <v>2032</v>
      </c>
      <c r="X1" s="1">
        <v>2033</v>
      </c>
      <c r="Y1" s="1">
        <v>2034</v>
      </c>
      <c r="Z1" s="1">
        <v>2035</v>
      </c>
      <c r="AA1" s="1">
        <v>2036</v>
      </c>
      <c r="AB1" s="1">
        <v>2037</v>
      </c>
      <c r="AC1" s="1">
        <v>2038</v>
      </c>
      <c r="AD1" s="1">
        <v>2039</v>
      </c>
      <c r="AE1" s="1">
        <v>2040</v>
      </c>
    </row>
    <row r="2" spans="1:31" x14ac:dyDescent="0.25">
      <c r="A2" s="1" t="s">
        <v>1084</v>
      </c>
      <c r="B2" s="21">
        <f>'VFP-BCDT-passengers'!B2/('AEO Table 7'!B44*10^15)*('AEO Table 7'!B29/'AEO Table 7'!B32)</f>
        <v>3.3700153205563552E-4</v>
      </c>
      <c r="C2" s="21">
        <f>'VFP-BCDT-passengers'!C2/('AEO Table 7'!C44*10^15)*('AEO Table 7'!C29/'AEO Table 7'!C32)</f>
        <v>3.4178928633917622E-4</v>
      </c>
      <c r="D2" s="21">
        <f>'VFP-BCDT-passengers'!D2/('AEO Table 7'!D44*10^15)*('AEO Table 7'!D29/'AEO Table 7'!D32)</f>
        <v>3.4282118305051907E-4</v>
      </c>
      <c r="E2" s="21">
        <f>'VFP-BCDT-passengers'!E2/('AEO Table 7'!E44*10^15)*('AEO Table 7'!E29/'AEO Table 7'!E32)</f>
        <v>3.4742323496629655E-4</v>
      </c>
      <c r="F2" s="21">
        <f>'VFP-BCDT-passengers'!F2/('AEO Table 7'!F44*10^15)*('AEO Table 7'!F29/'AEO Table 7'!F32)</f>
        <v>3.511884666086057E-4</v>
      </c>
      <c r="G2" s="21">
        <f>'VFP-BCDT-passengers'!G2/('AEO Table 7'!G44*10^15)*('AEO Table 7'!G29/'AEO Table 7'!G32)</f>
        <v>3.5487897873229095E-4</v>
      </c>
      <c r="H2" s="21">
        <f>'VFP-BCDT-passengers'!H2/('AEO Table 7'!H44*10^15)*('AEO Table 7'!H29/'AEO Table 7'!H32)</f>
        <v>3.6657408754232055E-4</v>
      </c>
      <c r="I2" s="21">
        <f>'VFP-BCDT-passengers'!I2/('AEO Table 7'!I44*10^15)*('AEO Table 7'!I29/'AEO Table 7'!I32)</f>
        <v>3.7569114926862246E-4</v>
      </c>
      <c r="J2" s="21">
        <f>'VFP-BCDT-passengers'!J2/('AEO Table 7'!J44*10^15)*('AEO Table 7'!J29/'AEO Table 7'!J32)</f>
        <v>4.0223555097421929E-4</v>
      </c>
      <c r="K2" s="21">
        <f>'VFP-BCDT-passengers'!K2/('AEO Table 7'!K44*10^15)*('AEO Table 7'!K29/'AEO Table 7'!K32)</f>
        <v>4.158692202242044E-4</v>
      </c>
      <c r="L2" s="21">
        <f>'VFP-BCDT-passengers'!L2/('AEO Table 7'!L44*10^15)*('AEO Table 7'!L29/'AEO Table 7'!L32)</f>
        <v>4.3128021306027681E-4</v>
      </c>
      <c r="M2" s="21">
        <f>'VFP-BCDT-passengers'!M2/('AEO Table 7'!M44*10^15)*('AEO Table 7'!M29/'AEO Table 7'!M32)</f>
        <v>4.4760449958159212E-4</v>
      </c>
      <c r="N2" s="21">
        <f>'VFP-BCDT-passengers'!N2/('AEO Table 7'!N44*10^15)*('AEO Table 7'!N29/'AEO Table 7'!N32)</f>
        <v>4.6494678804359028E-4</v>
      </c>
      <c r="O2" s="21">
        <f>'VFP-BCDT-passengers'!O2/('AEO Table 7'!O44*10^15)*('AEO Table 7'!O29/'AEO Table 7'!O32)</f>
        <v>4.8267076091430497E-4</v>
      </c>
      <c r="P2" s="21">
        <f>'VFP-BCDT-passengers'!P2/('AEO Table 7'!P44*10^15)*('AEO Table 7'!P29/'AEO Table 7'!P32)</f>
        <v>5.0729176089321247E-4</v>
      </c>
      <c r="Q2" s="21">
        <f>'VFP-BCDT-passengers'!Q2/('AEO Table 7'!Q44*10^15)*('AEO Table 7'!Q29/'AEO Table 7'!Q32)</f>
        <v>5.0883927950388594E-4</v>
      </c>
      <c r="R2" s="21">
        <f>'VFP-BCDT-passengers'!R2/('AEO Table 7'!R44*10^15)*('AEO Table 7'!R29/'AEO Table 7'!R32)</f>
        <v>5.1143754906211587E-4</v>
      </c>
      <c r="S2" s="21">
        <f>'VFP-BCDT-passengers'!S2/('AEO Table 7'!S44*10^15)*('AEO Table 7'!S29/'AEO Table 7'!S32)</f>
        <v>5.1234935631872902E-4</v>
      </c>
      <c r="T2" s="21">
        <f>'VFP-BCDT-passengers'!T2/('AEO Table 7'!T44*10^15)*('AEO Table 7'!T29/'AEO Table 7'!T32)</f>
        <v>5.1327178453815302E-4</v>
      </c>
      <c r="U2" s="21">
        <f>'VFP-BCDT-passengers'!U2/('AEO Table 7'!U44*10^15)*('AEO Table 7'!U29/'AEO Table 7'!U32)</f>
        <v>5.1406572011780313E-4</v>
      </c>
      <c r="V2" s="21">
        <f>'VFP-BCDT-passengers'!V2/('AEO Table 7'!V44*10^15)*('AEO Table 7'!V29/'AEO Table 7'!V32)</f>
        <v>5.148372262075557E-4</v>
      </c>
      <c r="W2" s="21">
        <f>'VFP-BCDT-passengers'!W2/('AEO Table 7'!W44*10^15)*('AEO Table 7'!W29/'AEO Table 7'!W32)</f>
        <v>5.1548131483807773E-4</v>
      </c>
      <c r="X2" s="21">
        <f>'VFP-BCDT-passengers'!X2/('AEO Table 7'!X44*10^15)*('AEO Table 7'!X29/'AEO Table 7'!X32)</f>
        <v>5.1593003952006263E-4</v>
      </c>
      <c r="Y2" s="21">
        <f>'VFP-BCDT-passengers'!Y2/('AEO Table 7'!Y44*10^15)*('AEO Table 7'!Y29/'AEO Table 7'!Y32)</f>
        <v>5.1659868841922294E-4</v>
      </c>
      <c r="Z2" s="21">
        <f>'VFP-BCDT-passengers'!Z2/('AEO Table 7'!Z44*10^15)*('AEO Table 7'!Z29/'AEO Table 7'!Z32)</f>
        <v>5.166647379507191E-4</v>
      </c>
      <c r="AA2" s="21">
        <f>'VFP-BCDT-passengers'!AA2/('AEO Table 7'!AA44*10^15)*('AEO Table 7'!AA29/'AEO Table 7'!AA32)</f>
        <v>5.1685883239909749E-4</v>
      </c>
      <c r="AB2" s="21">
        <f>'VFP-BCDT-passengers'!AB2/('AEO Table 7'!AB44*10^15)*('AEO Table 7'!AB29/'AEO Table 7'!AB32)</f>
        <v>5.1707940837480168E-4</v>
      </c>
      <c r="AC2" s="21">
        <f>'VFP-BCDT-passengers'!AC2/('AEO Table 7'!AC44*10^15)*('AEO Table 7'!AC29/'AEO Table 7'!AC32)</f>
        <v>5.1722224567826768E-4</v>
      </c>
      <c r="AD2" s="21">
        <f>'VFP-BCDT-passengers'!AD2/('AEO Table 7'!AD44*10^15)*('AEO Table 7'!AD29/'AEO Table 7'!AD32)</f>
        <v>5.1761397998426756E-4</v>
      </c>
      <c r="AE2" s="21">
        <f>'VFP-BCDT-passengers'!AE2/('AEO Table 7'!AE44*10^15)*('AEO Table 7'!AE29/'AEO Table 7'!AE32)</f>
        <v>5.1811166420009946E-4</v>
      </c>
    </row>
    <row r="3" spans="1:31" x14ac:dyDescent="0.25">
      <c r="A3" s="1" t="s">
        <v>1083</v>
      </c>
      <c r="B3" s="21">
        <f>'VFP-BCDT-passengers'!B3/('AEO Table 7'!B46*10^15)*('AEO Table 66'!C185/'AEO Table 66'!C190)</f>
        <v>1.2313918689661331E-3</v>
      </c>
      <c r="C3" s="21">
        <f>'VFP-BCDT-passengers'!C3/('AEO Table 7'!C46*10^15)*('AEO Table 66'!D185/'AEO Table 66'!D190)</f>
        <v>1.2281609173481693E-3</v>
      </c>
      <c r="D3" s="21">
        <f>'VFP-BCDT-passengers'!D3/('AEO Table 7'!D46*10^15)*('AEO Table 66'!E185/'AEO Table 66'!E190)</f>
        <v>1.2247615072587472E-3</v>
      </c>
      <c r="E3" s="21">
        <f>'VFP-BCDT-passengers'!E3/('AEO Table 7'!E46*10^15)*('AEO Table 66'!F185/'AEO Table 66'!F190)</f>
        <v>1.2257290576144755E-3</v>
      </c>
      <c r="F3" s="21">
        <f>'VFP-BCDT-passengers'!F3/('AEO Table 7'!F46*10^15)*('AEO Table 66'!G185/'AEO Table 66'!G190)</f>
        <v>1.2140411203565183E-3</v>
      </c>
      <c r="G3" s="21">
        <f>'VFP-BCDT-passengers'!G3/('AEO Table 7'!G46*10^15)*('AEO Table 66'!H185/'AEO Table 66'!H190)</f>
        <v>1.2020803232014555E-3</v>
      </c>
      <c r="H3" s="21">
        <f>'VFP-BCDT-passengers'!H3/('AEO Table 7'!H46*10^15)*('AEO Table 66'!I185/'AEO Table 66'!I190)</f>
        <v>1.1858671571583115E-3</v>
      </c>
      <c r="I3" s="21">
        <f>'VFP-BCDT-passengers'!I3/('AEO Table 7'!I46*10^15)*('AEO Table 66'!J185/'AEO Table 66'!J190)</f>
        <v>1.1744934775115962E-3</v>
      </c>
      <c r="J3" s="21">
        <f>'VFP-BCDT-passengers'!J3/('AEO Table 7'!J46*10^15)*('AEO Table 66'!K185/'AEO Table 66'!K190)</f>
        <v>1.165680387866004E-3</v>
      </c>
      <c r="K3" s="21">
        <f>'VFP-BCDT-passengers'!K3/('AEO Table 7'!K46*10^15)*('AEO Table 66'!L185/'AEO Table 66'!L190)</f>
        <v>1.1574291591216123E-3</v>
      </c>
      <c r="L3" s="21">
        <f>'VFP-BCDT-passengers'!L3/('AEO Table 7'!L46*10^15)*('AEO Table 66'!M185/'AEO Table 66'!M190)</f>
        <v>1.1489413487314969E-3</v>
      </c>
      <c r="M3" s="21">
        <f>'VFP-BCDT-passengers'!M3/('AEO Table 7'!M46*10^15)*('AEO Table 66'!N185/'AEO Table 66'!N190)</f>
        <v>1.1415263234866265E-3</v>
      </c>
      <c r="N3" s="21">
        <f>'VFP-BCDT-passengers'!N3/('AEO Table 7'!N46*10^15)*('AEO Table 66'!O185/'AEO Table 66'!O190)</f>
        <v>1.1402394047245203E-3</v>
      </c>
      <c r="O3" s="21">
        <f>'VFP-BCDT-passengers'!O3/('AEO Table 7'!O46*10^15)*('AEO Table 66'!P185/'AEO Table 66'!P190)</f>
        <v>1.1390471741354771E-3</v>
      </c>
      <c r="P3" s="21">
        <f>'VFP-BCDT-passengers'!P3/('AEO Table 7'!P46*10^15)*('AEO Table 66'!Q185/'AEO Table 66'!Q190)</f>
        <v>1.1298770821736854E-3</v>
      </c>
      <c r="Q3" s="21">
        <f>'VFP-BCDT-passengers'!Q3/('AEO Table 7'!Q46*10^15)*('AEO Table 66'!R185/'AEO Table 66'!R190)</f>
        <v>1.1259740247890394E-3</v>
      </c>
      <c r="R3" s="21">
        <f>'VFP-BCDT-passengers'!R3/('AEO Table 7'!R46*10^15)*('AEO Table 66'!S185/'AEO Table 66'!S190)</f>
        <v>1.121980592308232E-3</v>
      </c>
      <c r="S3" s="21">
        <f>'VFP-BCDT-passengers'!S3/('AEO Table 7'!S46*10^15)*('AEO Table 66'!T185/'AEO Table 66'!T190)</f>
        <v>1.1185129661390979E-3</v>
      </c>
      <c r="T3" s="21">
        <f>'VFP-BCDT-passengers'!T3/('AEO Table 7'!T46*10^15)*('AEO Table 66'!U185/'AEO Table 66'!U190)</f>
        <v>1.1223675622853784E-3</v>
      </c>
      <c r="U3" s="21">
        <f>'VFP-BCDT-passengers'!U3/('AEO Table 7'!U46*10^15)*('AEO Table 66'!V185/'AEO Table 66'!V190)</f>
        <v>1.1120050220632875E-3</v>
      </c>
      <c r="V3" s="21">
        <f>'VFP-BCDT-passengers'!V3/('AEO Table 7'!V46*10^15)*('AEO Table 66'!W185/'AEO Table 66'!W190)</f>
        <v>1.1116367488314036E-3</v>
      </c>
      <c r="W3" s="21">
        <f>'VFP-BCDT-passengers'!W3/('AEO Table 7'!W46*10^15)*('AEO Table 66'!X185/'AEO Table 66'!X190)</f>
        <v>1.1115867351382679E-3</v>
      </c>
      <c r="X3" s="21">
        <f>'VFP-BCDT-passengers'!X3/('AEO Table 7'!X46*10^15)*('AEO Table 66'!Y185/'AEO Table 66'!Y190)</f>
        <v>1.1116795404969304E-3</v>
      </c>
      <c r="Y3" s="21">
        <f>'VFP-BCDT-passengers'!Y3/('AEO Table 7'!Y46*10^15)*('AEO Table 66'!Z185/'AEO Table 66'!Z190)</f>
        <v>1.1119807225463928E-3</v>
      </c>
      <c r="Z3" s="21">
        <f>'VFP-BCDT-passengers'!Z3/('AEO Table 7'!Z46*10^15)*('AEO Table 66'!AA185/'AEO Table 66'!AA190)</f>
        <v>1.112685037637479E-3</v>
      </c>
      <c r="AA3" s="21">
        <f>'VFP-BCDT-passengers'!AA3/('AEO Table 7'!AA46*10^15)*('AEO Table 66'!AB185/'AEO Table 66'!AB190)</f>
        <v>1.1052540723910102E-3</v>
      </c>
      <c r="AB3" s="21">
        <f>'VFP-BCDT-passengers'!AB3/('AEO Table 7'!AB46*10^15)*('AEO Table 66'!AC185/'AEO Table 66'!AC190)</f>
        <v>1.0975493506487643E-3</v>
      </c>
      <c r="AC3" s="21">
        <f>'VFP-BCDT-passengers'!AC3/('AEO Table 7'!AC46*10^15)*('AEO Table 66'!AD185/'AEO Table 66'!AD190)</f>
        <v>1.0902251981369073E-3</v>
      </c>
      <c r="AD3" s="21">
        <f>'VFP-BCDT-passengers'!AD3/('AEO Table 7'!AD46*10^15)*('AEO Table 66'!AE185/'AEO Table 66'!AE190)</f>
        <v>1.0830096845178836E-3</v>
      </c>
      <c r="AE3" s="21">
        <f>'VFP-BCDT-passengers'!AE3/('AEO Table 7'!AE46*10^15)*('AEO Table 66'!AF185/'AEO Table 66'!AF190)</f>
        <v>1.0766227833053984E-3</v>
      </c>
    </row>
    <row r="4" spans="1:31" x14ac:dyDescent="0.25">
      <c r="A4" s="1" t="s">
        <v>1077</v>
      </c>
      <c r="B4" s="127">
        <f>'VFP-BCDT-passengers'!B4/(('AEO Table 7'!B53*10^15)*(('AEO Table 67'!C7-'AEO Table 67'!C175)/'AEO Table 67'!C7))*('AEO Table 66'!C185/'AEO Table 66'!C190)</f>
        <v>3.8254869527922148E-4</v>
      </c>
      <c r="C4" s="127">
        <f>'VFP-BCDT-passengers'!C4/(('AEO Table 7'!C53*10^15)*(('AEO Table 67'!D7-'AEO Table 67'!D175)/'AEO Table 67'!D7))*('AEO Table 66'!D185/'AEO Table 66'!D190)</f>
        <v>3.8257367854119061E-4</v>
      </c>
      <c r="D4" s="127">
        <f>'VFP-BCDT-passengers'!D4/(('AEO Table 7'!D53*10^15)*(('AEO Table 67'!E7-'AEO Table 67'!E175)/'AEO Table 67'!E7))*('AEO Table 66'!E185/'AEO Table 66'!E190)</f>
        <v>3.8327670589708758E-4</v>
      </c>
      <c r="E4" s="127">
        <f>'VFP-BCDT-passengers'!E4/(('AEO Table 7'!E53*10^15)*(('AEO Table 67'!F7-'AEO Table 67'!F175)/'AEO Table 67'!F7))*('AEO Table 66'!F185/'AEO Table 66'!F190)</f>
        <v>3.8854589924509545E-4</v>
      </c>
      <c r="F4" s="127">
        <f>'VFP-BCDT-passengers'!F4/(('AEO Table 7'!F53*10^15)*(('AEO Table 67'!G7-'AEO Table 67'!G175)/'AEO Table 67'!G7))*('AEO Table 66'!G185/'AEO Table 66'!G190)</f>
        <v>3.8986569635068673E-4</v>
      </c>
      <c r="G4" s="127">
        <f>'VFP-BCDT-passengers'!G4/(('AEO Table 7'!G53*10^15)*(('AEO Table 67'!H7-'AEO Table 67'!H175)/'AEO Table 67'!H7))*('AEO Table 66'!H185/'AEO Table 66'!H190)</f>
        <v>3.9041259213578688E-4</v>
      </c>
      <c r="H4" s="127">
        <f>'VFP-BCDT-passengers'!H4/(('AEO Table 7'!H53*10^15)*(('AEO Table 67'!I7-'AEO Table 67'!I175)/'AEO Table 67'!I7))*('AEO Table 66'!I185/'AEO Table 66'!I190)</f>
        <v>3.9061964721302312E-4</v>
      </c>
      <c r="I4" s="127">
        <f>'VFP-BCDT-passengers'!I4/(('AEO Table 7'!I53*10^15)*(('AEO Table 67'!J7-'AEO Table 67'!J175)/'AEO Table 67'!J7))*('AEO Table 66'!J185/'AEO Table 66'!J190)</f>
        <v>3.9268340706296911E-4</v>
      </c>
      <c r="J4" s="127">
        <f>'VFP-BCDT-passengers'!J4/(('AEO Table 7'!J53*10^15)*(('AEO Table 67'!K7-'AEO Table 67'!K175)/'AEO Table 67'!K7))*('AEO Table 66'!K185/'AEO Table 66'!K190)</f>
        <v>3.9496144252592702E-4</v>
      </c>
      <c r="K4" s="127">
        <f>'VFP-BCDT-passengers'!K4/(('AEO Table 7'!K53*10^15)*(('AEO Table 67'!L7-'AEO Table 67'!L175)/'AEO Table 67'!L7))*('AEO Table 66'!L185/'AEO Table 66'!L190)</f>
        <v>3.972891329486697E-4</v>
      </c>
      <c r="L4" s="127">
        <f>'VFP-BCDT-passengers'!L4/(('AEO Table 7'!L53*10^15)*(('AEO Table 67'!M7-'AEO Table 67'!M175)/'AEO Table 67'!M7))*('AEO Table 66'!M185/'AEO Table 66'!M190)</f>
        <v>3.9918425811983987E-4</v>
      </c>
      <c r="M4" s="127">
        <f>'VFP-BCDT-passengers'!M4/(('AEO Table 7'!M53*10^15)*(('AEO Table 67'!N7-'AEO Table 67'!N175)/'AEO Table 67'!N7))*('AEO Table 66'!N185/'AEO Table 66'!N190)</f>
        <v>4.0046574474154504E-4</v>
      </c>
      <c r="N4" s="127">
        <f>'VFP-BCDT-passengers'!N4/(('AEO Table 7'!N53*10^15)*(('AEO Table 67'!O7-'AEO Table 67'!O175)/'AEO Table 67'!O7))*('AEO Table 66'!O185/'AEO Table 66'!O190)</f>
        <v>4.0390165961408836E-4</v>
      </c>
      <c r="O4" s="127">
        <f>'VFP-BCDT-passengers'!O4/(('AEO Table 7'!O53*10^15)*(('AEO Table 67'!P7-'AEO Table 67'!P175)/'AEO Table 67'!P7))*('AEO Table 66'!P185/'AEO Table 66'!P190)</f>
        <v>4.0740959300148973E-4</v>
      </c>
      <c r="P4" s="127">
        <f>'VFP-BCDT-passengers'!P4/(('AEO Table 7'!P53*10^15)*(('AEO Table 67'!Q7-'AEO Table 67'!Q175)/'AEO Table 67'!Q7))*('AEO Table 66'!Q185/'AEO Table 66'!Q190)</f>
        <v>4.0790439662190654E-4</v>
      </c>
      <c r="Q4" s="127">
        <f>'VFP-BCDT-passengers'!Q4/(('AEO Table 7'!Q53*10^15)*(('AEO Table 67'!R7-'AEO Table 67'!R175)/'AEO Table 67'!R7))*('AEO Table 66'!R185/'AEO Table 66'!R190)</f>
        <v>4.0997712174877844E-4</v>
      </c>
      <c r="R4" s="127">
        <f>'VFP-BCDT-passengers'!R4/(('AEO Table 7'!R53*10^15)*(('AEO Table 67'!S7-'AEO Table 67'!S175)/'AEO Table 67'!S7))*('AEO Table 66'!S185/'AEO Table 66'!S190)</f>
        <v>4.122876079156332E-4</v>
      </c>
      <c r="S4" s="127">
        <f>'VFP-BCDT-passengers'!S4/(('AEO Table 7'!S53*10^15)*(('AEO Table 67'!T7-'AEO Table 67'!T175)/'AEO Table 67'!T7))*('AEO Table 66'!T185/'AEO Table 66'!T190)</f>
        <v>4.1420724027973815E-4</v>
      </c>
      <c r="T4" s="127">
        <f>'VFP-BCDT-passengers'!T4/(('AEO Table 7'!T53*10^15)*(('AEO Table 67'!U7-'AEO Table 67'!U175)/'AEO Table 67'!U7))*('AEO Table 66'!U185/'AEO Table 66'!U190)</f>
        <v>4.1904626022270418E-4</v>
      </c>
      <c r="U4" s="127">
        <f>'VFP-BCDT-passengers'!U4/(('AEO Table 7'!U53*10^15)*(('AEO Table 67'!V7-'AEO Table 67'!V175)/'AEO Table 67'!V7))*('AEO Table 66'!V185/'AEO Table 66'!V190)</f>
        <v>4.1845997936139904E-4</v>
      </c>
      <c r="V4" s="127">
        <f>'VFP-BCDT-passengers'!V4/(('AEO Table 7'!V53*10^15)*(('AEO Table 67'!W7-'AEO Table 67'!W175)/'AEO Table 67'!W7))*('AEO Table 66'!W185/'AEO Table 66'!W190)</f>
        <v>4.214367139261166E-4</v>
      </c>
      <c r="W4" s="127">
        <f>'VFP-BCDT-passengers'!W4/(('AEO Table 7'!W53*10^15)*(('AEO Table 67'!X7-'AEO Table 67'!X175)/'AEO Table 67'!X7))*('AEO Table 66'!X185/'AEO Table 66'!X190)</f>
        <v>4.2426642848514317E-4</v>
      </c>
      <c r="X4" s="127">
        <f>'VFP-BCDT-passengers'!X4/(('AEO Table 7'!X53*10^15)*(('AEO Table 67'!Y7-'AEO Table 67'!Y175)/'AEO Table 67'!Y7))*('AEO Table 66'!Y185/'AEO Table 66'!Y190)</f>
        <v>4.2705516282517638E-4</v>
      </c>
      <c r="Y4" s="127">
        <f>'VFP-BCDT-passengers'!Y4/(('AEO Table 7'!Y53*10^15)*(('AEO Table 67'!Z7-'AEO Table 67'!Z175)/'AEO Table 67'!Z7))*('AEO Table 66'!Z185/'AEO Table 66'!Z190)</f>
        <v>4.2964820760718343E-4</v>
      </c>
      <c r="Z4" s="127">
        <f>'VFP-BCDT-passengers'!Z4/(('AEO Table 7'!Z53*10^15)*(('AEO Table 67'!AA7-'AEO Table 67'!AA175)/'AEO Table 67'!AA7))*('AEO Table 66'!AA185/'AEO Table 66'!AA190)</f>
        <v>4.3231811931005761E-4</v>
      </c>
      <c r="AA4" s="127">
        <f>'VFP-BCDT-passengers'!AA4/(('AEO Table 7'!AA53*10^15)*(('AEO Table 67'!AB7-'AEO Table 67'!AB175)/'AEO Table 67'!AB7))*('AEO Table 66'!AB185/'AEO Table 66'!AB190)</f>
        <v>4.3098577798145567E-4</v>
      </c>
      <c r="AB4" s="127">
        <f>'VFP-BCDT-passengers'!AB4/(('AEO Table 7'!AB53*10^15)*(('AEO Table 67'!AC7-'AEO Table 67'!AC175)/'AEO Table 67'!AC7))*('AEO Table 66'!AC185/'AEO Table 66'!AC190)</f>
        <v>4.2968215703259024E-4</v>
      </c>
      <c r="AC4" s="127">
        <f>'VFP-BCDT-passengers'!AC4/(('AEO Table 7'!AC53*10^15)*(('AEO Table 67'!AD7-'AEO Table 67'!AD175)/'AEO Table 67'!AD7))*('AEO Table 66'!AD185/'AEO Table 66'!AD190)</f>
        <v>4.2854303592457249E-4</v>
      </c>
      <c r="AD4" s="127">
        <f>'VFP-BCDT-passengers'!AD4/(('AEO Table 7'!AD53*10^15)*(('AEO Table 67'!AE7-'AEO Table 67'!AE175)/'AEO Table 67'!AE7))*('AEO Table 66'!AE185/'AEO Table 66'!AE190)</f>
        <v>4.2747612744969889E-4</v>
      </c>
      <c r="AE4" s="127">
        <f>'VFP-BCDT-passengers'!AE4/(('AEO Table 7'!AE53*10^15)*(('AEO Table 67'!AF7-'AEO Table 67'!AF175)/'AEO Table 67'!AF7))*('AEO Table 66'!AF185/'AEO Table 66'!AF190)</f>
        <v>4.2646993831072741E-4</v>
      </c>
    </row>
    <row r="5" spans="1:31" x14ac:dyDescent="0.25">
      <c r="A5" s="1" t="s">
        <v>1078</v>
      </c>
      <c r="B5" s="21">
        <f>'VFP-BCDT-passengers'!B5/('AEO Table 7'!B48*10^15)*('AEO Table 66'!C185/'AEO Table 66'!C190)</f>
        <v>8.1985871882917839E-4</v>
      </c>
      <c r="C5" s="21">
        <f>'VFP-BCDT-passengers'!C5/('AEO Table 7'!C48*10^15)*('AEO Table 66'!D185/'AEO Table 66'!D190)</f>
        <v>8.0970028079243325E-4</v>
      </c>
      <c r="D5" s="21">
        <f>'VFP-BCDT-passengers'!D5/('AEO Table 7'!D48*10^15)*('AEO Table 66'!E185/'AEO Table 66'!E190)</f>
        <v>8.0303358236980113E-4</v>
      </c>
      <c r="E5" s="21">
        <f>'VFP-BCDT-passengers'!E5/('AEO Table 7'!E48*10^15)*('AEO Table 66'!F185/'AEO Table 66'!F190)</f>
        <v>8.0581952260538013E-4</v>
      </c>
      <c r="F5" s="21">
        <f>'VFP-BCDT-passengers'!F5/('AEO Table 7'!F48*10^15)*('AEO Table 66'!G185/'AEO Table 66'!G190)</f>
        <v>8.0081703773775617E-4</v>
      </c>
      <c r="G5" s="21">
        <f>'VFP-BCDT-passengers'!G5/('AEO Table 7'!G48*10^15)*('AEO Table 66'!H185/'AEO Table 66'!H190)</f>
        <v>7.9565957627359069E-4</v>
      </c>
      <c r="H5" s="21">
        <f>'VFP-BCDT-passengers'!H5/('AEO Table 7'!H48*10^15)*('AEO Table 66'!I185/'AEO Table 66'!I190)</f>
        <v>7.9023966765444256E-4</v>
      </c>
      <c r="I5" s="21">
        <f>'VFP-BCDT-passengers'!I5/('AEO Table 7'!I48*10^15)*('AEO Table 66'!J185/'AEO Table 66'!J190)</f>
        <v>7.8710420212806489E-4</v>
      </c>
      <c r="J5" s="21">
        <f>'VFP-BCDT-passengers'!J5/('AEO Table 7'!J48*10^15)*('AEO Table 66'!K185/'AEO Table 66'!K190)</f>
        <v>7.8376213376294291E-4</v>
      </c>
      <c r="K5" s="21">
        <f>'VFP-BCDT-passengers'!K5/('AEO Table 7'!K48*10^15)*('AEO Table 66'!L185/'AEO Table 66'!L190)</f>
        <v>7.8018852004952538E-4</v>
      </c>
      <c r="L5" s="21">
        <f>'VFP-BCDT-passengers'!L5/('AEO Table 7'!L48*10^15)*('AEO Table 66'!M185/'AEO Table 66'!M190)</f>
        <v>7.758160493939822E-4</v>
      </c>
      <c r="M5" s="21">
        <f>'VFP-BCDT-passengers'!M5/('AEO Table 7'!M48*10^15)*('AEO Table 66'!N185/'AEO Table 66'!N190)</f>
        <v>7.7145613418619255E-4</v>
      </c>
      <c r="N5" s="21">
        <f>'VFP-BCDT-passengers'!N5/('AEO Table 7'!N48*10^15)*('AEO Table 66'!O185/'AEO Table 66'!O190)</f>
        <v>7.7052983114991511E-4</v>
      </c>
      <c r="O5" s="21">
        <f>'VFP-BCDT-passengers'!O5/('AEO Table 7'!O48*10^15)*('AEO Table 66'!P185/'AEO Table 66'!P190)</f>
        <v>7.6904708303880166E-4</v>
      </c>
      <c r="P5" s="21">
        <f>'VFP-BCDT-passengers'!P5/('AEO Table 7'!P48*10^15)*('AEO Table 66'!Q185/'AEO Table 66'!Q190)</f>
        <v>7.6167783299078376E-4</v>
      </c>
      <c r="Q5" s="21">
        <f>'VFP-BCDT-passengers'!Q5/('AEO Table 7'!Q48*10^15)*('AEO Table 66'!R185/'AEO Table 66'!R190)</f>
        <v>7.5751121411566876E-4</v>
      </c>
      <c r="R5" s="21">
        <f>'VFP-BCDT-passengers'!R5/('AEO Table 7'!R48*10^15)*('AEO Table 66'!S185/'AEO Table 66'!S190)</f>
        <v>7.5302001528723542E-4</v>
      </c>
      <c r="S5" s="21">
        <f>'VFP-BCDT-passengers'!S5/('AEO Table 7'!S48*10^15)*('AEO Table 66'!T185/'AEO Table 66'!T190)</f>
        <v>7.4838083421992013E-4</v>
      </c>
      <c r="T5" s="21">
        <f>'VFP-BCDT-passengers'!T5/('AEO Table 7'!T48*10^15)*('AEO Table 66'!U185/'AEO Table 66'!U190)</f>
        <v>7.4834668029760481E-4</v>
      </c>
      <c r="U5" s="21">
        <f>'VFP-BCDT-passengers'!U5/('AEO Table 7'!U48*10^15)*('AEO Table 66'!V185/'AEO Table 66'!V190)</f>
        <v>7.3840364582677758E-4</v>
      </c>
      <c r="V5" s="21">
        <f>'VFP-BCDT-passengers'!V5/('AEO Table 7'!V48*10^15)*('AEO Table 66'!W185/'AEO Table 66'!W190)</f>
        <v>7.3485478118203048E-4</v>
      </c>
      <c r="W5" s="21">
        <f>'VFP-BCDT-passengers'!W5/('AEO Table 7'!W48*10^15)*('AEO Table 66'!X185/'AEO Table 66'!X190)</f>
        <v>7.3116644872301718E-4</v>
      </c>
      <c r="X5" s="21">
        <f>'VFP-BCDT-passengers'!X5/('AEO Table 7'!X48*10^15)*('AEO Table 66'!Y185/'AEO Table 66'!Y190)</f>
        <v>7.2730827215951028E-4</v>
      </c>
      <c r="Y5" s="21">
        <f>'VFP-BCDT-passengers'!Y5/('AEO Table 7'!Y48*10^15)*('AEO Table 66'!Z185/'AEO Table 66'!Z190)</f>
        <v>7.2328277150114206E-4</v>
      </c>
      <c r="Z5" s="21">
        <f>'VFP-BCDT-passengers'!Z5/('AEO Table 7'!Z48*10^15)*('AEO Table 66'!AA185/'AEO Table 66'!AA190)</f>
        <v>7.191397189978601E-4</v>
      </c>
      <c r="AA5" s="21">
        <f>'VFP-BCDT-passengers'!AA5/('AEO Table 7'!AA48*10^15)*('AEO Table 66'!AB185/'AEO Table 66'!AB190)</f>
        <v>7.0913090803957364E-4</v>
      </c>
      <c r="AB5" s="21">
        <f>'VFP-BCDT-passengers'!AB5/('AEO Table 7'!AB48*10^15)*('AEO Table 66'!AC185/'AEO Table 66'!AC190)</f>
        <v>6.993156551707493E-4</v>
      </c>
      <c r="AC5" s="21">
        <f>'VFP-BCDT-passengers'!AC5/('AEO Table 7'!AC48*10^15)*('AEO Table 66'!AD185/'AEO Table 66'!AD190)</f>
        <v>6.8969899240135942E-4</v>
      </c>
      <c r="AD5" s="21">
        <f>'VFP-BCDT-passengers'!AD5/('AEO Table 7'!AD48*10^15)*('AEO Table 66'!AE185/'AEO Table 66'!AE190)</f>
        <v>6.802731284904969E-4</v>
      </c>
      <c r="AE5" s="21">
        <f>'VFP-BCDT-passengers'!AE5/('AEO Table 7'!AE48*10^15)*('AEO Table 66'!AF185/'AEO Table 66'!AF190)</f>
        <v>6.7106486653633419E-4</v>
      </c>
    </row>
    <row r="6" spans="1:31" x14ac:dyDescent="0.25">
      <c r="A6" s="89" t="s">
        <v>1079</v>
      </c>
      <c r="B6" s="21">
        <f>'VFP-BCDT-passengers'!B6/('AEO Table 7'!B52*10^15)*('AEO Table 66'!C185/'AEO Table 66'!C190)</f>
        <v>1.072353142928327E-5</v>
      </c>
      <c r="C6" s="21">
        <f>'VFP-BCDT-passengers'!C6/('AEO Table 7'!C52*10^15)*('AEO Table 66'!D185/'AEO Table 66'!D190)</f>
        <v>1.0629426762573422E-5</v>
      </c>
      <c r="D6" s="21">
        <f>'VFP-BCDT-passengers'!D6/('AEO Table 7'!D52*10^15)*('AEO Table 66'!E185/'AEO Table 66'!E190)</f>
        <v>1.0536560789457208E-5</v>
      </c>
      <c r="E6" s="21">
        <f>'VFP-BCDT-passengers'!E6/('AEO Table 7'!E52*10^15)*('AEO Table 66'!F185/'AEO Table 66'!F190)</f>
        <v>1.0567753830570723E-5</v>
      </c>
      <c r="F6" s="21">
        <f>'VFP-BCDT-passengers'!F6/('AEO Table 7'!F52*10^15)*('AEO Table 66'!G185/'AEO Table 66'!G190)</f>
        <v>1.0496820356162201E-5</v>
      </c>
      <c r="G6" s="21">
        <f>'VFP-BCDT-passengers'!G6/('AEO Table 7'!G52*10^15)*('AEO Table 66'!H185/'AEO Table 66'!H190)</f>
        <v>1.0423928455570652E-5</v>
      </c>
      <c r="H6" s="21">
        <f>'VFP-BCDT-passengers'!H6/('AEO Table 7'!H52*10^15)*('AEO Table 66'!I185/'AEO Table 66'!I190)</f>
        <v>1.0347673334664514E-5</v>
      </c>
      <c r="I6" s="21">
        <f>'VFP-BCDT-passengers'!I6/('AEO Table 7'!I52*10^15)*('AEO Table 66'!J185/'AEO Table 66'!J190)</f>
        <v>1.0301388391112996E-5</v>
      </c>
      <c r="J6" s="21">
        <f>'VFP-BCDT-passengers'!J6/('AEO Table 7'!J52*10^15)*('AEO Table 66'!K185/'AEO Table 66'!K190)</f>
        <v>1.0252444274959962E-5</v>
      </c>
      <c r="K6" s="21">
        <f>'VFP-BCDT-passengers'!K6/('AEO Table 7'!K52*10^15)*('AEO Table 66'!L185/'AEO Table 66'!L190)</f>
        <v>1.0200522131070234E-5</v>
      </c>
      <c r="L6" s="21">
        <f>'VFP-BCDT-passengers'!L6/('AEO Table 7'!L52*10^15)*('AEO Table 66'!M185/'AEO Table 66'!M190)</f>
        <v>1.0138211775947553E-5</v>
      </c>
      <c r="M6" s="21">
        <f>'VFP-BCDT-passengers'!M6/('AEO Table 7'!M52*10^15)*('AEO Table 66'!N185/'AEO Table 66'!N190)</f>
        <v>1.0076123372844167E-5</v>
      </c>
      <c r="N6" s="21">
        <f>'VFP-BCDT-passengers'!N6/('AEO Table 7'!N52*10^15)*('AEO Table 66'!O185/'AEO Table 66'!O190)</f>
        <v>1.0058920642503419E-5</v>
      </c>
      <c r="O6" s="21">
        <f>'VFP-BCDT-passengers'!O6/('AEO Table 7'!O52*10^15)*('AEO Table 66'!P185/'AEO Table 66'!P190)</f>
        <v>1.0034471725102625E-5</v>
      </c>
      <c r="P6" s="21">
        <f>'VFP-BCDT-passengers'!P6/('AEO Table 7'!P52*10^15)*('AEO Table 66'!Q185/'AEO Table 66'!Q190)</f>
        <v>9.9332783174767324E-6</v>
      </c>
      <c r="Q6" s="21">
        <f>'VFP-BCDT-passengers'!Q6/('AEO Table 7'!Q52*10^15)*('AEO Table 66'!R185/'AEO Table 66'!R190)</f>
        <v>9.8739271401619461E-6</v>
      </c>
      <c r="R6" s="21">
        <f>'VFP-BCDT-passengers'!R6/('AEO Table 7'!R52*10^15)*('AEO Table 66'!S185/'AEO Table 66'!S190)</f>
        <v>9.8104085840392006E-6</v>
      </c>
      <c r="S6" s="21">
        <f>'VFP-BCDT-passengers'!S6/('AEO Table 7'!S52*10^15)*('AEO Table 66'!T185/'AEO Table 66'!T190)</f>
        <v>9.7450237729426148E-6</v>
      </c>
      <c r="T6" s="21">
        <f>'VFP-BCDT-passengers'!T6/('AEO Table 7'!T52*10^15)*('AEO Table 66'!U185/'AEO Table 66'!U190)</f>
        <v>9.7396358254955572E-6</v>
      </c>
      <c r="U6" s="21">
        <f>'VFP-BCDT-passengers'!U6/('AEO Table 7'!U52*10^15)*('AEO Table 66'!V185/'AEO Table 66'!V190)</f>
        <v>9.6053548636314917E-6</v>
      </c>
      <c r="V6" s="21">
        <f>'VFP-BCDT-passengers'!V6/('AEO Table 7'!V52*10^15)*('AEO Table 66'!W185/'AEO Table 66'!W190)</f>
        <v>9.5543418415410124E-6</v>
      </c>
      <c r="W6" s="21">
        <f>'VFP-BCDT-passengers'!W6/('AEO Table 7'!W52*10^15)*('AEO Table 66'!X185/'AEO Table 66'!X190)</f>
        <v>9.5015647864733074E-6</v>
      </c>
      <c r="X6" s="21">
        <f>'VFP-BCDT-passengers'!X6/('AEO Table 7'!X52*10^15)*('AEO Table 66'!Y185/'AEO Table 66'!Y190)</f>
        <v>9.4466346667045794E-6</v>
      </c>
      <c r="Y6" s="21">
        <f>'VFP-BCDT-passengers'!Y6/('AEO Table 7'!Y52*10^15)*('AEO Table 66'!Z185/'AEO Table 66'!Z190)</f>
        <v>9.3895831750153223E-6</v>
      </c>
      <c r="Z6" s="21">
        <f>'VFP-BCDT-passengers'!Z6/('AEO Table 7'!Z52*10^15)*('AEO Table 66'!AA185/'AEO Table 66'!AA190)</f>
        <v>9.3310632175104527E-6</v>
      </c>
      <c r="AA6" s="21">
        <f>'VFP-BCDT-passengers'!AA6/('AEO Table 7'!AA52*10^15)*('AEO Table 66'!AB185/'AEO Table 66'!AB190)</f>
        <v>9.1965310732385163E-6</v>
      </c>
      <c r="AB6" s="21">
        <f>'VFP-BCDT-passengers'!AB6/('AEO Table 7'!AB52*10^15)*('AEO Table 66'!AC185/'AEO Table 66'!AC190)</f>
        <v>9.0646378918761547E-6</v>
      </c>
      <c r="AC6" s="21">
        <f>'VFP-BCDT-passengers'!AC6/('AEO Table 7'!AC52*10^15)*('AEO Table 66'!AD185/'AEO Table 66'!AD190)</f>
        <v>8.9354514700344782E-6</v>
      </c>
      <c r="AD6" s="21">
        <f>'VFP-BCDT-passengers'!AD6/('AEO Table 7'!AD52*10^15)*('AEO Table 66'!AE185/'AEO Table 66'!AE190)</f>
        <v>8.8088644507118127E-6</v>
      </c>
      <c r="AE6" s="21">
        <f>'VFP-BCDT-passengers'!AE6/('AEO Table 7'!AE52*10^15)*('AEO Table 66'!AF185/'AEO Table 66'!AF190)</f>
        <v>8.6852172827409168E-6</v>
      </c>
    </row>
    <row r="7" spans="1:31" x14ac:dyDescent="0.25">
      <c r="A7" s="1" t="s">
        <v>1237</v>
      </c>
      <c r="B7" s="21">
        <f>'VFP-BCDT-passengers'!B7/('AEO Table 45'!C11*10^12)</f>
        <v>8.7120812209167569E-4</v>
      </c>
      <c r="C7" s="21">
        <f>'VFP-BCDT-passengers'!C7/('AEO Table 45'!D11*10^12)</f>
        <v>1.0039560999006555E-3</v>
      </c>
      <c r="D7" s="21">
        <f>'VFP-BCDT-passengers'!D7/('AEO Table 45'!E11*10^12)</f>
        <v>1.0039560999006555E-3</v>
      </c>
      <c r="E7" s="21">
        <f>'VFP-BCDT-passengers'!E7/('AEO Table 45'!F11*10^12)</f>
        <v>1.0039560999006555E-3</v>
      </c>
      <c r="F7" s="21">
        <f>'VFP-BCDT-passengers'!F7/('AEO Table 45'!G11*10^12)</f>
        <v>1.0039560999006555E-3</v>
      </c>
      <c r="G7" s="21">
        <f>'VFP-BCDT-passengers'!G7/('AEO Table 45'!H11*10^12)</f>
        <v>1.0039560999006555E-3</v>
      </c>
      <c r="H7" s="21">
        <f>'VFP-BCDT-passengers'!H7/('AEO Table 45'!I11*10^12)</f>
        <v>1.0039560999006553E-3</v>
      </c>
      <c r="I7" s="21">
        <f>'VFP-BCDT-passengers'!I7/('AEO Table 45'!J11*10^12)</f>
        <v>1.0039560999006555E-3</v>
      </c>
      <c r="J7" s="21">
        <f>'VFP-BCDT-passengers'!J7/('AEO Table 45'!K11*10^12)</f>
        <v>1.0039560999006555E-3</v>
      </c>
      <c r="K7" s="21">
        <f>'VFP-BCDT-passengers'!K7/('AEO Table 45'!L11*10^12)</f>
        <v>1.0039560999006555E-3</v>
      </c>
      <c r="L7" s="21">
        <f>'VFP-BCDT-passengers'!L7/('AEO Table 45'!M11*10^12)</f>
        <v>1.0039560999006555E-3</v>
      </c>
      <c r="M7" s="21">
        <f>'VFP-BCDT-passengers'!M7/('AEO Table 45'!N11*10^12)</f>
        <v>1.0039560999006555E-3</v>
      </c>
      <c r="N7" s="21">
        <f>'VFP-BCDT-passengers'!N7/('AEO Table 45'!O11*10^12)</f>
        <v>1.0039560999006553E-3</v>
      </c>
      <c r="O7" s="21">
        <f>'VFP-BCDT-passengers'!O7/('AEO Table 45'!P11*10^12)</f>
        <v>1.0039560999006555E-3</v>
      </c>
      <c r="P7" s="21">
        <f>'VFP-BCDT-passengers'!P7/('AEO Table 45'!Q11*10^12)</f>
        <v>1.0039560999006553E-3</v>
      </c>
      <c r="Q7" s="21">
        <f>'VFP-BCDT-passengers'!Q7/('AEO Table 45'!R11*10^12)</f>
        <v>1.0039560999006555E-3</v>
      </c>
      <c r="R7" s="21">
        <f>'VFP-BCDT-passengers'!R7/('AEO Table 45'!S11*10^12)</f>
        <v>1.0039560999006553E-3</v>
      </c>
      <c r="S7" s="21">
        <f>'VFP-BCDT-passengers'!S7/('AEO Table 45'!T11*10^12)</f>
        <v>1.0039560999006555E-3</v>
      </c>
      <c r="T7" s="21">
        <f>'VFP-BCDT-passengers'!T7/('AEO Table 45'!U11*10^12)</f>
        <v>1.0039560999006555E-3</v>
      </c>
      <c r="U7" s="21">
        <f>'VFP-BCDT-passengers'!U7/('AEO Table 45'!V11*10^12)</f>
        <v>1.0039560999006555E-3</v>
      </c>
      <c r="V7" s="21">
        <f>'VFP-BCDT-passengers'!V7/('AEO Table 45'!W11*10^12)</f>
        <v>1.0039560999006555E-3</v>
      </c>
      <c r="W7" s="21">
        <f>'VFP-BCDT-passengers'!W7/('AEO Table 45'!X11*10^12)</f>
        <v>1.0039560999006557E-3</v>
      </c>
      <c r="X7" s="21">
        <f>'VFP-BCDT-passengers'!X7/('AEO Table 45'!Y11*10^12)</f>
        <v>1.0039560999006553E-3</v>
      </c>
      <c r="Y7" s="21">
        <f>'VFP-BCDT-passengers'!Y7/('AEO Table 45'!Z11*10^12)</f>
        <v>1.0039560999006553E-3</v>
      </c>
      <c r="Z7" s="21">
        <f>'VFP-BCDT-passengers'!Z7/('AEO Table 45'!AA11*10^12)</f>
        <v>1.0039560999006555E-3</v>
      </c>
      <c r="AA7" s="21">
        <f>'VFP-BCDT-passengers'!AA7/('AEO Table 45'!AB11*10^12)</f>
        <v>1.0039560999006555E-3</v>
      </c>
      <c r="AB7" s="21">
        <f>'VFP-BCDT-passengers'!AB7/('AEO Table 45'!AC11*10^12)</f>
        <v>1.0039560999006555E-3</v>
      </c>
      <c r="AC7" s="21">
        <f>'VFP-BCDT-passengers'!AC7/('AEO Table 45'!AD11*10^12)</f>
        <v>1.0039560999006557E-3</v>
      </c>
      <c r="AD7" s="21">
        <f>'VFP-BCDT-passengers'!AD7/('AEO Table 45'!AE11*10^12)</f>
        <v>1.0039560999006555E-3</v>
      </c>
      <c r="AE7" s="21">
        <f>'VFP-BCDT-passengers'!AE7/('AEO Table 45'!AF11*10^12)</f>
        <v>1.0039560999006555E-3</v>
      </c>
    </row>
    <row r="8" spans="1:31" x14ac:dyDescent="0.25">
      <c r="B8" s="1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E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0.140625" customWidth="1"/>
    <col min="2" max="2" width="9.5703125" customWidth="1"/>
    <col min="3" max="31" width="9.5703125" bestFit="1" customWidth="1"/>
  </cols>
  <sheetData>
    <row r="1" spans="1:31" x14ac:dyDescent="0.25">
      <c r="A1" s="1" t="s">
        <v>79</v>
      </c>
      <c r="B1" s="1">
        <v>2011</v>
      </c>
      <c r="C1" s="1">
        <v>2012</v>
      </c>
      <c r="D1" s="1">
        <v>2013</v>
      </c>
      <c r="E1" s="1">
        <v>2014</v>
      </c>
      <c r="F1" s="1">
        <v>2015</v>
      </c>
      <c r="G1" s="1">
        <v>2016</v>
      </c>
      <c r="H1" s="1">
        <v>2017</v>
      </c>
      <c r="I1" s="1">
        <v>2018</v>
      </c>
      <c r="J1" s="1">
        <v>2019</v>
      </c>
      <c r="K1" s="1">
        <v>2020</v>
      </c>
      <c r="L1" s="1">
        <v>2021</v>
      </c>
      <c r="M1" s="1">
        <v>2022</v>
      </c>
      <c r="N1" s="1">
        <v>2023</v>
      </c>
      <c r="O1" s="1">
        <v>2024</v>
      </c>
      <c r="P1" s="1">
        <v>2025</v>
      </c>
      <c r="Q1" s="1">
        <v>2026</v>
      </c>
      <c r="R1" s="1">
        <v>2027</v>
      </c>
      <c r="S1" s="1">
        <v>2028</v>
      </c>
      <c r="T1" s="1">
        <v>2029</v>
      </c>
      <c r="U1" s="1">
        <v>2030</v>
      </c>
      <c r="V1" s="1">
        <v>2031</v>
      </c>
      <c r="W1" s="1">
        <v>2032</v>
      </c>
      <c r="X1" s="1">
        <v>2033</v>
      </c>
      <c r="Y1" s="1">
        <v>2034</v>
      </c>
      <c r="Z1" s="1">
        <v>2035</v>
      </c>
      <c r="AA1" s="1">
        <v>2036</v>
      </c>
      <c r="AB1" s="1">
        <v>2037</v>
      </c>
      <c r="AC1" s="1">
        <v>2038</v>
      </c>
      <c r="AD1" s="1">
        <v>2039</v>
      </c>
      <c r="AE1" s="1">
        <v>2040</v>
      </c>
    </row>
    <row r="2" spans="1:31" x14ac:dyDescent="0.25">
      <c r="A2" s="1" t="s">
        <v>520</v>
      </c>
      <c r="B2" s="21">
        <f>'AEO Table 7'!B45*('NTS Table 1-50'!$AE5*10^6/SUM('AEO Table 7'!$B45,'AEO Table 7'!$B47))*('AEO Table 7'!$B35/'AEO Table 7'!B35)</f>
        <v>120762497732.80615</v>
      </c>
      <c r="C2" s="21">
        <f>'AEO Table 7'!C45*('NTS Table 1-50'!$AE5*10^6/SUM('AEO Table 7'!$B45,'AEO Table 7'!$B47))*('AEO Table 7'!$B35/'AEO Table 7'!C35)</f>
        <v>120034739264.64909</v>
      </c>
      <c r="D2" s="21">
        <f>'AEO Table 7'!D45*('NTS Table 1-50'!$AE5*10^6/SUM('AEO Table 7'!$B45,'AEO Table 7'!$B47))*('AEO Table 7'!$B35/'AEO Table 7'!D35)</f>
        <v>121301568355.46831</v>
      </c>
      <c r="E2" s="21">
        <f>'AEO Table 7'!E45*('NTS Table 1-50'!$AE5*10^6/SUM('AEO Table 7'!$B45,'AEO Table 7'!$B47))*('AEO Table 7'!$B35/'AEO Table 7'!E35)</f>
        <v>120286380699.86308</v>
      </c>
      <c r="F2" s="21">
        <f>'AEO Table 7'!F45*('NTS Table 1-50'!$AE5*10^6/SUM('AEO Table 7'!$B45,'AEO Table 7'!$B47))*('AEO Table 7'!$B35/'AEO Table 7'!F35)</f>
        <v>120763776660.64714</v>
      </c>
      <c r="G2" s="21">
        <f>'AEO Table 7'!G45*('NTS Table 1-50'!$AE5*10^6/SUM('AEO Table 7'!$B45,'AEO Table 7'!$B47))*('AEO Table 7'!$B35/'AEO Table 7'!G35)</f>
        <v>120969282684.8084</v>
      </c>
      <c r="H2" s="21">
        <f>'AEO Table 7'!H45*('NTS Table 1-50'!$AE5*10^6/SUM('AEO Table 7'!$B45,'AEO Table 7'!$B47))*('AEO Table 7'!$B35/'AEO Table 7'!H35)</f>
        <v>119443351776.94348</v>
      </c>
      <c r="I2" s="21">
        <f>'AEO Table 7'!I45*('NTS Table 1-50'!$AE5*10^6/SUM('AEO Table 7'!$B45,'AEO Table 7'!$B47))*('AEO Table 7'!$B35/'AEO Table 7'!I35)</f>
        <v>117343291931.95377</v>
      </c>
      <c r="J2" s="21">
        <f>'AEO Table 7'!J45*('NTS Table 1-50'!$AE5*10^6/SUM('AEO Table 7'!$B45,'AEO Table 7'!$B47))*('AEO Table 7'!$B35/'AEO Table 7'!J35)</f>
        <v>114993157185.02837</v>
      </c>
      <c r="K2" s="21">
        <f>'AEO Table 7'!K45*('NTS Table 1-50'!$AE5*10^6/SUM('AEO Table 7'!$B45,'AEO Table 7'!$B47))*('AEO Table 7'!$B35/'AEO Table 7'!K35)</f>
        <v>112911832088.02202</v>
      </c>
      <c r="L2" s="21">
        <f>'AEO Table 7'!L45*('NTS Table 1-50'!$AE5*10^6/SUM('AEO Table 7'!$B45,'AEO Table 7'!$B47))*('AEO Table 7'!$B35/'AEO Table 7'!L35)</f>
        <v>111004427520.68808</v>
      </c>
      <c r="M2" s="21">
        <f>'AEO Table 7'!M45*('NTS Table 1-50'!$AE5*10^6/SUM('AEO Table 7'!$B45,'AEO Table 7'!$B47))*('AEO Table 7'!$B35/'AEO Table 7'!M35)</f>
        <v>109285120734.77654</v>
      </c>
      <c r="N2" s="21">
        <f>'AEO Table 7'!N45*('NTS Table 1-50'!$AE5*10^6/SUM('AEO Table 7'!$B45,'AEO Table 7'!$B47))*('AEO Table 7'!$B35/'AEO Table 7'!N35)</f>
        <v>107828178386.23203</v>
      </c>
      <c r="O2" s="21">
        <f>'AEO Table 7'!O45*('NTS Table 1-50'!$AE5*10^6/SUM('AEO Table 7'!$B45,'AEO Table 7'!$B47))*('AEO Table 7'!$B35/'AEO Table 7'!O35)</f>
        <v>106318355709.98082</v>
      </c>
      <c r="P2" s="21">
        <f>'AEO Table 7'!P45*('NTS Table 1-50'!$AE5*10^6/SUM('AEO Table 7'!$B45,'AEO Table 7'!$B47))*('AEO Table 7'!$B35/'AEO Table 7'!P35)</f>
        <v>104940261747.58408</v>
      </c>
      <c r="Q2" s="21">
        <f>'AEO Table 7'!Q45*('NTS Table 1-50'!$AE5*10^6/SUM('AEO Table 7'!$B45,'AEO Table 7'!$B47))*('AEO Table 7'!$B35/'AEO Table 7'!Q35)</f>
        <v>103794511884.2843</v>
      </c>
      <c r="R2" s="21">
        <f>'AEO Table 7'!R45*('NTS Table 1-50'!$AE5*10^6/SUM('AEO Table 7'!$B45,'AEO Table 7'!$B47))*('AEO Table 7'!$B35/'AEO Table 7'!R35)</f>
        <v>102717705666.05937</v>
      </c>
      <c r="S2" s="21">
        <f>'AEO Table 7'!S45*('NTS Table 1-50'!$AE5*10^6/SUM('AEO Table 7'!$B45,'AEO Table 7'!$B47))*('AEO Table 7'!$B35/'AEO Table 7'!S35)</f>
        <v>101781006541.07951</v>
      </c>
      <c r="T2" s="21">
        <f>'AEO Table 7'!T45*('NTS Table 1-50'!$AE5*10^6/SUM('AEO Table 7'!$B45,'AEO Table 7'!$B47))*('AEO Table 7'!$B35/'AEO Table 7'!T35)</f>
        <v>101034783963.01125</v>
      </c>
      <c r="U2" s="21">
        <f>'AEO Table 7'!U45*('NTS Table 1-50'!$AE5*10^6/SUM('AEO Table 7'!$B45,'AEO Table 7'!$B47))*('AEO Table 7'!$B35/'AEO Table 7'!U35)</f>
        <v>100563426661.20847</v>
      </c>
      <c r="V2" s="21">
        <f>'AEO Table 7'!V45*('NTS Table 1-50'!$AE5*10^6/SUM('AEO Table 7'!$B45,'AEO Table 7'!$B47))*('AEO Table 7'!$B35/'AEO Table 7'!V35)</f>
        <v>100254123572.33264</v>
      </c>
      <c r="W2" s="21">
        <f>'AEO Table 7'!W45*('NTS Table 1-50'!$AE5*10^6/SUM('AEO Table 7'!$B45,'AEO Table 7'!$B47))*('AEO Table 7'!$B35/'AEO Table 7'!W35)</f>
        <v>99904709990.678101</v>
      </c>
      <c r="X2" s="21">
        <f>'AEO Table 7'!X45*('NTS Table 1-50'!$AE5*10^6/SUM('AEO Table 7'!$B45,'AEO Table 7'!$B47))*('AEO Table 7'!$B35/'AEO Table 7'!X35)</f>
        <v>99828696228.515778</v>
      </c>
      <c r="Y2" s="21">
        <f>'AEO Table 7'!Y45*('NTS Table 1-50'!$AE5*10^6/SUM('AEO Table 7'!$B45,'AEO Table 7'!$B47))*('AEO Table 7'!$B35/'AEO Table 7'!Y35)</f>
        <v>100132180074.60446</v>
      </c>
      <c r="Z2" s="21">
        <f>'AEO Table 7'!Z45*('NTS Table 1-50'!$AE5*10^6/SUM('AEO Table 7'!$B45,'AEO Table 7'!$B47))*('AEO Table 7'!$B35/'AEO Table 7'!Z35)</f>
        <v>100636794607.28479</v>
      </c>
      <c r="AA2" s="21">
        <f>'AEO Table 7'!AA45*('NTS Table 1-50'!$AE5*10^6/SUM('AEO Table 7'!$B45,'AEO Table 7'!$B47))*('AEO Table 7'!$B35/'AEO Table 7'!AA35)</f>
        <v>101366934184.45374</v>
      </c>
      <c r="AB2" s="21">
        <f>'AEO Table 7'!AB45*('NTS Table 1-50'!$AE5*10^6/SUM('AEO Table 7'!$B45,'AEO Table 7'!$B47))*('AEO Table 7'!$B35/'AEO Table 7'!AB35)</f>
        <v>102157581221.79147</v>
      </c>
      <c r="AC2" s="21">
        <f>'AEO Table 7'!AC45*('NTS Table 1-50'!$AE5*10^6/SUM('AEO Table 7'!$B45,'AEO Table 7'!$B47))*('AEO Table 7'!$B35/'AEO Table 7'!AC35)</f>
        <v>103046245511.71266</v>
      </c>
      <c r="AD2" s="21">
        <f>'AEO Table 7'!AD45*('NTS Table 1-50'!$AE5*10^6/SUM('AEO Table 7'!$B45,'AEO Table 7'!$B47))*('AEO Table 7'!$B35/'AEO Table 7'!AD35)</f>
        <v>103895803311.88029</v>
      </c>
      <c r="AE2" s="21">
        <f>'AEO Table 7'!AE45*('NTS Table 1-50'!$AE5*10^6/SUM('AEO Table 7'!$B45,'AEO Table 7'!$B47))*('AEO Table 7'!$B35/'AEO Table 7'!AE35)</f>
        <v>104876576498.71783</v>
      </c>
    </row>
    <row r="3" spans="1:31" x14ac:dyDescent="0.25">
      <c r="A3" s="1" t="s">
        <v>521</v>
      </c>
      <c r="B3" s="21">
        <f>'AEO Table 7'!B47*('NTS Table 1-50'!$AE5*10^6/SUM('AEO Table 7'!$B45,'AEO Table 7'!$B47))*('AEO Table 7'!$B35/'AEO Table 7'!B35)</f>
        <v>1200633695762.4937</v>
      </c>
      <c r="C3" s="21">
        <f>'AEO Table 7'!C47*('NTS Table 1-50'!$AE5*10^6/SUM('AEO Table 7'!$B45,'AEO Table 7'!$B47))*('AEO Table 7'!$B35/'AEO Table 7'!C35)</f>
        <v>1161212868925.9551</v>
      </c>
      <c r="D3" s="21">
        <f>'AEO Table 7'!D47*('NTS Table 1-50'!$AE5*10^6/SUM('AEO Table 7'!$B45,'AEO Table 7'!$B47))*('AEO Table 7'!$B35/'AEO Table 7'!D35)</f>
        <v>1206539995340.8406</v>
      </c>
      <c r="E3" s="21">
        <f>'AEO Table 7'!E47*('NTS Table 1-50'!$AE5*10^6/SUM('AEO Table 7'!$B45,'AEO Table 7'!$B47))*('AEO Table 7'!$B35/'AEO Table 7'!E35)</f>
        <v>1218497946431.8154</v>
      </c>
      <c r="F3" s="21">
        <f>'AEO Table 7'!F47*('NTS Table 1-50'!$AE5*10^6/SUM('AEO Table 7'!$B45,'AEO Table 7'!$B47))*('AEO Table 7'!$B35/'AEO Table 7'!F35)</f>
        <v>1244355146529.396</v>
      </c>
      <c r="G3" s="21">
        <f>'AEO Table 7'!G47*('NTS Table 1-50'!$AE5*10^6/SUM('AEO Table 7'!$B45,'AEO Table 7'!$B47))*('AEO Table 7'!$B35/'AEO Table 7'!G35)</f>
        <v>1268740122841.8445</v>
      </c>
      <c r="H3" s="21">
        <f>'AEO Table 7'!H47*('NTS Table 1-50'!$AE5*10^6/SUM('AEO Table 7'!$B45,'AEO Table 7'!$B47))*('AEO Table 7'!$B35/'AEO Table 7'!H35)</f>
        <v>1267443455018.1245</v>
      </c>
      <c r="I3" s="21">
        <f>'AEO Table 7'!I47*('NTS Table 1-50'!$AE5*10^6/SUM('AEO Table 7'!$B45,'AEO Table 7'!$B47))*('AEO Table 7'!$B35/'AEO Table 7'!I35)</f>
        <v>1257608971743.0332</v>
      </c>
      <c r="J3" s="21">
        <f>'AEO Table 7'!J47*('NTS Table 1-50'!$AE5*10^6/SUM('AEO Table 7'!$B45,'AEO Table 7'!$B47))*('AEO Table 7'!$B35/'AEO Table 7'!J35)</f>
        <v>1252988606704.2651</v>
      </c>
      <c r="K3" s="21">
        <f>'AEO Table 7'!K47*('NTS Table 1-50'!$AE5*10^6/SUM('AEO Table 7'!$B45,'AEO Table 7'!$B47))*('AEO Table 7'!$B35/'AEO Table 7'!K35)</f>
        <v>1250794286714.1191</v>
      </c>
      <c r="L3" s="21">
        <f>'AEO Table 7'!L47*('NTS Table 1-50'!$AE5*10^6/SUM('AEO Table 7'!$B45,'AEO Table 7'!$B47))*('AEO Table 7'!$B35/'AEO Table 7'!L35)</f>
        <v>1251468466651.905</v>
      </c>
      <c r="M3" s="21">
        <f>'AEO Table 7'!M47*('NTS Table 1-50'!$AE5*10^6/SUM('AEO Table 7'!$B45,'AEO Table 7'!$B47))*('AEO Table 7'!$B35/'AEO Table 7'!M35)</f>
        <v>1254807057919.1724</v>
      </c>
      <c r="N3" s="21">
        <f>'AEO Table 7'!N47*('NTS Table 1-50'!$AE5*10^6/SUM('AEO Table 7'!$B45,'AEO Table 7'!$B47))*('AEO Table 7'!$B35/'AEO Table 7'!N35)</f>
        <v>1259931872441.3281</v>
      </c>
      <c r="O3" s="21">
        <f>'AEO Table 7'!O47*('NTS Table 1-50'!$AE5*10^6/SUM('AEO Table 7'!$B45,'AEO Table 7'!$B47))*('AEO Table 7'!$B35/'AEO Table 7'!O35)</f>
        <v>1264463099031.0872</v>
      </c>
      <c r="P3" s="21">
        <f>'AEO Table 7'!P47*('NTS Table 1-50'!$AE5*10^6/SUM('AEO Table 7'!$B45,'AEO Table 7'!$B47))*('AEO Table 7'!$B35/'AEO Table 7'!P35)</f>
        <v>1272194191438.312</v>
      </c>
      <c r="Q3" s="21">
        <f>'AEO Table 7'!Q47*('NTS Table 1-50'!$AE5*10^6/SUM('AEO Table 7'!$B45,'AEO Table 7'!$B47))*('AEO Table 7'!$B35/'AEO Table 7'!Q35)</f>
        <v>1279483302326.1445</v>
      </c>
      <c r="R3" s="21">
        <f>'AEO Table 7'!R47*('NTS Table 1-50'!$AE5*10^6/SUM('AEO Table 7'!$B45,'AEO Table 7'!$B47))*('AEO Table 7'!$B35/'AEO Table 7'!R35)</f>
        <v>1284075501537.8933</v>
      </c>
      <c r="S3" s="21">
        <f>'AEO Table 7'!S47*('NTS Table 1-50'!$AE5*10^6/SUM('AEO Table 7'!$B45,'AEO Table 7'!$B47))*('AEO Table 7'!$B35/'AEO Table 7'!S35)</f>
        <v>1288059512046.3352</v>
      </c>
      <c r="T3" s="21">
        <f>'AEO Table 7'!T47*('NTS Table 1-50'!$AE5*10^6/SUM('AEO Table 7'!$B45,'AEO Table 7'!$B47))*('AEO Table 7'!$B35/'AEO Table 7'!T35)</f>
        <v>1293378861799.5432</v>
      </c>
      <c r="U3" s="21">
        <f>'AEO Table 7'!U47*('NTS Table 1-50'!$AE5*10^6/SUM('AEO Table 7'!$B45,'AEO Table 7'!$B47))*('AEO Table 7'!$B35/'AEO Table 7'!U35)</f>
        <v>1301697905840.1294</v>
      </c>
      <c r="V3" s="21">
        <f>'AEO Table 7'!V47*('NTS Table 1-50'!$AE5*10^6/SUM('AEO Table 7'!$B45,'AEO Table 7'!$B47))*('AEO Table 7'!$B35/'AEO Table 7'!V35)</f>
        <v>1309802539831.5132</v>
      </c>
      <c r="W3" s="21">
        <f>'AEO Table 7'!W47*('NTS Table 1-50'!$AE5*10^6/SUM('AEO Table 7'!$B45,'AEO Table 7'!$B47))*('AEO Table 7'!$B35/'AEO Table 7'!W35)</f>
        <v>1315942836554.0913</v>
      </c>
      <c r="X3" s="21">
        <f>'AEO Table 7'!X47*('NTS Table 1-50'!$AE5*10^6/SUM('AEO Table 7'!$B45,'AEO Table 7'!$B47))*('AEO Table 7'!$B35/'AEO Table 7'!X35)</f>
        <v>1325484574125.5044</v>
      </c>
      <c r="Y3" s="21">
        <f>'AEO Table 7'!Y47*('NTS Table 1-50'!$AE5*10^6/SUM('AEO Table 7'!$B45,'AEO Table 7'!$B47))*('AEO Table 7'!$B35/'AEO Table 7'!Y35)</f>
        <v>1340282175286.5251</v>
      </c>
      <c r="Z3" s="21">
        <f>'AEO Table 7'!Z47*('NTS Table 1-50'!$AE5*10^6/SUM('AEO Table 7'!$B45,'AEO Table 7'!$B47))*('AEO Table 7'!$B35/'AEO Table 7'!Z35)</f>
        <v>1356093215264.5227</v>
      </c>
      <c r="AA3" s="21">
        <f>'AEO Table 7'!AA47*('NTS Table 1-50'!$AE5*10^6/SUM('AEO Table 7'!$B45,'AEO Table 7'!$B47))*('AEO Table 7'!$B35/'AEO Table 7'!AA35)</f>
        <v>1373991954962.8672</v>
      </c>
      <c r="AB3" s="21">
        <f>'AEO Table 7'!AB47*('NTS Table 1-50'!$AE5*10^6/SUM('AEO Table 7'!$B45,'AEO Table 7'!$B47))*('AEO Table 7'!$B35/'AEO Table 7'!AB35)</f>
        <v>1390914100625.3767</v>
      </c>
      <c r="AC3" s="21">
        <f>'AEO Table 7'!AC47*('NTS Table 1-50'!$AE5*10^6/SUM('AEO Table 7'!$B45,'AEO Table 7'!$B47))*('AEO Table 7'!$B35/'AEO Table 7'!AC35)</f>
        <v>1408029129670.4392</v>
      </c>
      <c r="AD3" s="21">
        <f>'AEO Table 7'!AD47*('NTS Table 1-50'!$AE5*10^6/SUM('AEO Table 7'!$B45,'AEO Table 7'!$B47))*('AEO Table 7'!$B35/'AEO Table 7'!AD35)</f>
        <v>1423371409793.1824</v>
      </c>
      <c r="AE3" s="21">
        <f>'AEO Table 7'!AE47*('NTS Table 1-50'!$AE5*10^6/SUM('AEO Table 7'!$B45,'AEO Table 7'!$B47))*('AEO Table 7'!$B35/'AEO Table 7'!AE35)</f>
        <v>1440665787328.4463</v>
      </c>
    </row>
    <row r="4" spans="1:31" x14ac:dyDescent="0.25">
      <c r="A4" s="1" t="s">
        <v>522</v>
      </c>
      <c r="B4" s="21">
        <f>'AEO Table 66'!C80*10^9</f>
        <v>35439869000</v>
      </c>
      <c r="C4" s="21">
        <f>'AEO Table 66'!D80*10^9</f>
        <v>35380547000</v>
      </c>
      <c r="D4" s="21">
        <f>'AEO Table 66'!E80*10^9</f>
        <v>34523636000</v>
      </c>
      <c r="E4" s="21">
        <f>'AEO Table 66'!F80*10^9</f>
        <v>34927841000</v>
      </c>
      <c r="F4" s="21">
        <f>'AEO Table 66'!G80*10^9</f>
        <v>35733097000</v>
      </c>
      <c r="G4" s="21">
        <f>'AEO Table 66'!H80*10^9</f>
        <v>36785919000</v>
      </c>
      <c r="H4" s="21">
        <f>'AEO Table 66'!I80*10^9</f>
        <v>37717846000</v>
      </c>
      <c r="I4" s="21">
        <f>'AEO Table 66'!J80*10^9</f>
        <v>38600243000</v>
      </c>
      <c r="J4" s="21">
        <f>'AEO Table 66'!K80*10^9</f>
        <v>39439693000</v>
      </c>
      <c r="K4" s="21">
        <f>'AEO Table 66'!L80*10^9</f>
        <v>40200161000</v>
      </c>
      <c r="L4" s="21">
        <f>'AEO Table 66'!M80*10^9</f>
        <v>41196465000</v>
      </c>
      <c r="M4" s="21">
        <f>'AEO Table 66'!N80*10^9</f>
        <v>42446770000</v>
      </c>
      <c r="N4" s="21">
        <f>'AEO Table 66'!O80*10^9</f>
        <v>44012192000</v>
      </c>
      <c r="O4" s="21">
        <f>'AEO Table 66'!P80*10^9</f>
        <v>45648563000</v>
      </c>
      <c r="P4" s="21">
        <f>'AEO Table 66'!Q80*10^9</f>
        <v>47247791000</v>
      </c>
      <c r="Q4" s="21">
        <f>'AEO Table 66'!R80*10^9</f>
        <v>48826363000</v>
      </c>
      <c r="R4" s="21">
        <f>'AEO Table 66'!S80*10^9</f>
        <v>50299362000</v>
      </c>
      <c r="S4" s="21">
        <f>'AEO Table 66'!T80*10^9</f>
        <v>51811630000</v>
      </c>
      <c r="T4" s="21">
        <f>'AEO Table 66'!U80*10^9</f>
        <v>53346043000</v>
      </c>
      <c r="U4" s="21">
        <f>'AEO Table 66'!V80*10^9</f>
        <v>54920780000</v>
      </c>
      <c r="V4" s="21">
        <f>'AEO Table 66'!W80*10^9</f>
        <v>56487473000</v>
      </c>
      <c r="W4" s="21">
        <f>'AEO Table 66'!X80*10^9</f>
        <v>58057270000</v>
      </c>
      <c r="X4" s="21">
        <f>'AEO Table 66'!Y80*10^9</f>
        <v>59630886000</v>
      </c>
      <c r="Y4" s="21">
        <f>'AEO Table 66'!Z80*10^9</f>
        <v>61145267000</v>
      </c>
      <c r="Z4" s="21">
        <f>'AEO Table 66'!AA80*10^9</f>
        <v>62622589000</v>
      </c>
      <c r="AA4" s="21">
        <f>'AEO Table 66'!AB80*10^9</f>
        <v>64032516000</v>
      </c>
      <c r="AB4" s="21">
        <f>'AEO Table 66'!AC80*10^9</f>
        <v>65403908000</v>
      </c>
      <c r="AC4" s="21">
        <f>'AEO Table 66'!AD80*10^9</f>
        <v>66725860999.999992</v>
      </c>
      <c r="AD4" s="21">
        <f>'AEO Table 66'!AE80*10^9</f>
        <v>67913612000</v>
      </c>
      <c r="AE4" s="21">
        <f>'AEO Table 66'!AF80*10^9</f>
        <v>69140526000</v>
      </c>
    </row>
    <row r="5" spans="1:31" x14ac:dyDescent="0.25">
      <c r="A5" s="1" t="s">
        <v>523</v>
      </c>
      <c r="B5" s="21">
        <f>'AEO Table 7'!B15*10^9</f>
        <v>1745532959000</v>
      </c>
      <c r="C5" s="21">
        <f>'AEO Table 7'!C15*10^9</f>
        <v>1729257080000</v>
      </c>
      <c r="D5" s="21">
        <f>'AEO Table 7'!D15*10^9</f>
        <v>1521078979000</v>
      </c>
      <c r="E5" s="21">
        <f>'AEO Table 7'!E15*10^9</f>
        <v>1553851807000</v>
      </c>
      <c r="F5" s="21">
        <f>'AEO Table 7'!F15*10^9</f>
        <v>1558542236000</v>
      </c>
      <c r="G5" s="21">
        <f>'AEO Table 7'!G15*10^9</f>
        <v>1503177124000</v>
      </c>
      <c r="H5" s="21">
        <f>'AEO Table 7'!H15*10^9</f>
        <v>1556288818000</v>
      </c>
      <c r="I5" s="21">
        <f>'AEO Table 7'!I15*10^9</f>
        <v>1593904785000</v>
      </c>
      <c r="J5" s="21">
        <f>'AEO Table 7'!J15*10^9</f>
        <v>1612070557000</v>
      </c>
      <c r="K5" s="21">
        <f>'AEO Table 7'!K15*10^9</f>
        <v>1623826172000</v>
      </c>
      <c r="L5" s="21">
        <f>'AEO Table 7'!L15*10^9</f>
        <v>1642569824000</v>
      </c>
      <c r="M5" s="21">
        <f>'AEO Table 7'!M15*10^9</f>
        <v>1667364624000</v>
      </c>
      <c r="N5" s="21">
        <f>'AEO Table 7'!N15*10^9</f>
        <v>1685317017000</v>
      </c>
      <c r="O5" s="21">
        <f>'AEO Table 7'!O15*10^9</f>
        <v>1699127441000</v>
      </c>
      <c r="P5" s="21">
        <f>'AEO Table 7'!P15*10^9</f>
        <v>1720837646000</v>
      </c>
      <c r="Q5" s="21">
        <f>'AEO Table 7'!Q15*10^9</f>
        <v>1718984131000</v>
      </c>
      <c r="R5" s="21">
        <f>'AEO Table 7'!R15*10^9</f>
        <v>1730643921000</v>
      </c>
      <c r="S5" s="21">
        <f>'AEO Table 7'!S15*10^9</f>
        <v>1722819336000</v>
      </c>
      <c r="T5" s="21">
        <f>'AEO Table 7'!T15*10^9</f>
        <v>1731266235000</v>
      </c>
      <c r="U5" s="21">
        <f>'AEO Table 7'!U15*10^9</f>
        <v>1737848755000</v>
      </c>
      <c r="V5" s="21">
        <f>'AEO Table 7'!V15*10^9</f>
        <v>1733685425000</v>
      </c>
      <c r="W5" s="21">
        <f>'AEO Table 7'!W15*10^9</f>
        <v>1743372192000</v>
      </c>
      <c r="X5" s="21">
        <f>'AEO Table 7'!X15*10^9</f>
        <v>1736645386000</v>
      </c>
      <c r="Y5" s="21">
        <f>'AEO Table 7'!Y15*10^9</f>
        <v>1730700684000</v>
      </c>
      <c r="Z5" s="21">
        <f>'AEO Table 7'!Z15*10^9</f>
        <v>1737373413000</v>
      </c>
      <c r="AA5" s="21">
        <f>'AEO Table 7'!AA15*10^9</f>
        <v>1747937500000</v>
      </c>
      <c r="AB5" s="21">
        <f>'AEO Table 7'!AB15*10^9</f>
        <v>1729618042000</v>
      </c>
      <c r="AC5" s="21">
        <f>'AEO Table 7'!AC15*10^9</f>
        <v>1733632935000</v>
      </c>
      <c r="AD5" s="21">
        <f>'AEO Table 7'!AD15*10^9</f>
        <v>1731996582000</v>
      </c>
      <c r="AE5" s="21">
        <f>'AEO Table 7'!AE15*10^9</f>
        <v>1735960327000</v>
      </c>
    </row>
    <row r="6" spans="1:31" x14ac:dyDescent="0.25">
      <c r="A6" s="1" t="s">
        <v>524</v>
      </c>
      <c r="B6" s="21">
        <f>'AEO Table 7'!B16*10^9*(1+'AEO Table 7'!B67/'AEO Table 7'!B66)</f>
        <v>3351898902549.4463</v>
      </c>
      <c r="C6" s="21">
        <f>'AEO Table 7'!C16*10^9*(1+'AEO Table 7'!C67/'AEO Table 7'!C66)</f>
        <v>2513218457109.0425</v>
      </c>
      <c r="D6" s="21">
        <f>'AEO Table 7'!D16*10^9*(1+'AEO Table 7'!D67/'AEO Table 7'!D66)</f>
        <v>2366100612667.708</v>
      </c>
      <c r="E6" s="21">
        <f>'AEO Table 7'!E16*10^9*(1+'AEO Table 7'!E67/'AEO Table 7'!E66)</f>
        <v>2472888286156.8213</v>
      </c>
      <c r="F6" s="21">
        <f>'AEO Table 7'!F16*10^9*(1+'AEO Table 7'!F67/'AEO Table 7'!F66)</f>
        <v>2584009462228.8218</v>
      </c>
      <c r="G6" s="21">
        <f>'AEO Table 7'!G16*10^9*(1+'AEO Table 7'!G67/'AEO Table 7'!G66)</f>
        <v>2610133458626.9712</v>
      </c>
      <c r="H6" s="21">
        <f>'AEO Table 7'!H16*10^9*(1+'AEO Table 7'!H67/'AEO Table 7'!H66)</f>
        <v>2633450097694.606</v>
      </c>
      <c r="I6" s="21">
        <f>'AEO Table 7'!I16*10^9*(1+'AEO Table 7'!I67/'AEO Table 7'!I66)</f>
        <v>2655000743965.2368</v>
      </c>
      <c r="J6" s="21">
        <f>'AEO Table 7'!J16*10^9*(1+'AEO Table 7'!J67/'AEO Table 7'!J66)</f>
        <v>2676316910339.1626</v>
      </c>
      <c r="K6" s="21">
        <f>'AEO Table 7'!K16*10^9*(1+'AEO Table 7'!K67/'AEO Table 7'!K66)</f>
        <v>2696835726820.8628</v>
      </c>
      <c r="L6" s="21">
        <f>'AEO Table 7'!L16*10^9*(1+'AEO Table 7'!L67/'AEO Table 7'!L66)</f>
        <v>2717064215191.106</v>
      </c>
      <c r="M6" s="21">
        <f>'AEO Table 7'!M16*10^9*(1+'AEO Table 7'!M67/'AEO Table 7'!M66)</f>
        <v>2738064499449.9219</v>
      </c>
      <c r="N6" s="21">
        <f>'AEO Table 7'!N16*10^9*(1+'AEO Table 7'!N67/'AEO Table 7'!N66)</f>
        <v>2759721154665.3257</v>
      </c>
      <c r="O6" s="21">
        <f>'AEO Table 7'!O16*10^9*(1+'AEO Table 7'!O67/'AEO Table 7'!O66)</f>
        <v>2781407039254.1709</v>
      </c>
      <c r="P6" s="21">
        <f>'AEO Table 7'!P16*10^9*(1+'AEO Table 7'!P67/'AEO Table 7'!P66)</f>
        <v>2803851747255.3755</v>
      </c>
      <c r="Q6" s="21">
        <f>'AEO Table 7'!Q16*10^9*(1+'AEO Table 7'!Q67/'AEO Table 7'!Q66)</f>
        <v>2826256843233.8906</v>
      </c>
      <c r="R6" s="21">
        <f>'AEO Table 7'!R16*10^9*(1+'AEO Table 7'!R67/'AEO Table 7'!R66)</f>
        <v>2848716026991.1235</v>
      </c>
      <c r="S6" s="21">
        <f>'AEO Table 7'!S16*10^9*(1+'AEO Table 7'!S67/'AEO Table 7'!S66)</f>
        <v>2871573737102.5659</v>
      </c>
      <c r="T6" s="21">
        <f>'AEO Table 7'!T16*10^9*(1+'AEO Table 7'!T67/'AEO Table 7'!T66)</f>
        <v>2894804374740.2324</v>
      </c>
      <c r="U6" s="21">
        <f>'AEO Table 7'!U16*10^9*(1+'AEO Table 7'!U67/'AEO Table 7'!U66)</f>
        <v>2919006326012.4272</v>
      </c>
      <c r="V6" s="21">
        <f>'AEO Table 7'!V16*10^9*(1+'AEO Table 7'!V67/'AEO Table 7'!V66)</f>
        <v>2943118795599.5806</v>
      </c>
      <c r="W6" s="21">
        <f>'AEO Table 7'!W16*10^9*(1+'AEO Table 7'!W67/'AEO Table 7'!W66)</f>
        <v>2967731969129.2319</v>
      </c>
      <c r="X6" s="21">
        <f>'AEO Table 7'!X16*10^9*(1+'AEO Table 7'!X67/'AEO Table 7'!X66)</f>
        <v>2992443276966.1797</v>
      </c>
      <c r="Y6" s="21">
        <f>'AEO Table 7'!Y16*10^9*(1+'AEO Table 7'!Y67/'AEO Table 7'!Y66)</f>
        <v>3017700494310.9565</v>
      </c>
      <c r="Z6" s="21">
        <f>'AEO Table 7'!Z16*10^9*(1+'AEO Table 7'!Z67/'AEO Table 7'!Z66)</f>
        <v>3043094790234.0547</v>
      </c>
      <c r="AA6" s="21">
        <f>'AEO Table 7'!AA16*10^9*(1+'AEO Table 7'!AA67/'AEO Table 7'!AA66)</f>
        <v>3068784442644.2783</v>
      </c>
      <c r="AB6" s="21">
        <f>'AEO Table 7'!AB16*10^9*(1+'AEO Table 7'!AB67/'AEO Table 7'!AB66)</f>
        <v>3095035972668.8213</v>
      </c>
      <c r="AC6" s="21">
        <f>'AEO Table 7'!AC16*10^9*(1+'AEO Table 7'!AC67/'AEO Table 7'!AC66)</f>
        <v>3121100013827.3936</v>
      </c>
      <c r="AD6" s="21">
        <f>'AEO Table 7'!AD16*10^9*(1+'AEO Table 7'!AD67/'AEO Table 7'!AD66)</f>
        <v>3147315669339.4292</v>
      </c>
      <c r="AE6" s="21">
        <f>'AEO Table 7'!AE16*10^9*(1+'AEO Table 7'!AE67/'AEO Table 7'!AE66)</f>
        <v>3173667642518.4932</v>
      </c>
    </row>
    <row r="7" spans="1:31" x14ac:dyDescent="0.25">
      <c r="A7" s="1" t="s">
        <v>1101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E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0.140625" customWidth="1"/>
    <col min="2" max="2" width="9.5703125" customWidth="1"/>
    <col min="3" max="31" width="9.5703125" bestFit="1" customWidth="1"/>
  </cols>
  <sheetData>
    <row r="1" spans="1:31" x14ac:dyDescent="0.25">
      <c r="A1" s="1" t="s">
        <v>79</v>
      </c>
      <c r="B1" s="1">
        <v>2011</v>
      </c>
      <c r="C1" s="1">
        <v>2012</v>
      </c>
      <c r="D1" s="1">
        <v>2013</v>
      </c>
      <c r="E1" s="1">
        <v>2014</v>
      </c>
      <c r="F1" s="1">
        <v>2015</v>
      </c>
      <c r="G1" s="1">
        <v>2016</v>
      </c>
      <c r="H1" s="1">
        <v>2017</v>
      </c>
      <c r="I1" s="1">
        <v>2018</v>
      </c>
      <c r="J1" s="1">
        <v>2019</v>
      </c>
      <c r="K1" s="1">
        <v>2020</v>
      </c>
      <c r="L1" s="1">
        <v>2021</v>
      </c>
      <c r="M1" s="1">
        <v>2022</v>
      </c>
      <c r="N1" s="1">
        <v>2023</v>
      </c>
      <c r="O1" s="1">
        <v>2024</v>
      </c>
      <c r="P1" s="1">
        <v>2025</v>
      </c>
      <c r="Q1" s="1">
        <v>2026</v>
      </c>
      <c r="R1" s="1">
        <v>2027</v>
      </c>
      <c r="S1" s="1">
        <v>2028</v>
      </c>
      <c r="T1" s="1">
        <v>2029</v>
      </c>
      <c r="U1" s="1">
        <v>2030</v>
      </c>
      <c r="V1" s="1">
        <v>2031</v>
      </c>
      <c r="W1" s="1">
        <v>2032</v>
      </c>
      <c r="X1" s="1">
        <v>2033</v>
      </c>
      <c r="Y1" s="1">
        <v>2034</v>
      </c>
      <c r="Z1" s="1">
        <v>2035</v>
      </c>
      <c r="AA1" s="1">
        <v>2036</v>
      </c>
      <c r="AB1" s="1">
        <v>2037</v>
      </c>
      <c r="AC1" s="1">
        <v>2038</v>
      </c>
      <c r="AD1" s="1">
        <v>2039</v>
      </c>
      <c r="AE1" s="1">
        <v>2040</v>
      </c>
    </row>
    <row r="2" spans="1:31" x14ac:dyDescent="0.25">
      <c r="A2" s="1" t="s">
        <v>520</v>
      </c>
      <c r="B2" s="21">
        <f>'VFP-BCDT-freight'!B2/'AEO Table 58'!C56*'AEO Table 57'!C71/1000</f>
        <v>6599204016.2472868</v>
      </c>
      <c r="C2" s="21">
        <f>'VFP-BCDT-freight'!C2/'AEO Table 58'!D56*'AEO Table 57'!D71/1000</f>
        <v>7389518519.6246157</v>
      </c>
      <c r="D2" s="21">
        <f>'VFP-BCDT-freight'!D2/'AEO Table 58'!E56*'AEO Table 57'!E71/1000</f>
        <v>7767516354.3210974</v>
      </c>
      <c r="E2" s="21">
        <f>'VFP-BCDT-freight'!E2/'AEO Table 58'!F56*'AEO Table 57'!F71/1000</f>
        <v>7965926314.8927011</v>
      </c>
      <c r="F2" s="21">
        <f>'VFP-BCDT-freight'!F2/'AEO Table 58'!G56*'AEO Table 57'!G71/1000</f>
        <v>8190947270.2128429</v>
      </c>
      <c r="G2" s="21">
        <f>'VFP-BCDT-freight'!G2/'AEO Table 58'!H56*'AEO Table 57'!H71/1000</f>
        <v>8398176918.2939568</v>
      </c>
      <c r="H2" s="21">
        <f>'VFP-BCDT-freight'!H2/'AEO Table 58'!I56*'AEO Table 57'!I71/1000</f>
        <v>8195597272.9172678</v>
      </c>
      <c r="I2" s="21">
        <f>'VFP-BCDT-freight'!I2/'AEO Table 58'!J56*'AEO Table 57'!J71/1000</f>
        <v>7849712053.2424879</v>
      </c>
      <c r="J2" s="21">
        <f>'VFP-BCDT-freight'!J2/'AEO Table 58'!K56*'AEO Table 57'!K71/1000</f>
        <v>7560704054.5807123</v>
      </c>
      <c r="K2" s="21">
        <f>'VFP-BCDT-freight'!K2/'AEO Table 58'!L56*'AEO Table 57'!L71/1000</f>
        <v>7326636490.3148756</v>
      </c>
      <c r="L2" s="21">
        <f>'VFP-BCDT-freight'!L2/'AEO Table 58'!M56*'AEO Table 57'!M71/1000</f>
        <v>7142155451.5931282</v>
      </c>
      <c r="M2" s="21">
        <f>'VFP-BCDT-freight'!M2/'AEO Table 58'!N56*'AEO Table 57'!N71/1000</f>
        <v>6980787416.9271822</v>
      </c>
      <c r="N2" s="21">
        <f>'VFP-BCDT-freight'!N2/'AEO Table 58'!O56*'AEO Table 57'!O71/1000</f>
        <v>6845473423.795289</v>
      </c>
      <c r="O2" s="21">
        <f>'VFP-BCDT-freight'!O2/'AEO Table 58'!P56*'AEO Table 57'!P71/1000</f>
        <v>6720569276.5676842</v>
      </c>
      <c r="P2" s="21">
        <f>'VFP-BCDT-freight'!P2/'AEO Table 58'!Q56*'AEO Table 57'!Q71/1000</f>
        <v>6704197286.2532539</v>
      </c>
      <c r="Q2" s="21">
        <f>'VFP-BCDT-freight'!Q2/'AEO Table 58'!R56*'AEO Table 57'!R71/1000</f>
        <v>6686390579.7146158</v>
      </c>
      <c r="R2" s="21">
        <f>'VFP-BCDT-freight'!R2/'AEO Table 58'!S56*'AEO Table 57'!S71/1000</f>
        <v>6641598480.296299</v>
      </c>
      <c r="S2" s="21">
        <f>'VFP-BCDT-freight'!S2/'AEO Table 58'!T56*'AEO Table 57'!T71/1000</f>
        <v>6577145811.49681</v>
      </c>
      <c r="T2" s="21">
        <f>'VFP-BCDT-freight'!T2/'AEO Table 58'!U56*'AEO Table 57'!U71/1000</f>
        <v>6491995840.7120399</v>
      </c>
      <c r="U2" s="21">
        <f>'VFP-BCDT-freight'!U2/'AEO Table 58'!V56*'AEO Table 57'!V71/1000</f>
        <v>6430613284.2213678</v>
      </c>
      <c r="V2" s="21">
        <f>'VFP-BCDT-freight'!V2/'AEO Table 58'!W56*'AEO Table 57'!W71/1000</f>
        <v>6380110015.219739</v>
      </c>
      <c r="W2" s="21">
        <f>'VFP-BCDT-freight'!W2/'AEO Table 58'!X56*'AEO Table 57'!X71/1000</f>
        <v>6327713379.718708</v>
      </c>
      <c r="X2" s="21">
        <f>'VFP-BCDT-freight'!X2/'AEO Table 58'!Y56*'AEO Table 57'!Y71/1000</f>
        <v>6283508795.5828323</v>
      </c>
      <c r="Y2" s="21">
        <f>'VFP-BCDT-freight'!Y2/'AEO Table 58'!Z56*'AEO Table 57'!Z71/1000</f>
        <v>6285954037.480197</v>
      </c>
      <c r="Z2" s="21">
        <f>'VFP-BCDT-freight'!Z2/'AEO Table 58'!AA56*'AEO Table 57'!AA71/1000</f>
        <v>6311830549.2723417</v>
      </c>
      <c r="AA2" s="21">
        <f>'VFP-BCDT-freight'!AA2/'AEO Table 58'!AB56*'AEO Table 57'!AB71/1000</f>
        <v>6354192384.9546204</v>
      </c>
      <c r="AB2" s="21">
        <f>'VFP-BCDT-freight'!AB2/'AEO Table 58'!AC56*'AEO Table 57'!AC71/1000</f>
        <v>6412187776.3293295</v>
      </c>
      <c r="AC2" s="21">
        <f>'VFP-BCDT-freight'!AC2/'AEO Table 58'!AD56*'AEO Table 57'!AD71/1000</f>
        <v>6476799733.9494677</v>
      </c>
      <c r="AD2" s="21">
        <f>'VFP-BCDT-freight'!AD2/'AEO Table 58'!AE56*'AEO Table 57'!AE71/1000</f>
        <v>6528293511.8985605</v>
      </c>
      <c r="AE2" s="21">
        <f>'VFP-BCDT-freight'!AE2/'AEO Table 58'!AF56*'AEO Table 57'!AF71/1000</f>
        <v>6578089850.4384184</v>
      </c>
    </row>
    <row r="3" spans="1:31" x14ac:dyDescent="0.25">
      <c r="A3" s="1" t="s">
        <v>521</v>
      </c>
      <c r="B3" s="21">
        <f>'VFP-BCDT-freight'!B3/'AEO Table 68'!C95*'AEO Table 68'!C139</f>
        <v>60873292474.293793</v>
      </c>
      <c r="C3" s="21">
        <f>'VFP-BCDT-freight'!C3/'AEO Table 68'!D95*'AEO Table 68'!D139</f>
        <v>60003042573.748985</v>
      </c>
      <c r="D3" s="21">
        <f>'VFP-BCDT-freight'!D3/'AEO Table 68'!E95*'AEO Table 68'!E139</f>
        <v>64170280207.382462</v>
      </c>
      <c r="E3" s="21">
        <f>'VFP-BCDT-freight'!E3/'AEO Table 68'!F95*'AEO Table 68'!F139</f>
        <v>68943464816.322617</v>
      </c>
      <c r="F3" s="21">
        <f>'VFP-BCDT-freight'!F3/'AEO Table 68'!G95*'AEO Table 68'!G139</f>
        <v>74219129947.043518</v>
      </c>
      <c r="G3" s="21">
        <f>'VFP-BCDT-freight'!G3/'AEO Table 68'!H95*'AEO Table 68'!H139</f>
        <v>75405390106.115036</v>
      </c>
      <c r="H3" s="21">
        <f>'VFP-BCDT-freight'!H3/'AEO Table 68'!I95*'AEO Table 68'!I139</f>
        <v>73219680044.993118</v>
      </c>
      <c r="I3" s="21">
        <f>'VFP-BCDT-freight'!I3/'AEO Table 68'!J95*'AEO Table 68'!J139</f>
        <v>73555805788.31456</v>
      </c>
      <c r="J3" s="21">
        <f>'VFP-BCDT-freight'!J3/'AEO Table 68'!K95*'AEO Table 68'!K139</f>
        <v>72758818065.746201</v>
      </c>
      <c r="K3" s="21">
        <f>'VFP-BCDT-freight'!K3/'AEO Table 68'!L95*'AEO Table 68'!L139</f>
        <v>72525675922.926956</v>
      </c>
      <c r="L3" s="21">
        <f>'VFP-BCDT-freight'!L3/'AEO Table 68'!M95*'AEO Table 68'!M139</f>
        <v>71952838370.093719</v>
      </c>
      <c r="M3" s="21">
        <f>'VFP-BCDT-freight'!M3/'AEO Table 68'!N95*'AEO Table 68'!N139</f>
        <v>71763308762.779572</v>
      </c>
      <c r="N3" s="21">
        <f>'VFP-BCDT-freight'!N3/'AEO Table 68'!O95*'AEO Table 68'!O139</f>
        <v>71518529669.613419</v>
      </c>
      <c r="O3" s="21">
        <f>'VFP-BCDT-freight'!O3/'AEO Table 68'!P95*'AEO Table 68'!P139</f>
        <v>72722946475.324203</v>
      </c>
      <c r="P3" s="21">
        <f>'VFP-BCDT-freight'!P3/'AEO Table 68'!Q95*'AEO Table 68'!Q139</f>
        <v>74371845795.480927</v>
      </c>
      <c r="Q3" s="21">
        <f>'VFP-BCDT-freight'!Q3/'AEO Table 68'!R95*'AEO Table 68'!R139</f>
        <v>75796722159.816559</v>
      </c>
      <c r="R3" s="21">
        <f>'VFP-BCDT-freight'!R3/'AEO Table 68'!S95*'AEO Table 68'!S139</f>
        <v>76811192184.79454</v>
      </c>
      <c r="S3" s="21">
        <f>'VFP-BCDT-freight'!S3/'AEO Table 68'!T95*'AEO Table 68'!T139</f>
        <v>77615733707.640305</v>
      </c>
      <c r="T3" s="21">
        <f>'VFP-BCDT-freight'!T3/'AEO Table 68'!U95*'AEO Table 68'!U139</f>
        <v>78549243838.990479</v>
      </c>
      <c r="U3" s="21">
        <f>'VFP-BCDT-freight'!U3/'AEO Table 68'!V95*'AEO Table 68'!V139</f>
        <v>79292829278.26825</v>
      </c>
      <c r="V3" s="21">
        <f>'VFP-BCDT-freight'!V3/'AEO Table 68'!W95*'AEO Table 68'!W139</f>
        <v>80049542929.423355</v>
      </c>
      <c r="W3" s="21">
        <f>'VFP-BCDT-freight'!W3/'AEO Table 68'!X95*'AEO Table 68'!X139</f>
        <v>80806303991.138397</v>
      </c>
      <c r="X3" s="21">
        <f>'VFP-BCDT-freight'!X3/'AEO Table 68'!Y95*'AEO Table 68'!Y139</f>
        <v>81786744920.051682</v>
      </c>
      <c r="Y3" s="21">
        <f>'VFP-BCDT-freight'!Y3/'AEO Table 68'!Z95*'AEO Table 68'!Z139</f>
        <v>83124143408.027481</v>
      </c>
      <c r="Z3" s="21">
        <f>'VFP-BCDT-freight'!Z3/'AEO Table 68'!AA95*'AEO Table 68'!AA139</f>
        <v>84482309136.218689</v>
      </c>
      <c r="AA3" s="21">
        <f>'VFP-BCDT-freight'!AA3/'AEO Table 68'!AB95*'AEO Table 68'!AB139</f>
        <v>85804244082.514954</v>
      </c>
      <c r="AB3" s="21">
        <f>'VFP-BCDT-freight'!AB3/'AEO Table 68'!AC95*'AEO Table 68'!AC139</f>
        <v>87187462439.623459</v>
      </c>
      <c r="AC3" s="21">
        <f>'VFP-BCDT-freight'!AC3/'AEO Table 68'!AD95*'AEO Table 68'!AD139</f>
        <v>88826022832.600403</v>
      </c>
      <c r="AD3" s="21">
        <f>'VFP-BCDT-freight'!AD3/'AEO Table 68'!AE95*'AEO Table 68'!AE139</f>
        <v>89906541505.10228</v>
      </c>
      <c r="AE3" s="21">
        <f>'VFP-BCDT-freight'!AE3/'AEO Table 68'!AF95*'AEO Table 68'!AF139</f>
        <v>91087523107.74617</v>
      </c>
    </row>
    <row r="4" spans="1:31" x14ac:dyDescent="0.25">
      <c r="A4" s="1" t="s">
        <v>522</v>
      </c>
      <c r="B4" s="21">
        <f>'VFP-BCDT-freight'!B4/'AEO Table 67'!C63*'AEO Table 66'!C115</f>
        <v>748687750.6132071</v>
      </c>
      <c r="C4" s="21">
        <f>'VFP-BCDT-freight'!C4/'AEO Table 67'!D63*'AEO Table 66'!D115</f>
        <v>761955325.19597375</v>
      </c>
      <c r="D4" s="21">
        <f>'VFP-BCDT-freight'!D4/'AEO Table 67'!E63*'AEO Table 66'!E115</f>
        <v>765229176.93593454</v>
      </c>
      <c r="E4" s="21">
        <f>'VFP-BCDT-freight'!E4/'AEO Table 67'!F63*'AEO Table 66'!F115</f>
        <v>788605220.71472979</v>
      </c>
      <c r="F4" s="21">
        <f>'VFP-BCDT-freight'!F4/'AEO Table 67'!G63*'AEO Table 66'!G115</f>
        <v>837894485.91110528</v>
      </c>
      <c r="G4" s="21">
        <f>'VFP-BCDT-freight'!G4/'AEO Table 67'!H63*'AEO Table 66'!H115</f>
        <v>902984964.77118099</v>
      </c>
      <c r="H4" s="21">
        <f>'VFP-BCDT-freight'!H4/'AEO Table 67'!I63*'AEO Table 66'!I115</f>
        <v>962963705.2725358</v>
      </c>
      <c r="I4" s="21">
        <f>'VFP-BCDT-freight'!I4/'AEO Table 67'!J63*'AEO Table 66'!J115</f>
        <v>1018774589.4295168</v>
      </c>
      <c r="J4" s="21">
        <f>'VFP-BCDT-freight'!J4/'AEO Table 67'!K63*'AEO Table 66'!K115</f>
        <v>1068473002.0087593</v>
      </c>
      <c r="K4" s="21">
        <f>'VFP-BCDT-freight'!K4/'AEO Table 67'!L63*'AEO Table 66'!L115</f>
        <v>1114615423.5932481</v>
      </c>
      <c r="L4" s="21">
        <f>'VFP-BCDT-freight'!L4/'AEO Table 67'!M63*'AEO Table 66'!M115</f>
        <v>1166056541.5369313</v>
      </c>
      <c r="M4" s="21">
        <f>'VFP-BCDT-freight'!M4/'AEO Table 67'!N63*'AEO Table 66'!N115</f>
        <v>1224487676.4617343</v>
      </c>
      <c r="N4" s="21">
        <f>'VFP-BCDT-freight'!N4/'AEO Table 67'!O63*'AEO Table 66'!O115</f>
        <v>1293666121.0881896</v>
      </c>
      <c r="O4" s="21">
        <f>'VFP-BCDT-freight'!O4/'AEO Table 67'!P63*'AEO Table 66'!P115</f>
        <v>1370676674.0729568</v>
      </c>
      <c r="P4" s="21">
        <f>'VFP-BCDT-freight'!P4/'AEO Table 67'!Q63*'AEO Table 66'!Q115</f>
        <v>1451614687.5383365</v>
      </c>
      <c r="Q4" s="21">
        <f>'VFP-BCDT-freight'!Q4/'AEO Table 67'!R63*'AEO Table 66'!R115</f>
        <v>1536449090.4320912</v>
      </c>
      <c r="R4" s="21">
        <f>'VFP-BCDT-freight'!R4/'AEO Table 67'!S63*'AEO Table 66'!S115</f>
        <v>1620315984.5396459</v>
      </c>
      <c r="S4" s="21">
        <f>'VFP-BCDT-freight'!S4/'AEO Table 67'!T63*'AEO Table 66'!T115</f>
        <v>1705268247.9219775</v>
      </c>
      <c r="T4" s="21">
        <f>'VFP-BCDT-freight'!T4/'AEO Table 67'!U63*'AEO Table 66'!U115</f>
        <v>1794140745.926713</v>
      </c>
      <c r="U4" s="21">
        <f>'VFP-BCDT-freight'!U4/'AEO Table 67'!V63*'AEO Table 66'!V115</f>
        <v>1890685964.5897338</v>
      </c>
      <c r="V4" s="21">
        <f>'VFP-BCDT-freight'!V4/'AEO Table 67'!W63*'AEO Table 66'!W115</f>
        <v>1990298765.6049504</v>
      </c>
      <c r="W4" s="21">
        <f>'VFP-BCDT-freight'!W4/'AEO Table 67'!X63*'AEO Table 66'!X115</f>
        <v>2090682823.3430173</v>
      </c>
      <c r="X4" s="21">
        <f>'VFP-BCDT-freight'!X4/'AEO Table 67'!Y63*'AEO Table 66'!Y115</f>
        <v>2189860496.9052939</v>
      </c>
      <c r="Y4" s="21">
        <f>'VFP-BCDT-freight'!Y4/'AEO Table 67'!Z63*'AEO Table 66'!Z115</f>
        <v>2288653623.8115554</v>
      </c>
      <c r="Z4" s="21">
        <f>'VFP-BCDT-freight'!Z4/'AEO Table 67'!AA63*'AEO Table 66'!AA115</f>
        <v>2385238078.6171117</v>
      </c>
      <c r="AA4" s="21">
        <f>'VFP-BCDT-freight'!AA4/'AEO Table 67'!AB63*'AEO Table 66'!AB115</f>
        <v>2477843157.2514501</v>
      </c>
      <c r="AB4" s="21">
        <f>'VFP-BCDT-freight'!AB4/'AEO Table 67'!AC63*'AEO Table 66'!AC115</f>
        <v>2568329746.3086977</v>
      </c>
      <c r="AC4" s="21">
        <f>'VFP-BCDT-freight'!AC4/'AEO Table 67'!AD63*'AEO Table 66'!AD115</f>
        <v>2658108731.4698296</v>
      </c>
      <c r="AD4" s="21">
        <f>'VFP-BCDT-freight'!AD4/'AEO Table 67'!AE63*'AEO Table 66'!AE115</f>
        <v>2742391807.4116311</v>
      </c>
      <c r="AE4" s="21">
        <f>'VFP-BCDT-freight'!AE4/'AEO Table 67'!AF63*'AEO Table 66'!AF115</f>
        <v>2826255027.2288594</v>
      </c>
    </row>
    <row r="5" spans="1:31" x14ac:dyDescent="0.25">
      <c r="A5" s="1" t="s">
        <v>1098</v>
      </c>
      <c r="B5" s="130">
        <v>0</v>
      </c>
      <c r="C5" s="130">
        <v>0</v>
      </c>
      <c r="D5" s="130">
        <v>0</v>
      </c>
      <c r="E5" s="130">
        <v>0</v>
      </c>
      <c r="F5" s="130">
        <v>0</v>
      </c>
      <c r="G5" s="130">
        <v>0</v>
      </c>
      <c r="H5" s="130">
        <v>0</v>
      </c>
      <c r="I5" s="130">
        <v>0</v>
      </c>
      <c r="J5" s="130">
        <v>0</v>
      </c>
      <c r="K5" s="130">
        <v>0</v>
      </c>
      <c r="L5" s="130">
        <v>0</v>
      </c>
      <c r="M5" s="130">
        <v>0</v>
      </c>
      <c r="N5" s="130">
        <v>0</v>
      </c>
      <c r="O5" s="130">
        <v>0</v>
      </c>
      <c r="P5" s="130">
        <v>0</v>
      </c>
      <c r="Q5" s="130">
        <v>0</v>
      </c>
      <c r="R5" s="130">
        <v>0</v>
      </c>
      <c r="S5" s="130">
        <v>0</v>
      </c>
      <c r="T5" s="130">
        <v>0</v>
      </c>
      <c r="U5" s="130">
        <v>0</v>
      </c>
      <c r="V5" s="130">
        <v>0</v>
      </c>
      <c r="W5" s="130">
        <v>0</v>
      </c>
      <c r="X5" s="130">
        <v>0</v>
      </c>
      <c r="Y5" s="130">
        <v>0</v>
      </c>
      <c r="Z5" s="130">
        <v>0</v>
      </c>
      <c r="AA5" s="130">
        <v>0</v>
      </c>
      <c r="AB5" s="130">
        <v>0</v>
      </c>
      <c r="AC5" s="130">
        <v>0</v>
      </c>
      <c r="AD5" s="130">
        <v>0</v>
      </c>
      <c r="AE5" s="130">
        <v>0</v>
      </c>
    </row>
    <row r="6" spans="1:31" x14ac:dyDescent="0.25">
      <c r="A6" s="131" t="s">
        <v>1099</v>
      </c>
      <c r="B6" s="130">
        <v>0</v>
      </c>
      <c r="C6" s="130">
        <v>0</v>
      </c>
      <c r="D6" s="130">
        <v>0</v>
      </c>
      <c r="E6" s="130">
        <v>0</v>
      </c>
      <c r="F6" s="130">
        <v>0</v>
      </c>
      <c r="G6" s="130">
        <v>0</v>
      </c>
      <c r="H6" s="130">
        <v>0</v>
      </c>
      <c r="I6" s="130">
        <v>0</v>
      </c>
      <c r="J6" s="130">
        <v>0</v>
      </c>
      <c r="K6" s="130">
        <v>0</v>
      </c>
      <c r="L6" s="130">
        <v>0</v>
      </c>
      <c r="M6" s="130">
        <v>0</v>
      </c>
      <c r="N6" s="130">
        <v>0</v>
      </c>
      <c r="O6" s="130">
        <v>0</v>
      </c>
      <c r="P6" s="130">
        <v>0</v>
      </c>
      <c r="Q6" s="130">
        <v>0</v>
      </c>
      <c r="R6" s="130">
        <v>0</v>
      </c>
      <c r="S6" s="130">
        <v>0</v>
      </c>
      <c r="T6" s="130">
        <v>0</v>
      </c>
      <c r="U6" s="130">
        <v>0</v>
      </c>
      <c r="V6" s="130">
        <v>0</v>
      </c>
      <c r="W6" s="130">
        <v>0</v>
      </c>
      <c r="X6" s="130">
        <v>0</v>
      </c>
      <c r="Y6" s="130">
        <v>0</v>
      </c>
      <c r="Z6" s="130">
        <v>0</v>
      </c>
      <c r="AA6" s="130">
        <v>0</v>
      </c>
      <c r="AB6" s="130">
        <v>0</v>
      </c>
      <c r="AC6" s="130">
        <v>0</v>
      </c>
      <c r="AD6" s="130">
        <v>0</v>
      </c>
      <c r="AE6" s="130">
        <v>0</v>
      </c>
    </row>
    <row r="7" spans="1:31" x14ac:dyDescent="0.25">
      <c r="A7" s="1" t="s">
        <v>1101</v>
      </c>
      <c r="B7" s="130">
        <v>0</v>
      </c>
      <c r="C7" s="130">
        <v>0</v>
      </c>
      <c r="D7" s="130">
        <v>0</v>
      </c>
      <c r="E7" s="130">
        <v>0</v>
      </c>
      <c r="F7" s="130">
        <v>0</v>
      </c>
      <c r="G7" s="130">
        <v>0</v>
      </c>
      <c r="H7" s="130">
        <v>0</v>
      </c>
      <c r="I7" s="130">
        <v>0</v>
      </c>
      <c r="J7" s="130">
        <v>0</v>
      </c>
      <c r="K7" s="130">
        <v>0</v>
      </c>
      <c r="L7" s="130">
        <v>0</v>
      </c>
      <c r="M7" s="130">
        <v>0</v>
      </c>
      <c r="N7" s="130">
        <v>0</v>
      </c>
      <c r="O7" s="130">
        <v>0</v>
      </c>
      <c r="P7" s="130">
        <v>0</v>
      </c>
      <c r="Q7" s="130">
        <v>0</v>
      </c>
      <c r="R7" s="130">
        <v>0</v>
      </c>
      <c r="S7" s="130">
        <v>0</v>
      </c>
      <c r="T7" s="130">
        <v>0</v>
      </c>
      <c r="U7" s="130">
        <v>0</v>
      </c>
      <c r="V7" s="130">
        <v>0</v>
      </c>
      <c r="W7" s="130">
        <v>0</v>
      </c>
      <c r="X7" s="130">
        <v>0</v>
      </c>
      <c r="Y7" s="130">
        <v>0</v>
      </c>
      <c r="Z7" s="130">
        <v>0</v>
      </c>
      <c r="AA7" s="130">
        <v>0</v>
      </c>
      <c r="AB7" s="130">
        <v>0</v>
      </c>
      <c r="AC7" s="130">
        <v>0</v>
      </c>
      <c r="AD7" s="130">
        <v>0</v>
      </c>
      <c r="AE7" s="13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E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0.140625" customWidth="1"/>
    <col min="2" max="2" width="9.5703125" customWidth="1"/>
    <col min="3" max="31" width="9.5703125" bestFit="1" customWidth="1"/>
  </cols>
  <sheetData>
    <row r="1" spans="1:31" x14ac:dyDescent="0.25">
      <c r="A1" s="1" t="s">
        <v>79</v>
      </c>
      <c r="B1" s="1">
        <v>2011</v>
      </c>
      <c r="C1" s="1">
        <v>2012</v>
      </c>
      <c r="D1" s="1">
        <v>2013</v>
      </c>
      <c r="E1" s="1">
        <v>2014</v>
      </c>
      <c r="F1" s="1">
        <v>2015</v>
      </c>
      <c r="G1" s="1">
        <v>2016</v>
      </c>
      <c r="H1" s="1">
        <v>2017</v>
      </c>
      <c r="I1" s="1">
        <v>2018</v>
      </c>
      <c r="J1" s="1">
        <v>2019</v>
      </c>
      <c r="K1" s="1">
        <v>2020</v>
      </c>
      <c r="L1" s="1">
        <v>2021</v>
      </c>
      <c r="M1" s="1">
        <v>2022</v>
      </c>
      <c r="N1" s="1">
        <v>2023</v>
      </c>
      <c r="O1" s="1">
        <v>2024</v>
      </c>
      <c r="P1" s="1">
        <v>2025</v>
      </c>
      <c r="Q1" s="1">
        <v>2026</v>
      </c>
      <c r="R1" s="1">
        <v>2027</v>
      </c>
      <c r="S1" s="1">
        <v>2028</v>
      </c>
      <c r="T1" s="1">
        <v>2029</v>
      </c>
      <c r="U1" s="1">
        <v>2030</v>
      </c>
      <c r="V1" s="1">
        <v>2031</v>
      </c>
      <c r="W1" s="1">
        <v>2032</v>
      </c>
      <c r="X1" s="1">
        <v>2033</v>
      </c>
      <c r="Y1" s="1">
        <v>2034</v>
      </c>
      <c r="Z1" s="1">
        <v>2035</v>
      </c>
      <c r="AA1" s="1">
        <v>2036</v>
      </c>
      <c r="AB1" s="1">
        <v>2037</v>
      </c>
      <c r="AC1" s="1">
        <v>2038</v>
      </c>
      <c r="AD1" s="1">
        <v>2039</v>
      </c>
      <c r="AE1" s="1">
        <v>2040</v>
      </c>
    </row>
    <row r="2" spans="1:31" x14ac:dyDescent="0.25">
      <c r="A2" s="1" t="s">
        <v>1085</v>
      </c>
      <c r="B2" s="21">
        <f>'VFP-BCDT-freight'!B2/('AEO Table 7'!B61*10^15)*('AEO Table 7'!B33/'AEO Table 7'!B34)</f>
        <v>5.4515851458516421E-4</v>
      </c>
      <c r="C2" s="21">
        <f>'VFP-BCDT-freight'!C2/('AEO Table 7'!C61*10^15)*('AEO Table 7'!C33/'AEO Table 7'!C34)</f>
        <v>5.3252665127062669E-4</v>
      </c>
      <c r="D2" s="21">
        <f>'VFP-BCDT-freight'!D2/('AEO Table 7'!D61*10^15)*('AEO Table 7'!D33/'AEO Table 7'!D34)</f>
        <v>5.2192090014458489E-4</v>
      </c>
      <c r="E2" s="21">
        <f>'VFP-BCDT-freight'!E2/('AEO Table 7'!E61*10^15)*('AEO Table 7'!E33/'AEO Table 7'!E34)</f>
        <v>5.1089400047558595E-4</v>
      </c>
      <c r="F2" s="21">
        <f>'VFP-BCDT-freight'!F2/('AEO Table 7'!F61*10^15)*('AEO Table 7'!F33/'AEO Table 7'!F34)</f>
        <v>4.997988763608221E-4</v>
      </c>
      <c r="G2" s="21">
        <f>'VFP-BCDT-freight'!G2/('AEO Table 7'!G61*10^15)*('AEO Table 7'!G33/'AEO Table 7'!G34)</f>
        <v>4.8992036673898166E-4</v>
      </c>
      <c r="H2" s="21">
        <f>'VFP-BCDT-freight'!H2/('AEO Table 7'!H61*10^15)*('AEO Table 7'!H33/'AEO Table 7'!H34)</f>
        <v>4.8030754824528556E-4</v>
      </c>
      <c r="I2" s="21">
        <f>'VFP-BCDT-freight'!I2/('AEO Table 7'!I61*10^15)*('AEO Table 7'!I33/'AEO Table 7'!I34)</f>
        <v>4.7315165513174844E-4</v>
      </c>
      <c r="J2" s="21">
        <f>'VFP-BCDT-freight'!J2/('AEO Table 7'!J61*10^15)*('AEO Table 7'!J33/'AEO Table 7'!J34)</f>
        <v>4.8680357377222001E-4</v>
      </c>
      <c r="K2" s="21">
        <f>'VFP-BCDT-freight'!K2/('AEO Table 7'!K61*10^15)*('AEO Table 7'!K33/'AEO Table 7'!K34)</f>
        <v>4.7838692694027125E-4</v>
      </c>
      <c r="L2" s="21">
        <f>'VFP-BCDT-freight'!L2/('AEO Table 7'!L61*10^15)*('AEO Table 7'!L33/'AEO Table 7'!L34)</f>
        <v>4.7395117599302258E-4</v>
      </c>
      <c r="M2" s="21">
        <f>'VFP-BCDT-freight'!M2/('AEO Table 7'!M61*10^15)*('AEO Table 7'!M33/'AEO Table 7'!M34)</f>
        <v>4.6932329160196068E-4</v>
      </c>
      <c r="N2" s="21">
        <f>'VFP-BCDT-freight'!N2/('AEO Table 7'!N61*10^15)*('AEO Table 7'!N33/'AEO Table 7'!N34)</f>
        <v>4.6562728579306503E-4</v>
      </c>
      <c r="O2" s="21">
        <f>'VFP-BCDT-freight'!O2/('AEO Table 7'!O61*10^15)*('AEO Table 7'!O33/'AEO Table 7'!O34)</f>
        <v>4.6861119073764575E-4</v>
      </c>
      <c r="P2" s="21">
        <f>'VFP-BCDT-freight'!P2/('AEO Table 7'!P61*10^15)*('AEO Table 7'!P33/'AEO Table 7'!P34)</f>
        <v>4.7390468846968912E-4</v>
      </c>
      <c r="Q2" s="21">
        <f>'VFP-BCDT-freight'!Q2/('AEO Table 7'!Q61*10^15)*('AEO Table 7'!Q33/'AEO Table 7'!Q34)</f>
        <v>4.6229004009622953E-4</v>
      </c>
      <c r="R2" s="21">
        <f>'VFP-BCDT-freight'!R2/('AEO Table 7'!R61*10^15)*('AEO Table 7'!R33/'AEO Table 7'!R34)</f>
        <v>4.5193493887931845E-4</v>
      </c>
      <c r="S2" s="21">
        <f>'VFP-BCDT-freight'!S2/('AEO Table 7'!S61*10^15)*('AEO Table 7'!S33/'AEO Table 7'!S34)</f>
        <v>4.4117567887826277E-4</v>
      </c>
      <c r="T2" s="21">
        <f>'VFP-BCDT-freight'!T2/('AEO Table 7'!T61*10^15)*('AEO Table 7'!T33/'AEO Table 7'!T34)</f>
        <v>4.3228665871022969E-4</v>
      </c>
      <c r="U2" s="21">
        <f>'VFP-BCDT-freight'!U2/('AEO Table 7'!U61*10^15)*('AEO Table 7'!U33/'AEO Table 7'!U34)</f>
        <v>4.2472676058626953E-4</v>
      </c>
      <c r="V2" s="21">
        <f>'VFP-BCDT-freight'!V2/('AEO Table 7'!V61*10^15)*('AEO Table 7'!V33/'AEO Table 7'!V34)</f>
        <v>4.1797892190776281E-4</v>
      </c>
      <c r="W2" s="21">
        <f>'VFP-BCDT-freight'!W2/('AEO Table 7'!W61*10^15)*('AEO Table 7'!W33/'AEO Table 7'!W34)</f>
        <v>4.1202879459994362E-4</v>
      </c>
      <c r="X2" s="21">
        <f>'VFP-BCDT-freight'!X2/('AEO Table 7'!X61*10^15)*('AEO Table 7'!X33/'AEO Table 7'!X34)</f>
        <v>4.0683630815741971E-4</v>
      </c>
      <c r="Y2" s="21">
        <f>'VFP-BCDT-freight'!Y2/('AEO Table 7'!Y61*10^15)*('AEO Table 7'!Y33/'AEO Table 7'!Y34)</f>
        <v>4.0248364890586597E-4</v>
      </c>
      <c r="Z2" s="21">
        <f>'VFP-BCDT-freight'!Z2/('AEO Table 7'!Z61*10^15)*('AEO Table 7'!Z33/'AEO Table 7'!Z34)</f>
        <v>3.9857327972384022E-4</v>
      </c>
      <c r="AA2" s="21">
        <f>'VFP-BCDT-freight'!AA2/('AEO Table 7'!AA61*10^15)*('AEO Table 7'!AA33/'AEO Table 7'!AA34)</f>
        <v>3.9552702545760045E-4</v>
      </c>
      <c r="AB2" s="21">
        <f>'VFP-BCDT-freight'!AB2/('AEO Table 7'!AB61*10^15)*('AEO Table 7'!AB33/'AEO Table 7'!AB34)</f>
        <v>3.9281885131216732E-4</v>
      </c>
      <c r="AC2" s="21">
        <f>'VFP-BCDT-freight'!AC2/('AEO Table 7'!AC61*10^15)*('AEO Table 7'!AC33/'AEO Table 7'!AC34)</f>
        <v>3.9065186583029098E-4</v>
      </c>
      <c r="AD2" s="21">
        <f>'VFP-BCDT-freight'!AD2/('AEO Table 7'!AD61*10^15)*('AEO Table 7'!AD33/'AEO Table 7'!AD34)</f>
        <v>3.8894938623383743E-4</v>
      </c>
      <c r="AE2" s="21">
        <f>'VFP-BCDT-freight'!AE2/('AEO Table 7'!AE61*10^15)*('AEO Table 7'!AE33/'AEO Table 7'!AE34)</f>
        <v>3.8780284540119238E-4</v>
      </c>
    </row>
    <row r="3" spans="1:31" x14ac:dyDescent="0.25">
      <c r="A3" s="1" t="s">
        <v>1086</v>
      </c>
      <c r="B3" s="21">
        <f>'VFP-BCDT-freight'!B3/('AEO Table 7'!B47*10^15)*('AEO Table 66'!C185/'AEO Table 66'!C190)</f>
        <v>2.3756355609968671E-4</v>
      </c>
      <c r="C3" s="21">
        <f>'VFP-BCDT-freight'!C3/('AEO Table 7'!C47*10^15)*('AEO Table 66'!D185/'AEO Table 66'!D190)</f>
        <v>2.3694023189616247E-4</v>
      </c>
      <c r="D3" s="21">
        <f>'VFP-BCDT-freight'!D3/('AEO Table 7'!D47*10^15)*('AEO Table 66'!E185/'AEO Table 66'!E190)</f>
        <v>2.3628440821416732E-4</v>
      </c>
      <c r="E3" s="21">
        <f>'VFP-BCDT-freight'!E3/('AEO Table 7'!E47*10^15)*('AEO Table 66'!F185/'AEO Table 66'!F190)</f>
        <v>2.3647107072916773E-4</v>
      </c>
      <c r="F3" s="21">
        <f>'VFP-BCDT-freight'!F3/('AEO Table 7'!F47*10^15)*('AEO Table 66'!G185/'AEO Table 66'!G190)</f>
        <v>2.342162012530508E-4</v>
      </c>
      <c r="G3" s="21">
        <f>'VFP-BCDT-freight'!G3/('AEO Table 7'!G47*10^15)*('AEO Table 66'!H185/'AEO Table 66'!H190)</f>
        <v>2.3190869088404912E-4</v>
      </c>
      <c r="H3" s="21">
        <f>'VFP-BCDT-freight'!H3/('AEO Table 7'!H47*10^15)*('AEO Table 66'!I185/'AEO Table 66'!I190)</f>
        <v>2.2878080164105965E-4</v>
      </c>
      <c r="I3" s="21">
        <f>'VFP-BCDT-freight'!I3/('AEO Table 7'!I47*10^15)*('AEO Table 66'!J185/'AEO Table 66'!J190)</f>
        <v>2.2658655962037706E-4</v>
      </c>
      <c r="J3" s="21">
        <f>'VFP-BCDT-freight'!J3/('AEO Table 7'!J47*10^15)*('AEO Table 66'!K185/'AEO Table 66'!K190)</f>
        <v>2.2488631376915984E-4</v>
      </c>
      <c r="K3" s="21">
        <f>'VFP-BCDT-freight'!K3/('AEO Table 7'!K47*10^15)*('AEO Table 66'!L185/'AEO Table 66'!L190)</f>
        <v>2.2329446369112144E-4</v>
      </c>
      <c r="L3" s="21">
        <f>'VFP-BCDT-freight'!L3/('AEO Table 7'!L47*10^15)*('AEO Table 66'!M185/'AEO Table 66'!M190)</f>
        <v>2.2165697162170522E-4</v>
      </c>
      <c r="M3" s="21">
        <f>'VFP-BCDT-freight'!M3/('AEO Table 7'!M47*10^15)*('AEO Table 66'!N185/'AEO Table 66'!N190)</f>
        <v>2.2022644425658675E-4</v>
      </c>
      <c r="N3" s="21">
        <f>'VFP-BCDT-freight'!N3/('AEO Table 7'!N47*10^15)*('AEO Table 66'!O185/'AEO Table 66'!O190)</f>
        <v>2.199781682972904E-4</v>
      </c>
      <c r="O3" s="21">
        <f>'VFP-BCDT-freight'!O3/('AEO Table 7'!O47*10^15)*('AEO Table 66'!P185/'AEO Table 66'!P190)</f>
        <v>2.1974815984461017E-4</v>
      </c>
      <c r="P3" s="21">
        <f>'VFP-BCDT-freight'!P3/('AEO Table 7'!P47*10^15)*('AEO Table 66'!Q185/'AEO Table 66'!Q190)</f>
        <v>2.1797904011018035E-4</v>
      </c>
      <c r="Q3" s="21">
        <f>'VFP-BCDT-freight'!Q3/('AEO Table 7'!Q47*10^15)*('AEO Table 66'!R185/'AEO Table 66'!R190)</f>
        <v>2.1722605138634198E-4</v>
      </c>
      <c r="R3" s="21">
        <f>'VFP-BCDT-freight'!R3/('AEO Table 7'!R47*10^15)*('AEO Table 66'!S185/'AEO Table 66'!S190)</f>
        <v>2.1645562724672098E-4</v>
      </c>
      <c r="S3" s="21">
        <f>'VFP-BCDT-freight'!S3/('AEO Table 7'!S47*10^15)*('AEO Table 66'!T185/'AEO Table 66'!T190)</f>
        <v>2.1578664312824091E-4</v>
      </c>
      <c r="T3" s="21">
        <f>'VFP-BCDT-freight'!T3/('AEO Table 7'!T47*10^15)*('AEO Table 66'!U185/'AEO Table 66'!U190)</f>
        <v>2.1653028257472148E-4</v>
      </c>
      <c r="U3" s="21">
        <f>'VFP-BCDT-freight'!U3/('AEO Table 7'!U47*10^15)*('AEO Table 66'!V185/'AEO Table 66'!V190)</f>
        <v>2.1453111239386514E-4</v>
      </c>
      <c r="V3" s="21">
        <f>'VFP-BCDT-freight'!V3/('AEO Table 7'!V47*10^15)*('AEO Table 66'!W185/'AEO Table 66'!W190)</f>
        <v>2.1446006409414221E-4</v>
      </c>
      <c r="W3" s="21">
        <f>'VFP-BCDT-freight'!W3/('AEO Table 7'!W47*10^15)*('AEO Table 66'!X185/'AEO Table 66'!X190)</f>
        <v>2.1445041531287741E-4</v>
      </c>
      <c r="X3" s="21">
        <f>'VFP-BCDT-freight'!X3/('AEO Table 7'!X47*10^15)*('AEO Table 66'!Y185/'AEO Table 66'!Y190)</f>
        <v>2.1446831958168454E-4</v>
      </c>
      <c r="Y3" s="21">
        <f>'VFP-BCDT-freight'!Y3/('AEO Table 7'!Y47*10^15)*('AEO Table 66'!Z185/'AEO Table 66'!Z190)</f>
        <v>2.1452642446324736E-4</v>
      </c>
      <c r="Z3" s="21">
        <f>'VFP-BCDT-freight'!Z3/('AEO Table 7'!Z47*10^15)*('AEO Table 66'!AA185/'AEO Table 66'!AA190)</f>
        <v>2.1466230289631967E-4</v>
      </c>
      <c r="AA3" s="21">
        <f>'VFP-BCDT-freight'!AA3/('AEO Table 7'!AA47*10^15)*('AEO Table 66'!AB185/'AEO Table 66'!AB190)</f>
        <v>2.1322870034160536E-4</v>
      </c>
      <c r="AB3" s="21">
        <f>'VFP-BCDT-freight'!AB3/('AEO Table 7'!AB47*10^15)*('AEO Table 66'!AC185/'AEO Table 66'!AC190)</f>
        <v>2.1174228391968814E-4</v>
      </c>
      <c r="AC3" s="21">
        <f>'VFP-BCDT-freight'!AC3/('AEO Table 7'!AC47*10^15)*('AEO Table 66'!AD185/'AEO Table 66'!AD190)</f>
        <v>2.1032928797584292E-4</v>
      </c>
      <c r="AD3" s="21">
        <f>'VFP-BCDT-freight'!AD3/('AEO Table 7'!AD47*10^15)*('AEO Table 66'!AE185/'AEO Table 66'!AE190)</f>
        <v>2.0893725095040745E-4</v>
      </c>
      <c r="AE3" s="21">
        <f>'VFP-BCDT-freight'!AE3/('AEO Table 7'!AE47*10^15)*('AEO Table 66'!AF185/'AEO Table 66'!AF190)</f>
        <v>2.0770507214304762E-4</v>
      </c>
    </row>
    <row r="4" spans="1:31" x14ac:dyDescent="0.25">
      <c r="A4" s="1" t="s">
        <v>1074</v>
      </c>
      <c r="B4" s="21">
        <f>'VFP-BCDT-freight'!B4/('AEO Table 7'!B53*10^15*('AEO Table 67'!C175/'AEO Table 67'!C7))*('AEO Table 66'!C185/'AEO Table 66'!C190)</f>
        <v>1.1313355423619497E-4</v>
      </c>
      <c r="C4" s="21">
        <f>'VFP-BCDT-freight'!C4/('AEO Table 7'!C53*10^15*('AEO Table 67'!D175/'AEO Table 67'!D7))*('AEO Table 66'!D185/'AEO Table 66'!D190)</f>
        <v>1.1487819968572468E-4</v>
      </c>
      <c r="D4" s="21">
        <f>'VFP-BCDT-freight'!D4/('AEO Table 7'!D53*10^15*('AEO Table 67'!E175/'AEO Table 67'!E7))*('AEO Table 66'!E185/'AEO Table 66'!E190)</f>
        <v>1.1390717346580222E-4</v>
      </c>
      <c r="E4" s="21">
        <f>'VFP-BCDT-freight'!E4/('AEO Table 7'!E53*10^15*('AEO Table 67'!F175/'AEO Table 67'!F7))*('AEO Table 66'!F185/'AEO Table 66'!F190)</f>
        <v>1.1657182373766412E-4</v>
      </c>
      <c r="F4" s="21">
        <f>'VFP-BCDT-freight'!F4/('AEO Table 7'!F53*10^15*('AEO Table 67'!G175/'AEO Table 67'!G7))*('AEO Table 66'!G185/'AEO Table 66'!G190)</f>
        <v>1.1936691419648357E-4</v>
      </c>
      <c r="G4" s="21">
        <f>'VFP-BCDT-freight'!G4/('AEO Table 7'!G53*10^15*('AEO Table 67'!H175/'AEO Table 67'!H7))*('AEO Table 66'!H185/'AEO Table 66'!H190)</f>
        <v>1.2432326592690926E-4</v>
      </c>
      <c r="H4" s="21">
        <f>'VFP-BCDT-freight'!H4/('AEO Table 7'!H53*10^15*('AEO Table 67'!I175/'AEO Table 67'!I7))*('AEO Table 66'!I185/'AEO Table 66'!I190)</f>
        <v>1.3004533418587856E-4</v>
      </c>
      <c r="I4" s="21">
        <f>'VFP-BCDT-freight'!I4/('AEO Table 7'!I53*10^15*('AEO Table 67'!J175/'AEO Table 67'!J7))*('AEO Table 66'!J185/'AEO Table 66'!J190)</f>
        <v>1.3485953108953547E-4</v>
      </c>
      <c r="J4" s="21">
        <f>'VFP-BCDT-freight'!J4/('AEO Table 7'!J53*10^15*('AEO Table 67'!K175/'AEO Table 67'!K7))*('AEO Table 66'!K185/'AEO Table 66'!K190)</f>
        <v>1.3911435774855568E-4</v>
      </c>
      <c r="K4" s="21">
        <f>'VFP-BCDT-freight'!K4/('AEO Table 7'!K53*10^15*('AEO Table 67'!L175/'AEO Table 67'!L7))*('AEO Table 66'!L185/'AEO Table 66'!L190)</f>
        <v>1.4315340547948823E-4</v>
      </c>
      <c r="L4" s="21">
        <f>'VFP-BCDT-freight'!L4/('AEO Table 7'!L53*10^15*('AEO Table 67'!M175/'AEO Table 67'!M7))*('AEO Table 66'!M185/'AEO Table 66'!M190)</f>
        <v>1.4707473328361563E-4</v>
      </c>
      <c r="M4" s="21">
        <f>'VFP-BCDT-freight'!M4/('AEO Table 7'!M53*10^15*('AEO Table 67'!N175/'AEO Table 67'!N7))*('AEO Table 66'!N185/'AEO Table 66'!N190)</f>
        <v>1.5322956483849123E-4</v>
      </c>
      <c r="N4" s="21">
        <f>'VFP-BCDT-freight'!N4/('AEO Table 7'!N53*10^15*('AEO Table 67'!O175/'AEO Table 67'!O7))*('AEO Table 66'!O185/'AEO Table 66'!O190)</f>
        <v>1.6026819194695372E-4</v>
      </c>
      <c r="O4" s="21">
        <f>'VFP-BCDT-freight'!O4/('AEO Table 7'!O53*10^15*('AEO Table 67'!P175/'AEO Table 67'!P7))*('AEO Table 66'!P185/'AEO Table 66'!P190)</f>
        <v>1.6718849544752892E-4</v>
      </c>
      <c r="P4" s="21">
        <f>'VFP-BCDT-freight'!P4/('AEO Table 7'!P53*10^15*('AEO Table 67'!Q175/'AEO Table 67'!Q7))*('AEO Table 66'!Q185/'AEO Table 66'!Q190)</f>
        <v>1.7244434460263642E-4</v>
      </c>
      <c r="Q4" s="21">
        <f>'VFP-BCDT-freight'!Q4/('AEO Table 7'!Q53*10^15*('AEO Table 67'!R175/'AEO Table 67'!R7))*('AEO Table 66'!R185/'AEO Table 66'!R190)</f>
        <v>1.7932284633747419E-4</v>
      </c>
      <c r="R4" s="21">
        <f>'VFP-BCDT-freight'!R4/('AEO Table 7'!R53*10^15*('AEO Table 67'!S175/'AEO Table 67'!S7))*('AEO Table 66'!S185/'AEO Table 66'!S190)</f>
        <v>1.8523262472489797E-4</v>
      </c>
      <c r="S4" s="21">
        <f>'VFP-BCDT-freight'!S4/('AEO Table 7'!S53*10^15*('AEO Table 67'!T175/'AEO Table 67'!T7))*('AEO Table 66'!T185/'AEO Table 66'!T190)</f>
        <v>1.9268543392696945E-4</v>
      </c>
      <c r="T4" s="21">
        <f>'VFP-BCDT-freight'!T4/('AEO Table 7'!T53*10^15*('AEO Table 67'!U175/'AEO Table 67'!U7))*('AEO Table 66'!U185/'AEO Table 66'!U190)</f>
        <v>2.0079626999638446E-4</v>
      </c>
      <c r="U4" s="21">
        <f>'VFP-BCDT-freight'!U4/('AEO Table 7'!U53*10^15*('AEO Table 67'!V175/'AEO Table 67'!V7))*('AEO Table 66'!V185/'AEO Table 66'!V190)</f>
        <v>2.0618660349788455E-4</v>
      </c>
      <c r="V4" s="21">
        <f>'VFP-BCDT-freight'!V4/('AEO Table 7'!V53*10^15*('AEO Table 67'!W175/'AEO Table 67'!W7))*('AEO Table 66'!W185/'AEO Table 66'!W190)</f>
        <v>2.1369727902942031E-4</v>
      </c>
      <c r="W4" s="21">
        <f>'VFP-BCDT-freight'!W4/('AEO Table 7'!W53*10^15*('AEO Table 67'!X175/'AEO Table 67'!X7))*('AEO Table 66'!X185/'AEO Table 66'!X190)</f>
        <v>2.2191686473845769E-4</v>
      </c>
      <c r="X4" s="21">
        <f>'VFP-BCDT-freight'!X4/('AEO Table 7'!X53*10^15*('AEO Table 67'!Y175/'AEO Table 67'!Y7))*('AEO Table 66'!Y185/'AEO Table 66'!Y190)</f>
        <v>2.3041233784610186E-4</v>
      </c>
      <c r="Y4" s="21">
        <f>'VFP-BCDT-freight'!Y4/('AEO Table 7'!Y53*10^15*('AEO Table 67'!Z175/'AEO Table 67'!Z7))*('AEO Table 66'!Z185/'AEO Table 66'!Z190)</f>
        <v>2.3992979085720777E-4</v>
      </c>
      <c r="Z4" s="21">
        <f>'VFP-BCDT-freight'!Z4/('AEO Table 7'!Z53*10^15*('AEO Table 67'!AA175/'AEO Table 67'!AA7))*('AEO Table 66'!AA185/'AEO Table 66'!AA190)</f>
        <v>2.4922619713889973E-4</v>
      </c>
      <c r="AA4" s="21">
        <f>'VFP-BCDT-freight'!AA4/('AEO Table 7'!AA53*10^15*('AEO Table 67'!AB175/'AEO Table 67'!AB7))*('AEO Table 66'!AB185/'AEO Table 66'!AB190)</f>
        <v>2.5598773610081382E-4</v>
      </c>
      <c r="AB4" s="21">
        <f>'VFP-BCDT-freight'!AB4/('AEO Table 7'!AB53*10^15*('AEO Table 67'!AC175/'AEO Table 67'!AC7))*('AEO Table 66'!AC185/'AEO Table 66'!AC190)</f>
        <v>2.6273235382672687E-4</v>
      </c>
      <c r="AC4" s="21">
        <f>'VFP-BCDT-freight'!AC4/('AEO Table 7'!AC53*10^15*('AEO Table 67'!AD175/'AEO Table 67'!AD7))*('AEO Table 66'!AD185/'AEO Table 66'!AD190)</f>
        <v>2.6866740529240944E-4</v>
      </c>
      <c r="AD4" s="21">
        <f>'VFP-BCDT-freight'!AD4/('AEO Table 7'!AD53*10^15*('AEO Table 67'!AE175/'AEO Table 67'!AE7))*('AEO Table 66'!AE185/'AEO Table 66'!AE190)</f>
        <v>2.7426390581733467E-4</v>
      </c>
      <c r="AE4" s="21">
        <f>'VFP-BCDT-freight'!AE4/('AEO Table 7'!AE53*10^15*('AEO Table 67'!AF175/'AEO Table 67'!AF7))*('AEO Table 66'!AF185/'AEO Table 66'!AF190)</f>
        <v>2.7958906696820551E-4</v>
      </c>
    </row>
    <row r="5" spans="1:31" x14ac:dyDescent="0.25">
      <c r="A5" s="1" t="s">
        <v>1075</v>
      </c>
      <c r="B5" s="21">
        <f>'VFP-BCDT-freight'!B5/('AEO Table 7'!B49*10^15)*('AEO Table 66'!C185/'AEO Table 66'!C190)</f>
        <v>3.486103800224107E-3</v>
      </c>
      <c r="C5" s="21">
        <f>'VFP-BCDT-freight'!C5/('AEO Table 7'!C49*10^15)*('AEO Table 66'!D185/'AEO Table 66'!D190)</f>
        <v>3.6652875980812782E-3</v>
      </c>
      <c r="D5" s="21">
        <f>'VFP-BCDT-freight'!D5/('AEO Table 7'!D49*10^15)*('AEO Table 66'!E185/'AEO Table 66'!E190)</f>
        <v>3.539980409455845E-3</v>
      </c>
      <c r="E5" s="21">
        <f>'VFP-BCDT-freight'!E5/('AEO Table 7'!E49*10^15)*('AEO Table 66'!F185/'AEO Table 66'!F190)</f>
        <v>3.604445015224624E-3</v>
      </c>
      <c r="F5" s="21">
        <f>'VFP-BCDT-freight'!F5/('AEO Table 7'!F49*10^15)*('AEO Table 66'!G185/'AEO Table 66'!G190)</f>
        <v>3.6346996647734255E-3</v>
      </c>
      <c r="G5" s="21">
        <f>'VFP-BCDT-freight'!G5/('AEO Table 7'!G49*10^15)*('AEO Table 66'!H185/'AEO Table 66'!H190)</f>
        <v>3.6643482596306468E-3</v>
      </c>
      <c r="H5" s="21">
        <f>'VFP-BCDT-freight'!H5/('AEO Table 7'!H49*10^15)*('AEO Table 66'!I185/'AEO Table 66'!I190)</f>
        <v>3.6926936747960133E-3</v>
      </c>
      <c r="I5" s="21">
        <f>'VFP-BCDT-freight'!I5/('AEO Table 7'!I49*10^15)*('AEO Table 66'!J185/'AEO Table 66'!J190)</f>
        <v>3.7317458335176189E-3</v>
      </c>
      <c r="J5" s="21">
        <f>'VFP-BCDT-freight'!J5/('AEO Table 7'!J49*10^15)*('AEO Table 66'!K185/'AEO Table 66'!K190)</f>
        <v>3.7699837161161982E-3</v>
      </c>
      <c r="K5" s="21">
        <f>'VFP-BCDT-freight'!K5/('AEO Table 7'!K49*10^15)*('AEO Table 66'!L185/'AEO Table 66'!L190)</f>
        <v>3.8072412771745418E-3</v>
      </c>
      <c r="L5" s="21">
        <f>'VFP-BCDT-freight'!L5/('AEO Table 7'!L49*10^15)*('AEO Table 66'!M185/'AEO Table 66'!M190)</f>
        <v>3.8406535180749235E-3</v>
      </c>
      <c r="M5" s="21">
        <f>'VFP-BCDT-freight'!M5/('AEO Table 7'!M49*10^15)*('AEO Table 66'!N185/'AEO Table 66'!N190)</f>
        <v>3.8737360539633798E-3</v>
      </c>
      <c r="N5" s="21">
        <f>'VFP-BCDT-freight'!N5/('AEO Table 7'!N49*10^15)*('AEO Table 66'!O185/'AEO Table 66'!O190)</f>
        <v>3.9239072302070877E-3</v>
      </c>
      <c r="O5" s="21">
        <f>'VFP-BCDT-freight'!O5/('AEO Table 7'!O49*10^15)*('AEO Table 66'!P185/'AEO Table 66'!P190)</f>
        <v>3.9712974714132872E-3</v>
      </c>
      <c r="P5" s="21">
        <f>'VFP-BCDT-freight'!P5/('AEO Table 7'!P49*10^15)*('AEO Table 66'!Q185/'AEO Table 66'!Q190)</f>
        <v>3.9878923436972111E-3</v>
      </c>
      <c r="Q5" s="21">
        <f>'VFP-BCDT-freight'!Q5/('AEO Table 7'!Q49*10^15)*('AEO Table 66'!R185/'AEO Table 66'!R190)</f>
        <v>4.0206241837692095E-3</v>
      </c>
      <c r="R5" s="21">
        <f>'VFP-BCDT-freight'!R5/('AEO Table 7'!R49*10^15)*('AEO Table 66'!S185/'AEO Table 66'!S190)</f>
        <v>4.0518505216535034E-3</v>
      </c>
      <c r="S5" s="21">
        <f>'VFP-BCDT-freight'!S5/('AEO Table 7'!S49*10^15)*('AEO Table 66'!T185/'AEO Table 66'!T190)</f>
        <v>4.0823804382590038E-3</v>
      </c>
      <c r="T5" s="21">
        <f>'VFP-BCDT-freight'!T5/('AEO Table 7'!T49*10^15)*('AEO Table 66'!U185/'AEO Table 66'!U190)</f>
        <v>4.1385236855785842E-3</v>
      </c>
      <c r="U5" s="21">
        <f>'VFP-BCDT-freight'!U5/('AEO Table 7'!U49*10^15)*('AEO Table 66'!V185/'AEO Table 66'!V190)</f>
        <v>4.1399517572455365E-3</v>
      </c>
      <c r="V5" s="21">
        <f>'VFP-BCDT-freight'!V5/('AEO Table 7'!V49*10^15)*('AEO Table 66'!W185/'AEO Table 66'!W190)</f>
        <v>4.1769643514733565E-3</v>
      </c>
      <c r="W5" s="21">
        <f>'VFP-BCDT-freight'!W5/('AEO Table 7'!W49*10^15)*('AEO Table 66'!X185/'AEO Table 66'!X190)</f>
        <v>4.2135708337979454E-3</v>
      </c>
      <c r="X5" s="21">
        <f>'VFP-BCDT-freight'!X5/('AEO Table 7'!X49*10^15)*('AEO Table 66'!Y185/'AEO Table 66'!Y190)</f>
        <v>4.2493361695295218E-3</v>
      </c>
      <c r="Y5" s="21">
        <f>'VFP-BCDT-freight'!Y5/('AEO Table 7'!Y49*10^15)*('AEO Table 66'!Z185/'AEO Table 66'!Z190)</f>
        <v>4.2843169912189973E-3</v>
      </c>
      <c r="Z5" s="21">
        <f>'VFP-BCDT-freight'!Z5/('AEO Table 7'!Z49*10^15)*('AEO Table 66'!AA185/'AEO Table 66'!AA190)</f>
        <v>4.3188627593271287E-3</v>
      </c>
      <c r="AA5" s="21">
        <f>'VFP-BCDT-freight'!AA5/('AEO Table 7'!AA49*10^15)*('AEO Table 66'!AB185/'AEO Table 66'!AB190)</f>
        <v>4.3179047488029485E-3</v>
      </c>
      <c r="AB5" s="21">
        <f>'VFP-BCDT-freight'!AB5/('AEO Table 7'!AB49*10^15)*('AEO Table 66'!AC185/'AEO Table 66'!AC190)</f>
        <v>4.3171376390321314E-3</v>
      </c>
      <c r="AC5" s="21">
        <f>'VFP-BCDT-freight'!AC5/('AEO Table 7'!AC49*10^15)*('AEO Table 66'!AD185/'AEO Table 66'!AD190)</f>
        <v>4.3169703615018439E-3</v>
      </c>
      <c r="AD5" s="21">
        <f>'VFP-BCDT-freight'!AD5/('AEO Table 7'!AD49*10^15)*('AEO Table 66'!AE185/'AEO Table 66'!AE190)</f>
        <v>4.3171451297466801E-3</v>
      </c>
      <c r="AE5" s="21">
        <f>'VFP-BCDT-freight'!AE5/('AEO Table 7'!AE49*10^15)*('AEO Table 66'!AF185/'AEO Table 66'!AF190)</f>
        <v>4.3179712062388778E-3</v>
      </c>
    </row>
    <row r="6" spans="1:31" x14ac:dyDescent="0.25">
      <c r="A6" s="1" t="s">
        <v>1076</v>
      </c>
      <c r="B6" s="21">
        <f>'VFP-BCDT-freight'!B6/(SUM('AEO Table 7'!B50:B51)*10^15)*('AEO Table 66'!C185/'AEO Table 66'!C190)</f>
        <v>3.9288387780508881E-3</v>
      </c>
      <c r="C6" s="21">
        <f>'VFP-BCDT-freight'!C6/(SUM('AEO Table 7'!C50:C51)*10^15)*('AEO Table 66'!D185/'AEO Table 66'!D190)</f>
        <v>3.8150736664071382E-3</v>
      </c>
      <c r="D6" s="21">
        <f>'VFP-BCDT-freight'!D6/(SUM('AEO Table 7'!D50:D51)*10^15)*('AEO Table 66'!E185/'AEO Table 66'!E190)</f>
        <v>3.7691842011666485E-3</v>
      </c>
      <c r="E6" s="21">
        <f>'VFP-BCDT-freight'!E6/(SUM('AEO Table 7'!E50:E51)*10^15)*('AEO Table 66'!F185/'AEO Table 66'!F190)</f>
        <v>3.8703687839829492E-3</v>
      </c>
      <c r="F6" s="21">
        <f>'VFP-BCDT-freight'!F6/(SUM('AEO Table 7'!F50:F51)*10^15)*('AEO Table 66'!G185/'AEO Table 66'!G190)</f>
        <v>3.9393171498694297E-3</v>
      </c>
      <c r="G6" s="21">
        <f>'VFP-BCDT-freight'!G6/(SUM('AEO Table 7'!G50:G51)*10^15)*('AEO Table 66'!H185/'AEO Table 66'!H190)</f>
        <v>3.9728884631727952E-3</v>
      </c>
      <c r="H6" s="21">
        <f>'VFP-BCDT-freight'!H6/(SUM('AEO Table 7'!H50:H51)*10^15)*('AEO Table 66'!I185/'AEO Table 66'!I190)</f>
        <v>4.0081200888265802E-3</v>
      </c>
      <c r="I6" s="21">
        <f>'VFP-BCDT-freight'!I6/(SUM('AEO Table 7'!I50:I51)*10^15)*('AEO Table 66'!J185/'AEO Table 66'!J190)</f>
        <v>4.0540494861282632E-3</v>
      </c>
      <c r="J6" s="21">
        <f>'VFP-BCDT-freight'!J6/(SUM('AEO Table 7'!J50:J51)*10^15)*('AEO Table 66'!K185/'AEO Table 66'!K190)</f>
        <v>4.0991143063896047E-3</v>
      </c>
      <c r="K6" s="21">
        <f>'VFP-BCDT-freight'!K6/(SUM('AEO Table 7'!K50:K51)*10^15)*('AEO Table 66'!L185/'AEO Table 66'!L190)</f>
        <v>4.1425812566873209E-3</v>
      </c>
      <c r="L6" s="21">
        <f>'VFP-BCDT-freight'!L6/(SUM('AEO Table 7'!L50:L51)*10^15)*('AEO Table 66'!M185/'AEO Table 66'!M190)</f>
        <v>4.1824810555136701E-3</v>
      </c>
      <c r="M6" s="21">
        <f>'VFP-BCDT-freight'!M6/(SUM('AEO Table 7'!M50:M51)*10^15)*('AEO Table 66'!N185/'AEO Table 66'!N190)</f>
        <v>4.2219900150349187E-3</v>
      </c>
      <c r="N6" s="21">
        <f>'VFP-BCDT-freight'!N6/(SUM('AEO Table 7'!N50:N51)*10^15)*('AEO Table 66'!O185/'AEO Table 66'!O190)</f>
        <v>4.2809500764452038E-3</v>
      </c>
      <c r="O6" s="21">
        <f>'VFP-BCDT-freight'!O6/(SUM('AEO Table 7'!O50:O51)*10^15)*('AEO Table 66'!P185/'AEO Table 66'!P190)</f>
        <v>4.3375839929435606E-3</v>
      </c>
      <c r="P6" s="21">
        <f>'VFP-BCDT-freight'!P6/(SUM('AEO Table 7'!P50:P51)*10^15)*('AEO Table 66'!Q185/'AEO Table 66'!Q190)</f>
        <v>4.3607597971430968E-3</v>
      </c>
      <c r="Q6" s="21">
        <f>'VFP-BCDT-freight'!Q6/(SUM('AEO Table 7'!Q50:Q51)*10^15)*('AEO Table 66'!R185/'AEO Table 66'!R190)</f>
        <v>4.4029241952910844E-3</v>
      </c>
      <c r="R6" s="21">
        <f>'VFP-BCDT-freight'!R6/(SUM('AEO Table 7'!R50:R51)*10^15)*('AEO Table 66'!S185/'AEO Table 66'!S190)</f>
        <v>4.4431941483440039E-3</v>
      </c>
      <c r="S6" s="21">
        <f>'VFP-BCDT-freight'!S6/(SUM('AEO Table 7'!S50:S51)*10^15)*('AEO Table 66'!T185/'AEO Table 66'!T190)</f>
        <v>4.4828140694067016E-3</v>
      </c>
      <c r="T6" s="21">
        <f>'VFP-BCDT-freight'!T6/(SUM('AEO Table 7'!T50:T51)*10^15)*('AEO Table 66'!U185/'AEO Table 66'!U190)</f>
        <v>4.5503807883563729E-3</v>
      </c>
      <c r="U6" s="21">
        <f>'VFP-BCDT-freight'!U6/(SUM('AEO Table 7'!U50:U51)*10^15)*('AEO Table 66'!V185/'AEO Table 66'!V190)</f>
        <v>4.557525690008315E-3</v>
      </c>
      <c r="V6" s="21">
        <f>'VFP-BCDT-freight'!V6/(SUM('AEO Table 7'!V50:V51)*10^15)*('AEO Table 66'!W185/'AEO Table 66'!W190)</f>
        <v>4.60427487970262E-3</v>
      </c>
      <c r="W6" s="21">
        <f>'VFP-BCDT-freight'!W6/(SUM('AEO Table 7'!W50:W51)*10^15)*('AEO Table 66'!X185/'AEO Table 66'!X190)</f>
        <v>4.6499810693653191E-3</v>
      </c>
      <c r="X6" s="21">
        <f>'VFP-BCDT-freight'!X6/(SUM('AEO Table 7'!X50:X51)*10^15)*('AEO Table 66'!Y185/'AEO Table 66'!Y190)</f>
        <v>4.6946703425450789E-3</v>
      </c>
      <c r="Y6" s="21">
        <f>'VFP-BCDT-freight'!Y6/(SUM('AEO Table 7'!Y50:Y51)*10^15)*('AEO Table 66'!Z185/'AEO Table 66'!Z190)</f>
        <v>4.7384656639218523E-3</v>
      </c>
      <c r="Z6" s="21">
        <f>'VFP-BCDT-freight'!Z6/(SUM('AEO Table 7'!Z50:Z51)*10^15)*('AEO Table 66'!AA185/'AEO Table 66'!AA190)</f>
        <v>4.7824398732811257E-3</v>
      </c>
      <c r="AA6" s="21">
        <f>'VFP-BCDT-freight'!AA6/(SUM('AEO Table 7'!AA50:AA51)*10^15)*('AEO Table 66'!AB185/'AEO Table 66'!AB190)</f>
        <v>4.7865674228945382E-3</v>
      </c>
      <c r="AB6" s="21">
        <f>'VFP-BCDT-freight'!AB6/(SUM('AEO Table 7'!AB50:AB51)*10^15)*('AEO Table 66'!AC185/'AEO Table 66'!AC190)</f>
        <v>4.7908033519343087E-3</v>
      </c>
      <c r="AC6" s="21">
        <f>'VFP-BCDT-freight'!AC6/(SUM('AEO Table 7'!AC50:AC51)*10^15)*('AEO Table 66'!AD185/'AEO Table 66'!AD190)</f>
        <v>4.7962968670179611E-3</v>
      </c>
      <c r="AD6" s="21">
        <f>'VFP-BCDT-freight'!AD6/(SUM('AEO Table 7'!AD50:AD51)*10^15)*('AEO Table 66'!AE185/'AEO Table 66'!AE190)</f>
        <v>4.8014026582497956E-3</v>
      </c>
      <c r="AE6" s="21">
        <f>'VFP-BCDT-freight'!AE6/(SUM('AEO Table 7'!AE50:AE51)*10^15)*('AEO Table 66'!AF185/'AEO Table 66'!AF190)</f>
        <v>4.8071656700226688E-3</v>
      </c>
    </row>
    <row r="7" spans="1:31" x14ac:dyDescent="0.25">
      <c r="A7" s="1" t="s">
        <v>1101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sheetData>
  <pageMargins left="0.7" right="0.7" top="0.75" bottom="0.75" header="0.3" footer="0.3"/>
  <ignoredErrors>
    <ignoredError sqref="B6:F6 G6:AE6"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4"/>
  <sheetViews>
    <sheetView workbookViewId="0">
      <selection activeCell="B44" sqref="B44"/>
    </sheetView>
  </sheetViews>
  <sheetFormatPr defaultRowHeight="15" x14ac:dyDescent="0.25"/>
  <cols>
    <col min="1" max="1" width="45.7109375" customWidth="1"/>
    <col min="2" max="32" width="9.28515625" customWidth="1"/>
  </cols>
  <sheetData>
    <row r="1" spans="1:32" ht="15.75" x14ac:dyDescent="0.25">
      <c r="A1" s="5" t="s">
        <v>5</v>
      </c>
      <c r="B1" s="5"/>
      <c r="C1" s="5"/>
      <c r="D1" s="5"/>
      <c r="E1" s="5"/>
      <c r="F1" s="5"/>
      <c r="AF1" s="6"/>
    </row>
    <row r="2" spans="1:32" x14ac:dyDescent="0.25">
      <c r="A2" s="7" t="s">
        <v>6</v>
      </c>
      <c r="AF2" s="6"/>
    </row>
    <row r="3" spans="1:32" ht="15" customHeight="1" x14ac:dyDescent="0.25">
      <c r="A3" s="7" t="s">
        <v>6</v>
      </c>
      <c r="B3" s="8" t="s">
        <v>6</v>
      </c>
      <c r="C3" s="8" t="s">
        <v>6</v>
      </c>
      <c r="D3" s="8" t="s">
        <v>6</v>
      </c>
      <c r="E3" s="8" t="s">
        <v>6</v>
      </c>
      <c r="F3" s="8" t="s">
        <v>6</v>
      </c>
      <c r="G3" s="8" t="s">
        <v>6</v>
      </c>
      <c r="H3" s="8" t="s">
        <v>6</v>
      </c>
      <c r="I3" s="8" t="s">
        <v>6</v>
      </c>
      <c r="J3" s="8" t="s">
        <v>6</v>
      </c>
      <c r="K3" s="8" t="s">
        <v>6</v>
      </c>
      <c r="L3" s="8" t="s">
        <v>6</v>
      </c>
      <c r="M3" s="8" t="s">
        <v>6</v>
      </c>
      <c r="N3" s="8" t="s">
        <v>6</v>
      </c>
      <c r="O3" s="8" t="s">
        <v>6</v>
      </c>
      <c r="P3" s="8" t="s">
        <v>6</v>
      </c>
      <c r="Q3" s="8" t="s">
        <v>6</v>
      </c>
      <c r="R3" s="8" t="s">
        <v>6</v>
      </c>
      <c r="S3" s="8" t="s">
        <v>6</v>
      </c>
      <c r="T3" s="8" t="s">
        <v>6</v>
      </c>
      <c r="U3" s="8" t="s">
        <v>6</v>
      </c>
      <c r="V3" s="8" t="s">
        <v>6</v>
      </c>
      <c r="W3" s="8" t="s">
        <v>6</v>
      </c>
      <c r="X3" s="8" t="s">
        <v>6</v>
      </c>
      <c r="Y3" s="8" t="s">
        <v>6</v>
      </c>
      <c r="Z3" s="8" t="s">
        <v>6</v>
      </c>
      <c r="AA3" s="8" t="s">
        <v>6</v>
      </c>
      <c r="AB3" s="8" t="s">
        <v>6</v>
      </c>
      <c r="AC3" s="8" t="s">
        <v>6</v>
      </c>
      <c r="AD3" s="8" t="s">
        <v>6</v>
      </c>
      <c r="AE3" s="8" t="s">
        <v>6</v>
      </c>
      <c r="AF3" s="8"/>
    </row>
    <row r="4" spans="1:32" ht="15" customHeight="1" thickBot="1" x14ac:dyDescent="0.3">
      <c r="A4" s="4" t="s">
        <v>7</v>
      </c>
      <c r="B4" s="4">
        <v>2011</v>
      </c>
      <c r="C4" s="4">
        <v>2012</v>
      </c>
      <c r="D4" s="4">
        <v>2013</v>
      </c>
      <c r="E4" s="4">
        <v>2014</v>
      </c>
      <c r="F4" s="4">
        <v>2015</v>
      </c>
      <c r="G4" s="4">
        <v>2016</v>
      </c>
      <c r="H4" s="4">
        <v>2017</v>
      </c>
      <c r="I4" s="4">
        <v>2018</v>
      </c>
      <c r="J4" s="4">
        <v>2019</v>
      </c>
      <c r="K4" s="4">
        <v>2020</v>
      </c>
      <c r="L4" s="4">
        <v>2021</v>
      </c>
      <c r="M4" s="4">
        <v>2022</v>
      </c>
      <c r="N4" s="4">
        <v>2023</v>
      </c>
      <c r="O4" s="4">
        <v>2024</v>
      </c>
      <c r="P4" s="4">
        <v>2025</v>
      </c>
      <c r="Q4" s="4">
        <v>2026</v>
      </c>
      <c r="R4" s="4">
        <v>2027</v>
      </c>
      <c r="S4" s="4">
        <v>2028</v>
      </c>
      <c r="T4" s="4">
        <v>2029</v>
      </c>
      <c r="U4" s="4">
        <v>2030</v>
      </c>
      <c r="V4" s="4">
        <v>2031</v>
      </c>
      <c r="W4" s="4">
        <v>2032</v>
      </c>
      <c r="X4" s="4">
        <v>2033</v>
      </c>
      <c r="Y4" s="4">
        <v>2034</v>
      </c>
      <c r="Z4" s="4">
        <v>2035</v>
      </c>
      <c r="AA4" s="4">
        <v>2036</v>
      </c>
      <c r="AB4" s="4">
        <v>2037</v>
      </c>
      <c r="AC4" s="4">
        <v>2038</v>
      </c>
      <c r="AD4" s="4">
        <v>2039</v>
      </c>
      <c r="AE4" s="4">
        <v>2040</v>
      </c>
      <c r="AF4" s="9" t="s">
        <v>8</v>
      </c>
    </row>
    <row r="5" spans="1:32" ht="15" customHeight="1" thickTop="1"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row>
    <row r="6" spans="1:32" ht="15" customHeight="1" x14ac:dyDescent="0.25">
      <c r="A6" s="11" t="s">
        <v>9</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row>
    <row r="7" spans="1:32" ht="15" customHeight="1" x14ac:dyDescent="0.25">
      <c r="A7" s="10" t="s">
        <v>10</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row>
    <row r="8" spans="1:32" ht="15" customHeight="1" x14ac:dyDescent="0.25">
      <c r="A8" s="10" t="s">
        <v>11</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row>
    <row r="9" spans="1:32" ht="15" customHeight="1" x14ac:dyDescent="0.25">
      <c r="A9" s="10" t="s">
        <v>12</v>
      </c>
      <c r="B9" s="12">
        <v>2623.1274410000001</v>
      </c>
      <c r="C9" s="12">
        <v>2662.2873540000001</v>
      </c>
      <c r="D9" s="12">
        <v>2698.2817380000001</v>
      </c>
      <c r="E9" s="12">
        <v>2704.304932</v>
      </c>
      <c r="F9" s="12">
        <v>2717.0371089999999</v>
      </c>
      <c r="G9" s="12">
        <v>2747.201904</v>
      </c>
      <c r="H9" s="12">
        <v>2777.6791990000002</v>
      </c>
      <c r="I9" s="12">
        <v>2801.2265619999998</v>
      </c>
      <c r="J9" s="12">
        <v>2826.016357</v>
      </c>
      <c r="K9" s="12">
        <v>2850.9252929999998</v>
      </c>
      <c r="L9" s="12">
        <v>2876.1323240000002</v>
      </c>
      <c r="M9" s="12">
        <v>2900.119385</v>
      </c>
      <c r="N9" s="12">
        <v>2924.6911620000001</v>
      </c>
      <c r="O9" s="12">
        <v>2950.2216800000001</v>
      </c>
      <c r="P9" s="12">
        <v>2977.2258299999999</v>
      </c>
      <c r="Q9" s="12">
        <v>3006.6210940000001</v>
      </c>
      <c r="R9" s="12">
        <v>3037.9628910000001</v>
      </c>
      <c r="S9" s="12">
        <v>3071.500732</v>
      </c>
      <c r="T9" s="12">
        <v>3104.8583979999999</v>
      </c>
      <c r="U9" s="12">
        <v>3138.2302249999998</v>
      </c>
      <c r="V9" s="12">
        <v>3172.9343260000001</v>
      </c>
      <c r="W9" s="12">
        <v>3208.0478520000001</v>
      </c>
      <c r="X9" s="12">
        <v>3242.3713379999999</v>
      </c>
      <c r="Y9" s="12">
        <v>3273.3486330000001</v>
      </c>
      <c r="Z9" s="12">
        <v>3302.7231449999999</v>
      </c>
      <c r="AA9" s="12">
        <v>3331.0263669999999</v>
      </c>
      <c r="AB9" s="12">
        <v>3358.6528320000002</v>
      </c>
      <c r="AC9" s="12">
        <v>3385.9360350000002</v>
      </c>
      <c r="AD9" s="12">
        <v>3411.4545899999998</v>
      </c>
      <c r="AE9" s="12">
        <v>3433.77124</v>
      </c>
      <c r="AF9" s="13">
        <v>9.1299999999999992E-3</v>
      </c>
    </row>
    <row r="10" spans="1:32" ht="15" customHeight="1" x14ac:dyDescent="0.25">
      <c r="A10" s="10" t="s">
        <v>13</v>
      </c>
      <c r="B10" s="12">
        <v>61.963531000000003</v>
      </c>
      <c r="C10" s="12">
        <v>62.661879999999996</v>
      </c>
      <c r="D10" s="12">
        <v>64.689010999999994</v>
      </c>
      <c r="E10" s="12">
        <v>66.073006000000007</v>
      </c>
      <c r="F10" s="12">
        <v>68.422759999999997</v>
      </c>
      <c r="G10" s="12">
        <v>70.758339000000007</v>
      </c>
      <c r="H10" s="12">
        <v>72.384872000000001</v>
      </c>
      <c r="I10" s="12">
        <v>73.572845000000001</v>
      </c>
      <c r="J10" s="12">
        <v>74.687720999999996</v>
      </c>
      <c r="K10" s="12">
        <v>75.933967999999993</v>
      </c>
      <c r="L10" s="12">
        <v>77.261398</v>
      </c>
      <c r="M10" s="12">
        <v>78.605957000000004</v>
      </c>
      <c r="N10" s="12">
        <v>80.024276999999998</v>
      </c>
      <c r="O10" s="12">
        <v>81.403000000000006</v>
      </c>
      <c r="P10" s="12">
        <v>82.905579000000003</v>
      </c>
      <c r="Q10" s="12">
        <v>84.455551</v>
      </c>
      <c r="R10" s="12">
        <v>85.890456999999998</v>
      </c>
      <c r="S10" s="12">
        <v>87.206756999999996</v>
      </c>
      <c r="T10" s="12">
        <v>88.505027999999996</v>
      </c>
      <c r="U10" s="12">
        <v>89.853836000000001</v>
      </c>
      <c r="V10" s="12">
        <v>91.194855000000004</v>
      </c>
      <c r="W10" s="12">
        <v>92.334975999999997</v>
      </c>
      <c r="X10" s="12">
        <v>93.552536000000003</v>
      </c>
      <c r="Y10" s="12">
        <v>94.934714999999997</v>
      </c>
      <c r="Z10" s="12">
        <v>96.334641000000005</v>
      </c>
      <c r="AA10" s="12">
        <v>97.737433999999993</v>
      </c>
      <c r="AB10" s="12">
        <v>99.117576999999997</v>
      </c>
      <c r="AC10" s="12">
        <v>100.46077</v>
      </c>
      <c r="AD10" s="12">
        <v>101.662521</v>
      </c>
      <c r="AE10" s="12">
        <v>102.842247</v>
      </c>
      <c r="AF10" s="13">
        <v>1.7852E-2</v>
      </c>
    </row>
    <row r="11" spans="1:32" ht="15" customHeight="1" x14ac:dyDescent="0.25">
      <c r="A11" s="10" t="s">
        <v>14</v>
      </c>
      <c r="B11" s="12">
        <v>252.40309099999999</v>
      </c>
      <c r="C11" s="12">
        <v>245.09768700000001</v>
      </c>
      <c r="D11" s="12">
        <v>255.53843699999999</v>
      </c>
      <c r="E11" s="12">
        <v>263.22479199999998</v>
      </c>
      <c r="F11" s="12">
        <v>274.53289799999999</v>
      </c>
      <c r="G11" s="12">
        <v>285.90481599999998</v>
      </c>
      <c r="H11" s="12">
        <v>293.66470299999997</v>
      </c>
      <c r="I11" s="12">
        <v>298.958527</v>
      </c>
      <c r="J11" s="12">
        <v>304.15789799999999</v>
      </c>
      <c r="K11" s="12">
        <v>309.59799199999998</v>
      </c>
      <c r="L11" s="12">
        <v>315.37893700000001</v>
      </c>
      <c r="M11" s="12">
        <v>321.38436899999999</v>
      </c>
      <c r="N11" s="12">
        <v>327.371735</v>
      </c>
      <c r="O11" s="12">
        <v>332.78771999999998</v>
      </c>
      <c r="P11" s="12">
        <v>338.696167</v>
      </c>
      <c r="Q11" s="12">
        <v>344.25353999999999</v>
      </c>
      <c r="R11" s="12">
        <v>348.901794</v>
      </c>
      <c r="S11" s="12">
        <v>353.01403800000003</v>
      </c>
      <c r="T11" s="12">
        <v>357.25589000000002</v>
      </c>
      <c r="U11" s="12">
        <v>361.94619799999998</v>
      </c>
      <c r="V11" s="12">
        <v>366.34405500000003</v>
      </c>
      <c r="W11" s="12">
        <v>369.869843</v>
      </c>
      <c r="X11" s="12">
        <v>374.10949699999998</v>
      </c>
      <c r="Y11" s="12">
        <v>379.53152499999999</v>
      </c>
      <c r="Z11" s="12">
        <v>384.871216</v>
      </c>
      <c r="AA11" s="12">
        <v>390.21038800000002</v>
      </c>
      <c r="AB11" s="12">
        <v>395.55304000000001</v>
      </c>
      <c r="AC11" s="12">
        <v>400.803406</v>
      </c>
      <c r="AD11" s="12">
        <v>405.55902099999997</v>
      </c>
      <c r="AE11" s="12">
        <v>410.513306</v>
      </c>
      <c r="AF11" s="13">
        <v>1.8589999999999999E-2</v>
      </c>
    </row>
    <row r="12" spans="1:32" ht="15" customHeight="1" x14ac:dyDescent="0.25">
      <c r="A12" s="10" t="s">
        <v>15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row>
    <row r="13" spans="1:32" ht="15" customHeight="1" x14ac:dyDescent="0.25">
      <c r="A13" s="10" t="s">
        <v>16</v>
      </c>
      <c r="B13" s="12">
        <v>982.22760000000005</v>
      </c>
      <c r="C13" s="12">
        <v>990.08874500000002</v>
      </c>
      <c r="D13" s="12">
        <v>996.99523899999997</v>
      </c>
      <c r="E13" s="12">
        <v>1009.190613</v>
      </c>
      <c r="F13" s="12">
        <v>1020.053467</v>
      </c>
      <c r="G13" s="12">
        <v>1030.2376710000001</v>
      </c>
      <c r="H13" s="12">
        <v>1039.926514</v>
      </c>
      <c r="I13" s="12">
        <v>1048.4261469999999</v>
      </c>
      <c r="J13" s="12">
        <v>1056.5203859999999</v>
      </c>
      <c r="K13" s="12">
        <v>1064.3248289999999</v>
      </c>
      <c r="L13" s="12">
        <v>1071.783203</v>
      </c>
      <c r="M13" s="12">
        <v>1079.169189</v>
      </c>
      <c r="N13" s="12">
        <v>1086.5214840000001</v>
      </c>
      <c r="O13" s="12">
        <v>1093.9105219999999</v>
      </c>
      <c r="P13" s="12">
        <v>1101.150513</v>
      </c>
      <c r="Q13" s="12">
        <v>1108.201538</v>
      </c>
      <c r="R13" s="12">
        <v>1115.081543</v>
      </c>
      <c r="S13" s="12">
        <v>1121.8149410000001</v>
      </c>
      <c r="T13" s="12">
        <v>1128.417236</v>
      </c>
      <c r="U13" s="12">
        <v>1134.899414</v>
      </c>
      <c r="V13" s="12">
        <v>1141.1843260000001</v>
      </c>
      <c r="W13" s="12">
        <v>1147.303101</v>
      </c>
      <c r="X13" s="12">
        <v>1153.2662350000001</v>
      </c>
      <c r="Y13" s="12">
        <v>1159.088135</v>
      </c>
      <c r="Z13" s="12">
        <v>1164.7761230000001</v>
      </c>
      <c r="AA13" s="12">
        <v>1171.7269289999999</v>
      </c>
      <c r="AB13" s="12">
        <v>1178.5867920000001</v>
      </c>
      <c r="AC13" s="12">
        <v>1185.3663329999999</v>
      </c>
      <c r="AD13" s="12">
        <v>1192.0776370000001</v>
      </c>
      <c r="AE13" s="12">
        <v>1198.734375</v>
      </c>
      <c r="AF13" s="13">
        <v>6.8529999999999997E-3</v>
      </c>
    </row>
    <row r="14" spans="1:32" ht="15" customHeight="1" x14ac:dyDescent="0.25">
      <c r="A14" s="10" t="s">
        <v>17</v>
      </c>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row>
    <row r="15" spans="1:32" ht="15" customHeight="1" x14ac:dyDescent="0.25">
      <c r="A15" s="10" t="s">
        <v>18</v>
      </c>
      <c r="B15" s="12">
        <v>1745.5329589999999</v>
      </c>
      <c r="C15" s="12">
        <v>1729.2570800000001</v>
      </c>
      <c r="D15" s="12">
        <v>1521.0789789999999</v>
      </c>
      <c r="E15" s="12">
        <v>1553.851807</v>
      </c>
      <c r="F15" s="12">
        <v>1558.542236</v>
      </c>
      <c r="G15" s="12">
        <v>1503.177124</v>
      </c>
      <c r="H15" s="12">
        <v>1556.288818</v>
      </c>
      <c r="I15" s="12">
        <v>1593.9047849999999</v>
      </c>
      <c r="J15" s="12">
        <v>1612.070557</v>
      </c>
      <c r="K15" s="12">
        <v>1623.826172</v>
      </c>
      <c r="L15" s="12">
        <v>1642.5698239999999</v>
      </c>
      <c r="M15" s="12">
        <v>1667.364624</v>
      </c>
      <c r="N15" s="12">
        <v>1685.3170170000001</v>
      </c>
      <c r="O15" s="12">
        <v>1699.1274410000001</v>
      </c>
      <c r="P15" s="12">
        <v>1720.8376459999999</v>
      </c>
      <c r="Q15" s="12">
        <v>1718.9841309999999</v>
      </c>
      <c r="R15" s="12">
        <v>1730.6439210000001</v>
      </c>
      <c r="S15" s="12">
        <v>1722.819336</v>
      </c>
      <c r="T15" s="12">
        <v>1731.2662350000001</v>
      </c>
      <c r="U15" s="12">
        <v>1737.848755</v>
      </c>
      <c r="V15" s="12">
        <v>1733.6854249999999</v>
      </c>
      <c r="W15" s="12">
        <v>1743.372192</v>
      </c>
      <c r="X15" s="12">
        <v>1736.6453859999999</v>
      </c>
      <c r="Y15" s="12">
        <v>1730.7006839999999</v>
      </c>
      <c r="Z15" s="12">
        <v>1737.373413</v>
      </c>
      <c r="AA15" s="12">
        <v>1747.9375</v>
      </c>
      <c r="AB15" s="12">
        <v>1729.6180420000001</v>
      </c>
      <c r="AC15" s="12">
        <v>1733.6329350000001</v>
      </c>
      <c r="AD15" s="12">
        <v>1731.996582</v>
      </c>
      <c r="AE15" s="12">
        <v>1735.960327</v>
      </c>
      <c r="AF15" s="13">
        <v>1.3799999999999999E-4</v>
      </c>
    </row>
    <row r="16" spans="1:32" ht="15" customHeight="1" x14ac:dyDescent="0.25">
      <c r="A16" s="10" t="s">
        <v>19</v>
      </c>
      <c r="B16" s="12">
        <v>446.85803199999998</v>
      </c>
      <c r="C16" s="12">
        <v>378.17056300000002</v>
      </c>
      <c r="D16" s="12">
        <v>377.01831099999998</v>
      </c>
      <c r="E16" s="12">
        <v>385.87176499999998</v>
      </c>
      <c r="F16" s="12">
        <v>394.12048299999998</v>
      </c>
      <c r="G16" s="12">
        <v>399.00701900000001</v>
      </c>
      <c r="H16" s="12">
        <v>398.23648100000003</v>
      </c>
      <c r="I16" s="12">
        <v>395.94683800000001</v>
      </c>
      <c r="J16" s="12">
        <v>393.19262700000002</v>
      </c>
      <c r="K16" s="12">
        <v>390.13168300000001</v>
      </c>
      <c r="L16" s="12">
        <v>386.75244099999998</v>
      </c>
      <c r="M16" s="12">
        <v>384.398346</v>
      </c>
      <c r="N16" s="12">
        <v>382.09750400000001</v>
      </c>
      <c r="O16" s="12">
        <v>379.66961700000002</v>
      </c>
      <c r="P16" s="12">
        <v>378.13439899999997</v>
      </c>
      <c r="Q16" s="12">
        <v>375.59661899999998</v>
      </c>
      <c r="R16" s="12">
        <v>373.29025300000001</v>
      </c>
      <c r="S16" s="12">
        <v>371.180969</v>
      </c>
      <c r="T16" s="12">
        <v>369.39666699999998</v>
      </c>
      <c r="U16" s="12">
        <v>368.623199</v>
      </c>
      <c r="V16" s="12">
        <v>367.38943499999999</v>
      </c>
      <c r="W16" s="12">
        <v>366.78256199999998</v>
      </c>
      <c r="X16" s="12">
        <v>366.44927999999999</v>
      </c>
      <c r="Y16" s="12">
        <v>366.852509</v>
      </c>
      <c r="Z16" s="12">
        <v>366.77600100000001</v>
      </c>
      <c r="AA16" s="12">
        <v>366.91976899999997</v>
      </c>
      <c r="AB16" s="12">
        <v>367.703217</v>
      </c>
      <c r="AC16" s="12">
        <v>367.97537199999999</v>
      </c>
      <c r="AD16" s="12">
        <v>369.21859699999999</v>
      </c>
      <c r="AE16" s="12">
        <v>370.68676799999997</v>
      </c>
      <c r="AF16" s="13">
        <v>-7.1400000000000001E-4</v>
      </c>
    </row>
    <row r="17" spans="1:32" ht="15" customHeight="1" x14ac:dyDescent="0.25">
      <c r="A17" s="10"/>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row>
    <row r="18" spans="1:32" ht="15" customHeight="1" x14ac:dyDescent="0.25">
      <c r="A18" s="11" t="s">
        <v>20</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row>
    <row r="19" spans="1:32" ht="15" customHeight="1" x14ac:dyDescent="0.25">
      <c r="A19" s="10" t="s">
        <v>21</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row>
    <row r="20" spans="1:32" ht="15" customHeight="1" x14ac:dyDescent="0.25">
      <c r="A20" s="10" t="s">
        <v>22</v>
      </c>
      <c r="B20" s="15">
        <v>27.577362000000001</v>
      </c>
      <c r="C20" s="15">
        <v>29.425117</v>
      </c>
      <c r="D20" s="15">
        <v>30.071583</v>
      </c>
      <c r="E20" s="15">
        <v>30.701117</v>
      </c>
      <c r="F20" s="15">
        <v>31.745169000000001</v>
      </c>
      <c r="G20" s="15">
        <v>33.102459000000003</v>
      </c>
      <c r="H20" s="15">
        <v>33.763496000000004</v>
      </c>
      <c r="I20" s="15">
        <v>34.307743000000002</v>
      </c>
      <c r="J20" s="15">
        <v>35.292065000000001</v>
      </c>
      <c r="K20" s="15">
        <v>36.64967</v>
      </c>
      <c r="L20" s="15">
        <v>38.689326999999999</v>
      </c>
      <c r="M20" s="15">
        <v>40.495322999999999</v>
      </c>
      <c r="N20" s="15">
        <v>42.461941000000003</v>
      </c>
      <c r="O20" s="15">
        <v>44.133133000000001</v>
      </c>
      <c r="P20" s="15">
        <v>46.443641999999997</v>
      </c>
      <c r="Q20" s="15">
        <v>46.425846</v>
      </c>
      <c r="R20" s="15">
        <v>46.506424000000003</v>
      </c>
      <c r="S20" s="15">
        <v>46.542614</v>
      </c>
      <c r="T20" s="15">
        <v>46.571345999999998</v>
      </c>
      <c r="U20" s="15">
        <v>46.592716000000003</v>
      </c>
      <c r="V20" s="15">
        <v>46.611682999999999</v>
      </c>
      <c r="W20" s="15">
        <v>46.631065</v>
      </c>
      <c r="X20" s="15">
        <v>46.647906999999996</v>
      </c>
      <c r="Y20" s="15">
        <v>46.694622000000003</v>
      </c>
      <c r="Z20" s="15">
        <v>46.709426999999998</v>
      </c>
      <c r="AA20" s="15">
        <v>46.730679000000002</v>
      </c>
      <c r="AB20" s="15">
        <v>46.753985999999998</v>
      </c>
      <c r="AC20" s="15">
        <v>46.772334999999998</v>
      </c>
      <c r="AD20" s="15">
        <v>46.805317000000002</v>
      </c>
      <c r="AE20" s="15">
        <v>46.844439999999999</v>
      </c>
      <c r="AF20" s="13">
        <v>1.6744999999999999E-2</v>
      </c>
    </row>
    <row r="21" spans="1:32" ht="15" customHeight="1" x14ac:dyDescent="0.25">
      <c r="A21" s="10" t="s">
        <v>23</v>
      </c>
      <c r="B21" s="15">
        <v>30.712128</v>
      </c>
      <c r="C21" s="15">
        <v>33.423073000000002</v>
      </c>
      <c r="D21" s="15">
        <v>34.131008000000001</v>
      </c>
      <c r="E21" s="15">
        <v>34.930058000000002</v>
      </c>
      <c r="F21" s="15">
        <v>36.195762999999999</v>
      </c>
      <c r="G21" s="15">
        <v>37.787627999999998</v>
      </c>
      <c r="H21" s="15">
        <v>39.367179999999998</v>
      </c>
      <c r="I21" s="15">
        <v>40.233395000000002</v>
      </c>
      <c r="J21" s="15">
        <v>41.890048999999998</v>
      </c>
      <c r="K21" s="15">
        <v>43.688454</v>
      </c>
      <c r="L21" s="15">
        <v>45.665779000000001</v>
      </c>
      <c r="M21" s="15">
        <v>47.828259000000003</v>
      </c>
      <c r="N21" s="15">
        <v>50.192737999999999</v>
      </c>
      <c r="O21" s="15">
        <v>51.596457999999998</v>
      </c>
      <c r="P21" s="15">
        <v>54.333754999999996</v>
      </c>
      <c r="Q21" s="15">
        <v>54.334206000000002</v>
      </c>
      <c r="R21" s="15">
        <v>54.337325999999997</v>
      </c>
      <c r="S21" s="15">
        <v>54.337325999999997</v>
      </c>
      <c r="T21" s="15">
        <v>54.337325999999997</v>
      </c>
      <c r="U21" s="15">
        <v>54.337325999999997</v>
      </c>
      <c r="V21" s="15">
        <v>54.337325999999997</v>
      </c>
      <c r="W21" s="15">
        <v>54.337325999999997</v>
      </c>
      <c r="X21" s="15">
        <v>54.337325999999997</v>
      </c>
      <c r="Y21" s="15">
        <v>54.348602</v>
      </c>
      <c r="Z21" s="15">
        <v>54.348602</v>
      </c>
      <c r="AA21" s="15">
        <v>54.348602</v>
      </c>
      <c r="AB21" s="15">
        <v>54.348602</v>
      </c>
      <c r="AC21" s="15">
        <v>54.348602</v>
      </c>
      <c r="AD21" s="15">
        <v>54.348602</v>
      </c>
      <c r="AE21" s="15">
        <v>54.348602</v>
      </c>
      <c r="AF21" s="13">
        <v>1.7514999999999999E-2</v>
      </c>
    </row>
    <row r="22" spans="1:32" ht="15" customHeight="1" x14ac:dyDescent="0.25">
      <c r="A22" s="10" t="s">
        <v>24</v>
      </c>
      <c r="B22" s="15">
        <v>24.640101999999999</v>
      </c>
      <c r="C22" s="15">
        <v>25.705282</v>
      </c>
      <c r="D22" s="15">
        <v>26.338207000000001</v>
      </c>
      <c r="E22" s="15">
        <v>26.876701000000001</v>
      </c>
      <c r="F22" s="15">
        <v>27.853584000000001</v>
      </c>
      <c r="G22" s="15">
        <v>29.070353000000001</v>
      </c>
      <c r="H22" s="15">
        <v>29.112988000000001</v>
      </c>
      <c r="I22" s="15">
        <v>29.489273000000001</v>
      </c>
      <c r="J22" s="15">
        <v>29.960561999999999</v>
      </c>
      <c r="K22" s="15">
        <v>30.925024000000001</v>
      </c>
      <c r="L22" s="15">
        <v>32.878188999999999</v>
      </c>
      <c r="M22" s="15">
        <v>34.323433000000001</v>
      </c>
      <c r="N22" s="15">
        <v>35.890942000000003</v>
      </c>
      <c r="O22" s="15">
        <v>37.614016999999997</v>
      </c>
      <c r="P22" s="15">
        <v>39.471176</v>
      </c>
      <c r="Q22" s="15">
        <v>39.471333000000001</v>
      </c>
      <c r="R22" s="15">
        <v>39.471333000000001</v>
      </c>
      <c r="S22" s="15">
        <v>39.471432</v>
      </c>
      <c r="T22" s="15">
        <v>39.471432</v>
      </c>
      <c r="U22" s="15">
        <v>39.471432</v>
      </c>
      <c r="V22" s="15">
        <v>39.471432</v>
      </c>
      <c r="W22" s="15">
        <v>39.471432</v>
      </c>
      <c r="X22" s="15">
        <v>39.471432</v>
      </c>
      <c r="Y22" s="15">
        <v>39.471432</v>
      </c>
      <c r="Z22" s="15">
        <v>39.471435999999997</v>
      </c>
      <c r="AA22" s="15">
        <v>39.471435999999997</v>
      </c>
      <c r="AB22" s="15">
        <v>39.471435999999997</v>
      </c>
      <c r="AC22" s="15">
        <v>39.471435999999997</v>
      </c>
      <c r="AD22" s="15">
        <v>39.471435999999997</v>
      </c>
      <c r="AE22" s="15">
        <v>39.471435999999997</v>
      </c>
      <c r="AF22" s="13">
        <v>1.5435000000000001E-2</v>
      </c>
    </row>
    <row r="23" spans="1:32" ht="15" customHeight="1" x14ac:dyDescent="0.25">
      <c r="A23" s="10" t="s">
        <v>25</v>
      </c>
      <c r="B23" s="15">
        <v>32.373421</v>
      </c>
      <c r="C23" s="15">
        <v>32.724449</v>
      </c>
      <c r="D23" s="15">
        <v>32.839694999999999</v>
      </c>
      <c r="E23" s="15">
        <v>33.282840999999998</v>
      </c>
      <c r="F23" s="15">
        <v>33.532940000000004</v>
      </c>
      <c r="G23" s="15">
        <v>33.760292</v>
      </c>
      <c r="H23" s="15">
        <v>34.661869000000003</v>
      </c>
      <c r="I23" s="15">
        <v>35.310692000000003</v>
      </c>
      <c r="J23" s="15">
        <v>37.566623999999997</v>
      </c>
      <c r="K23" s="15">
        <v>38.640476</v>
      </c>
      <c r="L23" s="15">
        <v>40.082394000000001</v>
      </c>
      <c r="M23" s="15">
        <v>41.609572999999997</v>
      </c>
      <c r="N23" s="15">
        <v>43.234051000000001</v>
      </c>
      <c r="O23" s="15">
        <v>44.884963999999997</v>
      </c>
      <c r="P23" s="15">
        <v>47.182884000000001</v>
      </c>
      <c r="Q23" s="15">
        <v>47.335341999999997</v>
      </c>
      <c r="R23" s="15">
        <v>47.577148000000001</v>
      </c>
      <c r="S23" s="15">
        <v>47.663994000000002</v>
      </c>
      <c r="T23" s="15">
        <v>47.751663000000001</v>
      </c>
      <c r="U23" s="15">
        <v>47.827632999999999</v>
      </c>
      <c r="V23" s="15">
        <v>47.901802000000004</v>
      </c>
      <c r="W23" s="15">
        <v>47.964325000000002</v>
      </c>
      <c r="X23" s="15">
        <v>48.008240000000001</v>
      </c>
      <c r="Y23" s="15">
        <v>48.07555</v>
      </c>
      <c r="Z23" s="15">
        <v>48.084620999999999</v>
      </c>
      <c r="AA23" s="15">
        <v>48.101894000000001</v>
      </c>
      <c r="AB23" s="15">
        <v>48.118941999999997</v>
      </c>
      <c r="AC23" s="15">
        <v>48.128734999999999</v>
      </c>
      <c r="AD23" s="15">
        <v>48.160786000000002</v>
      </c>
      <c r="AE23" s="15">
        <v>48.202945999999997</v>
      </c>
      <c r="AF23" s="13">
        <v>1.3927999999999999E-2</v>
      </c>
    </row>
    <row r="24" spans="1:32" ht="15" customHeight="1" x14ac:dyDescent="0.25">
      <c r="A24" s="10" t="s">
        <v>26</v>
      </c>
      <c r="B24" s="15">
        <v>36.677250000000001</v>
      </c>
      <c r="C24" s="15">
        <v>37.064898999999997</v>
      </c>
      <c r="D24" s="15">
        <v>37.243557000000003</v>
      </c>
      <c r="E24" s="15">
        <v>37.698729999999998</v>
      </c>
      <c r="F24" s="15">
        <v>38.134079</v>
      </c>
      <c r="G24" s="15">
        <v>38.342171</v>
      </c>
      <c r="H24" s="15">
        <v>39.956913</v>
      </c>
      <c r="I24" s="15">
        <v>40.747177000000001</v>
      </c>
      <c r="J24" s="15">
        <v>42.373226000000003</v>
      </c>
      <c r="K24" s="15">
        <v>44.248646000000001</v>
      </c>
      <c r="L24" s="15">
        <v>46.183230999999999</v>
      </c>
      <c r="M24" s="15">
        <v>48.437752000000003</v>
      </c>
      <c r="N24" s="15">
        <v>50.858601</v>
      </c>
      <c r="O24" s="15">
        <v>52.203280999999997</v>
      </c>
      <c r="P24" s="15">
        <v>54.904941999999998</v>
      </c>
      <c r="Q24" s="15">
        <v>55.065452999999998</v>
      </c>
      <c r="R24" s="15">
        <v>55.206305999999998</v>
      </c>
      <c r="S24" s="15">
        <v>55.308852999999999</v>
      </c>
      <c r="T24" s="15">
        <v>55.372546999999997</v>
      </c>
      <c r="U24" s="15">
        <v>55.409072999999999</v>
      </c>
      <c r="V24" s="15">
        <v>55.461620000000003</v>
      </c>
      <c r="W24" s="15">
        <v>55.505287000000003</v>
      </c>
      <c r="X24" s="15">
        <v>55.533954999999999</v>
      </c>
      <c r="Y24" s="15">
        <v>55.560501000000002</v>
      </c>
      <c r="Z24" s="15">
        <v>55.563141000000002</v>
      </c>
      <c r="AA24" s="15">
        <v>55.568976999999997</v>
      </c>
      <c r="AB24" s="15">
        <v>55.573279999999997</v>
      </c>
      <c r="AC24" s="15">
        <v>55.574916999999999</v>
      </c>
      <c r="AD24" s="15">
        <v>55.584187</v>
      </c>
      <c r="AE24" s="15">
        <v>55.597656000000001</v>
      </c>
      <c r="AF24" s="13">
        <v>1.4586E-2</v>
      </c>
    </row>
    <row r="25" spans="1:32" ht="15" customHeight="1" x14ac:dyDescent="0.25">
      <c r="A25" s="10" t="s">
        <v>27</v>
      </c>
      <c r="B25" s="15">
        <v>28.471540000000001</v>
      </c>
      <c r="C25" s="15">
        <v>28.663640999999998</v>
      </c>
      <c r="D25" s="15">
        <v>28.783442999999998</v>
      </c>
      <c r="E25" s="15">
        <v>29.255192000000001</v>
      </c>
      <c r="F25" s="15">
        <v>29.489879999999999</v>
      </c>
      <c r="G25" s="15">
        <v>29.779335</v>
      </c>
      <c r="H25" s="15">
        <v>30.174496000000001</v>
      </c>
      <c r="I25" s="15">
        <v>30.757940000000001</v>
      </c>
      <c r="J25" s="15">
        <v>33.299079999999996</v>
      </c>
      <c r="K25" s="15">
        <v>33.728802000000002</v>
      </c>
      <c r="L25" s="15">
        <v>34.768627000000002</v>
      </c>
      <c r="M25" s="15">
        <v>35.706218999999997</v>
      </c>
      <c r="N25" s="15">
        <v>36.694927</v>
      </c>
      <c r="O25" s="15">
        <v>38.429789999999997</v>
      </c>
      <c r="P25" s="15">
        <v>40.289856</v>
      </c>
      <c r="Q25" s="15">
        <v>40.459868999999998</v>
      </c>
      <c r="R25" s="15">
        <v>40.632694000000001</v>
      </c>
      <c r="S25" s="15">
        <v>40.647556000000002</v>
      </c>
      <c r="T25" s="15">
        <v>40.701583999999997</v>
      </c>
      <c r="U25" s="15">
        <v>40.766852999999998</v>
      </c>
      <c r="V25" s="15">
        <v>40.822192999999999</v>
      </c>
      <c r="W25" s="15">
        <v>40.863754</v>
      </c>
      <c r="X25" s="15">
        <v>40.889068999999999</v>
      </c>
      <c r="Y25" s="15">
        <v>40.913513000000002</v>
      </c>
      <c r="Z25" s="15">
        <v>40.902462</v>
      </c>
      <c r="AA25" s="15">
        <v>40.892166000000003</v>
      </c>
      <c r="AB25" s="15">
        <v>40.879123999999997</v>
      </c>
      <c r="AC25" s="15">
        <v>40.863956000000002</v>
      </c>
      <c r="AD25" s="15">
        <v>40.856312000000003</v>
      </c>
      <c r="AE25" s="15">
        <v>40.852249</v>
      </c>
      <c r="AF25" s="13">
        <v>1.2735E-2</v>
      </c>
    </row>
    <row r="26" spans="1:32" ht="15" customHeight="1" x14ac:dyDescent="0.25">
      <c r="A26" s="10" t="s">
        <v>28</v>
      </c>
      <c r="B26" s="15">
        <v>31.241631000000002</v>
      </c>
      <c r="C26" s="15">
        <v>31.685337000000001</v>
      </c>
      <c r="D26" s="15">
        <v>31.783833999999999</v>
      </c>
      <c r="E26" s="15">
        <v>32.221226000000001</v>
      </c>
      <c r="F26" s="15">
        <v>32.584110000000003</v>
      </c>
      <c r="G26" s="15">
        <v>32.933185999999999</v>
      </c>
      <c r="H26" s="15">
        <v>34.029769999999999</v>
      </c>
      <c r="I26" s="15">
        <v>34.882247999999997</v>
      </c>
      <c r="J26" s="15">
        <v>37.342315999999997</v>
      </c>
      <c r="K26" s="15">
        <v>38.617718000000004</v>
      </c>
      <c r="L26" s="15">
        <v>40.058211999999997</v>
      </c>
      <c r="M26" s="15">
        <v>41.583969000000003</v>
      </c>
      <c r="N26" s="15">
        <v>43.206859999999999</v>
      </c>
      <c r="O26" s="15">
        <v>44.856579000000004</v>
      </c>
      <c r="P26" s="15">
        <v>47.153103000000002</v>
      </c>
      <c r="Q26" s="15">
        <v>47.304851999999997</v>
      </c>
      <c r="R26" s="15">
        <v>47.546196000000002</v>
      </c>
      <c r="S26" s="15">
        <v>47.632773999999998</v>
      </c>
      <c r="T26" s="15">
        <v>47.720180999999997</v>
      </c>
      <c r="U26" s="15">
        <v>47.795802999999999</v>
      </c>
      <c r="V26" s="15">
        <v>47.869540999999998</v>
      </c>
      <c r="W26" s="15">
        <v>47.931522000000001</v>
      </c>
      <c r="X26" s="15">
        <v>47.974936999999997</v>
      </c>
      <c r="Y26" s="15">
        <v>48.041305999999999</v>
      </c>
      <c r="Z26" s="15">
        <v>48.049751000000001</v>
      </c>
      <c r="AA26" s="15">
        <v>48.066433000000004</v>
      </c>
      <c r="AB26" s="15">
        <v>48.082507999999997</v>
      </c>
      <c r="AC26" s="15">
        <v>48.091327999999997</v>
      </c>
      <c r="AD26" s="15">
        <v>48.122185000000002</v>
      </c>
      <c r="AE26" s="15">
        <v>48.16301</v>
      </c>
      <c r="AF26" s="13">
        <v>1.5067000000000001E-2</v>
      </c>
    </row>
    <row r="27" spans="1:32" ht="15" customHeight="1" x14ac:dyDescent="0.25">
      <c r="A27" s="10" t="s">
        <v>29</v>
      </c>
      <c r="B27" s="15">
        <v>35.695362000000003</v>
      </c>
      <c r="C27" s="15">
        <v>36.303379</v>
      </c>
      <c r="D27" s="15">
        <v>36.464706</v>
      </c>
      <c r="E27" s="15">
        <v>36.910758999999999</v>
      </c>
      <c r="F27" s="15">
        <v>37.332825</v>
      </c>
      <c r="G27" s="15">
        <v>37.538853000000003</v>
      </c>
      <c r="H27" s="15">
        <v>39.338982000000001</v>
      </c>
      <c r="I27" s="15">
        <v>40.328758000000001</v>
      </c>
      <c r="J27" s="15">
        <v>42.154834999999999</v>
      </c>
      <c r="K27" s="15">
        <v>44.229548999999999</v>
      </c>
      <c r="L27" s="15">
        <v>46.162827</v>
      </c>
      <c r="M27" s="15">
        <v>48.416004000000001</v>
      </c>
      <c r="N27" s="15">
        <v>50.835773000000003</v>
      </c>
      <c r="O27" s="15">
        <v>52.179397999999999</v>
      </c>
      <c r="P27" s="15">
        <v>54.880516</v>
      </c>
      <c r="Q27" s="15">
        <v>55.040646000000002</v>
      </c>
      <c r="R27" s="15">
        <v>55.181313000000003</v>
      </c>
      <c r="S27" s="15">
        <v>55.283546000000001</v>
      </c>
      <c r="T27" s="15">
        <v>55.347141000000001</v>
      </c>
      <c r="U27" s="15">
        <v>55.383408000000003</v>
      </c>
      <c r="V27" s="15">
        <v>55.435696</v>
      </c>
      <c r="W27" s="15">
        <v>55.479019000000001</v>
      </c>
      <c r="X27" s="15">
        <v>55.507331999999998</v>
      </c>
      <c r="Y27" s="15">
        <v>55.533484999999999</v>
      </c>
      <c r="Z27" s="15">
        <v>55.535502999999999</v>
      </c>
      <c r="AA27" s="15">
        <v>55.541060999999999</v>
      </c>
      <c r="AB27" s="15">
        <v>55.544949000000003</v>
      </c>
      <c r="AC27" s="15">
        <v>55.546154000000001</v>
      </c>
      <c r="AD27" s="15">
        <v>55.555079999999997</v>
      </c>
      <c r="AE27" s="15">
        <v>55.568066000000002</v>
      </c>
      <c r="AF27" s="13">
        <v>1.532E-2</v>
      </c>
    </row>
    <row r="28" spans="1:32" ht="15" customHeight="1" x14ac:dyDescent="0.25">
      <c r="A28" s="10" t="s">
        <v>30</v>
      </c>
      <c r="B28" s="15">
        <v>27.268135000000001</v>
      </c>
      <c r="C28" s="15">
        <v>27.459500999999999</v>
      </c>
      <c r="D28" s="15">
        <v>27.566523</v>
      </c>
      <c r="E28" s="15">
        <v>28.034901000000001</v>
      </c>
      <c r="F28" s="15">
        <v>28.469324</v>
      </c>
      <c r="G28" s="15">
        <v>28.958572</v>
      </c>
      <c r="H28" s="15">
        <v>29.553728</v>
      </c>
      <c r="I28" s="15">
        <v>30.336866000000001</v>
      </c>
      <c r="J28" s="15">
        <v>33.076134000000003</v>
      </c>
      <c r="K28" s="15">
        <v>33.704287999999998</v>
      </c>
      <c r="L28" s="15">
        <v>34.742764000000001</v>
      </c>
      <c r="M28" s="15">
        <v>35.679115000000003</v>
      </c>
      <c r="N28" s="15">
        <v>36.666187000000001</v>
      </c>
      <c r="O28" s="15">
        <v>38.399559000000004</v>
      </c>
      <c r="P28" s="15">
        <v>40.257728999999998</v>
      </c>
      <c r="Q28" s="15">
        <v>40.426837999999996</v>
      </c>
      <c r="R28" s="15">
        <v>40.598942000000001</v>
      </c>
      <c r="S28" s="15">
        <v>40.613574999999997</v>
      </c>
      <c r="T28" s="15">
        <v>40.667194000000002</v>
      </c>
      <c r="U28" s="15">
        <v>40.732047999999999</v>
      </c>
      <c r="V28" s="15">
        <v>40.786819000000001</v>
      </c>
      <c r="W28" s="15">
        <v>40.827705000000002</v>
      </c>
      <c r="X28" s="15">
        <v>40.852412999999999</v>
      </c>
      <c r="Y28" s="15">
        <v>40.875523000000001</v>
      </c>
      <c r="Z28" s="15">
        <v>40.863849999999999</v>
      </c>
      <c r="AA28" s="15">
        <v>40.852753</v>
      </c>
      <c r="AB28" s="15">
        <v>40.838355999999997</v>
      </c>
      <c r="AC28" s="15">
        <v>40.821857000000001</v>
      </c>
      <c r="AD28" s="15">
        <v>40.812401000000001</v>
      </c>
      <c r="AE28" s="15">
        <v>40.806376999999998</v>
      </c>
      <c r="AF28" s="13">
        <v>1.4248E-2</v>
      </c>
    </row>
    <row r="29" spans="1:32" ht="15" customHeight="1" x14ac:dyDescent="0.25">
      <c r="A29" s="10" t="s">
        <v>31</v>
      </c>
      <c r="B29" s="15">
        <v>25.245998</v>
      </c>
      <c r="C29" s="15">
        <v>25.607825999999999</v>
      </c>
      <c r="D29" s="15">
        <v>25.685421000000002</v>
      </c>
      <c r="E29" s="15">
        <v>26.037673999999999</v>
      </c>
      <c r="F29" s="15">
        <v>26.326968999999998</v>
      </c>
      <c r="G29" s="15">
        <v>26.608459</v>
      </c>
      <c r="H29" s="15">
        <v>27.491222</v>
      </c>
      <c r="I29" s="15">
        <v>28.178467000000001</v>
      </c>
      <c r="J29" s="15">
        <v>30.174913</v>
      </c>
      <c r="K29" s="15">
        <v>31.203571</v>
      </c>
      <c r="L29" s="15">
        <v>32.366607999999999</v>
      </c>
      <c r="M29" s="15">
        <v>33.598148000000002</v>
      </c>
      <c r="N29" s="15">
        <v>34.907963000000002</v>
      </c>
      <c r="O29" s="15">
        <v>36.245933999999998</v>
      </c>
      <c r="P29" s="15">
        <v>38.103909000000002</v>
      </c>
      <c r="Q29" s="15">
        <v>38.225838000000003</v>
      </c>
      <c r="R29" s="15">
        <v>38.425342999999998</v>
      </c>
      <c r="S29" s="15">
        <v>38.496921999999998</v>
      </c>
      <c r="T29" s="15">
        <v>38.569102999999998</v>
      </c>
      <c r="U29" s="15">
        <v>38.631535</v>
      </c>
      <c r="V29" s="15">
        <v>38.692211</v>
      </c>
      <c r="W29" s="15">
        <v>38.743378</v>
      </c>
      <c r="X29" s="15">
        <v>38.779376999999997</v>
      </c>
      <c r="Y29" s="15">
        <v>38.835262</v>
      </c>
      <c r="Z29" s="15">
        <v>38.842807999999998</v>
      </c>
      <c r="AA29" s="15">
        <v>38.857348999999999</v>
      </c>
      <c r="AB29" s="15">
        <v>38.871493999999998</v>
      </c>
      <c r="AC29" s="15">
        <v>38.879508999999999</v>
      </c>
      <c r="AD29" s="15">
        <v>38.906128000000002</v>
      </c>
      <c r="AE29" s="15">
        <v>38.941127999999999</v>
      </c>
      <c r="AF29" s="13">
        <v>1.5082E-2</v>
      </c>
    </row>
    <row r="30" spans="1:32" ht="15" customHeight="1" x14ac:dyDescent="0.25">
      <c r="A30" s="10" t="s">
        <v>32</v>
      </c>
      <c r="B30" s="15">
        <v>29.156862</v>
      </c>
      <c r="C30" s="15">
        <v>29.653507000000001</v>
      </c>
      <c r="D30" s="15">
        <v>29.785281999999999</v>
      </c>
      <c r="E30" s="15">
        <v>30.149629999999998</v>
      </c>
      <c r="F30" s="15">
        <v>30.494382999999999</v>
      </c>
      <c r="G30" s="15">
        <v>30.662672000000001</v>
      </c>
      <c r="H30" s="15">
        <v>32.133063999999997</v>
      </c>
      <c r="I30" s="15">
        <v>32.941535999999999</v>
      </c>
      <c r="J30" s="15">
        <v>34.433121</v>
      </c>
      <c r="K30" s="15">
        <v>36.127800000000001</v>
      </c>
      <c r="L30" s="15">
        <v>37.706950999999997</v>
      </c>
      <c r="M30" s="15">
        <v>39.547401000000001</v>
      </c>
      <c r="N30" s="15">
        <v>41.52393</v>
      </c>
      <c r="O30" s="15">
        <v>42.621433000000003</v>
      </c>
      <c r="P30" s="15">
        <v>44.827778000000002</v>
      </c>
      <c r="Q30" s="15">
        <v>44.958571999999997</v>
      </c>
      <c r="R30" s="15">
        <v>45.073475000000002</v>
      </c>
      <c r="S30" s="15">
        <v>45.156981999999999</v>
      </c>
      <c r="T30" s="15">
        <v>45.208927000000003</v>
      </c>
      <c r="U30" s="15">
        <v>45.238551999999999</v>
      </c>
      <c r="V30" s="15">
        <v>45.281261000000001</v>
      </c>
      <c r="W30" s="15">
        <v>45.316647000000003</v>
      </c>
      <c r="X30" s="15">
        <v>45.339775000000003</v>
      </c>
      <c r="Y30" s="15">
        <v>45.361136999999999</v>
      </c>
      <c r="Z30" s="15">
        <v>45.362785000000002</v>
      </c>
      <c r="AA30" s="15">
        <v>45.367325000000001</v>
      </c>
      <c r="AB30" s="15">
        <v>45.370502000000002</v>
      </c>
      <c r="AC30" s="15">
        <v>45.371487000000002</v>
      </c>
      <c r="AD30" s="15">
        <v>45.378776999999999</v>
      </c>
      <c r="AE30" s="15">
        <v>45.389384999999997</v>
      </c>
      <c r="AF30" s="13">
        <v>1.532E-2</v>
      </c>
    </row>
    <row r="31" spans="1:32" ht="15" customHeight="1" x14ac:dyDescent="0.25">
      <c r="A31" s="10" t="s">
        <v>33</v>
      </c>
      <c r="B31" s="15">
        <v>21.826779999999999</v>
      </c>
      <c r="C31" s="15">
        <v>21.979958</v>
      </c>
      <c r="D31" s="15">
        <v>22.065624</v>
      </c>
      <c r="E31" s="15">
        <v>22.440536000000002</v>
      </c>
      <c r="F31" s="15">
        <v>22.788271000000002</v>
      </c>
      <c r="G31" s="15">
        <v>23.17989</v>
      </c>
      <c r="H31" s="15">
        <v>23.656282000000001</v>
      </c>
      <c r="I31" s="15">
        <v>24.283145999999999</v>
      </c>
      <c r="J31" s="15">
        <v>26.475791999999998</v>
      </c>
      <c r="K31" s="15">
        <v>26.9786</v>
      </c>
      <c r="L31" s="15">
        <v>27.809847000000001</v>
      </c>
      <c r="M31" s="15">
        <v>28.559349000000001</v>
      </c>
      <c r="N31" s="15">
        <v>29.349450999999998</v>
      </c>
      <c r="O31" s="15">
        <v>30.736929</v>
      </c>
      <c r="P31" s="15">
        <v>32.224299999999999</v>
      </c>
      <c r="Q31" s="15">
        <v>32.359665</v>
      </c>
      <c r="R31" s="15">
        <v>32.497425</v>
      </c>
      <c r="S31" s="15">
        <v>32.509135999999998</v>
      </c>
      <c r="T31" s="15">
        <v>32.552055000000003</v>
      </c>
      <c r="U31" s="15">
        <v>32.603969999999997</v>
      </c>
      <c r="V31" s="15">
        <v>32.647812000000002</v>
      </c>
      <c r="W31" s="15">
        <v>32.680537999999999</v>
      </c>
      <c r="X31" s="15">
        <v>32.700313999999999</v>
      </c>
      <c r="Y31" s="15">
        <v>32.718814999999999</v>
      </c>
      <c r="Z31" s="15">
        <v>32.709468999999999</v>
      </c>
      <c r="AA31" s="15">
        <v>32.700588000000003</v>
      </c>
      <c r="AB31" s="15">
        <v>32.689064000000002</v>
      </c>
      <c r="AC31" s="15">
        <v>32.675857999999998</v>
      </c>
      <c r="AD31" s="15">
        <v>32.668289000000001</v>
      </c>
      <c r="AE31" s="15">
        <v>32.663466999999997</v>
      </c>
      <c r="AF31" s="13">
        <v>1.4248E-2</v>
      </c>
    </row>
    <row r="32" spans="1:32" ht="15" customHeight="1" x14ac:dyDescent="0.25">
      <c r="A32" s="10" t="s">
        <v>34</v>
      </c>
      <c r="B32" s="15">
        <v>21.151053999999998</v>
      </c>
      <c r="C32" s="15">
        <v>21.511413999999998</v>
      </c>
      <c r="D32" s="15">
        <v>21.875256</v>
      </c>
      <c r="E32" s="15">
        <v>22.257747999999999</v>
      </c>
      <c r="F32" s="15">
        <v>22.651036999999999</v>
      </c>
      <c r="G32" s="15">
        <v>23.053502999999999</v>
      </c>
      <c r="H32" s="15">
        <v>23.492107000000001</v>
      </c>
      <c r="I32" s="15">
        <v>23.947164999999998</v>
      </c>
      <c r="J32" s="15">
        <v>24.502507999999999</v>
      </c>
      <c r="K32" s="15">
        <v>25.091042999999999</v>
      </c>
      <c r="L32" s="15">
        <v>25.723037999999999</v>
      </c>
      <c r="M32" s="15">
        <v>26.393353999999999</v>
      </c>
      <c r="N32" s="15">
        <v>27.108803000000002</v>
      </c>
      <c r="O32" s="15">
        <v>27.873106</v>
      </c>
      <c r="P32" s="15">
        <v>28.715675000000001</v>
      </c>
      <c r="Q32" s="15">
        <v>29.546312</v>
      </c>
      <c r="R32" s="15">
        <v>30.358505000000001</v>
      </c>
      <c r="S32" s="15">
        <v>31.135795999999999</v>
      </c>
      <c r="T32" s="15">
        <v>31.877635999999999</v>
      </c>
      <c r="U32" s="15">
        <v>32.582058000000004</v>
      </c>
      <c r="V32" s="15">
        <v>33.244349999999997</v>
      </c>
      <c r="W32" s="15">
        <v>33.862743000000002</v>
      </c>
      <c r="X32" s="15">
        <v>34.433959999999999</v>
      </c>
      <c r="Y32" s="15">
        <v>34.960864999999998</v>
      </c>
      <c r="Z32" s="15">
        <v>35.441986</v>
      </c>
      <c r="AA32" s="15">
        <v>35.878056000000001</v>
      </c>
      <c r="AB32" s="15">
        <v>36.270409000000001</v>
      </c>
      <c r="AC32" s="15">
        <v>36.620308000000001</v>
      </c>
      <c r="AD32" s="15">
        <v>36.930908000000002</v>
      </c>
      <c r="AE32" s="15">
        <v>37.205460000000002</v>
      </c>
      <c r="AF32" s="13">
        <v>1.976E-2</v>
      </c>
    </row>
    <row r="33" spans="1:32" ht="15" customHeight="1" x14ac:dyDescent="0.25">
      <c r="A33" s="10" t="s">
        <v>35</v>
      </c>
      <c r="B33" s="15">
        <v>18.135643000000002</v>
      </c>
      <c r="C33" s="15">
        <v>18.095119</v>
      </c>
      <c r="D33" s="15">
        <v>18.096916</v>
      </c>
      <c r="E33" s="15">
        <v>18.239495999999999</v>
      </c>
      <c r="F33" s="15">
        <v>18.390567999999998</v>
      </c>
      <c r="G33" s="15">
        <v>18.602429999999998</v>
      </c>
      <c r="H33" s="15">
        <v>18.889759000000002</v>
      </c>
      <c r="I33" s="15">
        <v>19.246649000000001</v>
      </c>
      <c r="J33" s="15">
        <v>20.504231999999998</v>
      </c>
      <c r="K33" s="15">
        <v>20.856905000000001</v>
      </c>
      <c r="L33" s="15">
        <v>21.375240000000002</v>
      </c>
      <c r="M33" s="15">
        <v>21.863652999999999</v>
      </c>
      <c r="N33" s="15">
        <v>22.372004</v>
      </c>
      <c r="O33" s="15">
        <v>23.218101999999998</v>
      </c>
      <c r="P33" s="15">
        <v>24.218921999999999</v>
      </c>
      <c r="Q33" s="15">
        <v>24.322744</v>
      </c>
      <c r="R33" s="15">
        <v>24.427199999999999</v>
      </c>
      <c r="S33" s="15">
        <v>24.426926000000002</v>
      </c>
      <c r="T33" s="15">
        <v>24.464565</v>
      </c>
      <c r="U33" s="15">
        <v>24.512823000000001</v>
      </c>
      <c r="V33" s="15">
        <v>24.555050000000001</v>
      </c>
      <c r="W33" s="15">
        <v>24.591895999999998</v>
      </c>
      <c r="X33" s="15">
        <v>24.620491000000001</v>
      </c>
      <c r="Y33" s="15">
        <v>24.645841999999998</v>
      </c>
      <c r="Z33" s="15">
        <v>24.646550999999999</v>
      </c>
      <c r="AA33" s="15">
        <v>24.64143</v>
      </c>
      <c r="AB33" s="15">
        <v>24.633569999999999</v>
      </c>
      <c r="AC33" s="15">
        <v>24.625353</v>
      </c>
      <c r="AD33" s="15">
        <v>24.620718</v>
      </c>
      <c r="AE33" s="15">
        <v>24.616085000000002</v>
      </c>
      <c r="AF33" s="13">
        <v>1.1051999999999999E-2</v>
      </c>
    </row>
    <row r="34" spans="1:32" ht="15" customHeight="1" x14ac:dyDescent="0.25">
      <c r="A34" s="10" t="s">
        <v>36</v>
      </c>
      <c r="B34" s="15">
        <v>14.897093999999999</v>
      </c>
      <c r="C34" s="15">
        <v>15.171775</v>
      </c>
      <c r="D34" s="15">
        <v>15.465347</v>
      </c>
      <c r="E34" s="15">
        <v>15.776953000000001</v>
      </c>
      <c r="F34" s="15">
        <v>16.105485999999999</v>
      </c>
      <c r="G34" s="15">
        <v>16.449611999999998</v>
      </c>
      <c r="H34" s="15">
        <v>16.805980999999999</v>
      </c>
      <c r="I34" s="15">
        <v>17.162140000000001</v>
      </c>
      <c r="J34" s="15">
        <v>17.588139000000002</v>
      </c>
      <c r="K34" s="15">
        <v>18.028776000000001</v>
      </c>
      <c r="L34" s="15">
        <v>18.486222999999999</v>
      </c>
      <c r="M34" s="15">
        <v>18.944192999999999</v>
      </c>
      <c r="N34" s="15">
        <v>19.401142</v>
      </c>
      <c r="O34" s="15">
        <v>19.881997999999999</v>
      </c>
      <c r="P34" s="15">
        <v>20.392401</v>
      </c>
      <c r="Q34" s="15">
        <v>20.885853000000001</v>
      </c>
      <c r="R34" s="15">
        <v>21.352464999999999</v>
      </c>
      <c r="S34" s="15">
        <v>21.781642999999999</v>
      </c>
      <c r="T34" s="15">
        <v>22.179684000000002</v>
      </c>
      <c r="U34" s="15">
        <v>22.547235000000001</v>
      </c>
      <c r="V34" s="15">
        <v>22.886339</v>
      </c>
      <c r="W34" s="15">
        <v>23.197323000000001</v>
      </c>
      <c r="X34" s="15">
        <v>23.473773999999999</v>
      </c>
      <c r="Y34" s="15">
        <v>23.713609999999999</v>
      </c>
      <c r="Z34" s="15">
        <v>23.920261</v>
      </c>
      <c r="AA34" s="15">
        <v>24.093274999999998</v>
      </c>
      <c r="AB34" s="15">
        <v>24.234342999999999</v>
      </c>
      <c r="AC34" s="15">
        <v>24.346267999999998</v>
      </c>
      <c r="AD34" s="15">
        <v>24.430672000000001</v>
      </c>
      <c r="AE34" s="15">
        <v>24.492450999999999</v>
      </c>
      <c r="AF34" s="13">
        <v>1.7252E-2</v>
      </c>
    </row>
    <row r="35" spans="1:32" ht="15" customHeight="1" x14ac:dyDescent="0.25">
      <c r="A35" s="10" t="s">
        <v>37</v>
      </c>
      <c r="B35" s="15">
        <v>6.6825760000000001</v>
      </c>
      <c r="C35" s="15">
        <v>6.6933639999999999</v>
      </c>
      <c r="D35" s="15">
        <v>6.7054010000000002</v>
      </c>
      <c r="E35" s="15">
        <v>6.7725629999999999</v>
      </c>
      <c r="F35" s="15">
        <v>6.8450530000000001</v>
      </c>
      <c r="G35" s="15">
        <v>6.918914</v>
      </c>
      <c r="H35" s="15">
        <v>7.0167200000000003</v>
      </c>
      <c r="I35" s="15">
        <v>7.1082090000000004</v>
      </c>
      <c r="J35" s="15">
        <v>7.183738</v>
      </c>
      <c r="K35" s="15">
        <v>7.254677</v>
      </c>
      <c r="L35" s="15">
        <v>7.3205049999999998</v>
      </c>
      <c r="M35" s="15">
        <v>7.3802770000000004</v>
      </c>
      <c r="N35" s="15">
        <v>7.4337499999999999</v>
      </c>
      <c r="O35" s="15">
        <v>7.4815740000000002</v>
      </c>
      <c r="P35" s="15">
        <v>7.5246979999999999</v>
      </c>
      <c r="Q35" s="15">
        <v>7.5644400000000003</v>
      </c>
      <c r="R35" s="15">
        <v>7.601591</v>
      </c>
      <c r="S35" s="15">
        <v>7.633648</v>
      </c>
      <c r="T35" s="15">
        <v>7.662763</v>
      </c>
      <c r="U35" s="15">
        <v>7.6872670000000003</v>
      </c>
      <c r="V35" s="15">
        <v>7.7088700000000001</v>
      </c>
      <c r="W35" s="15">
        <v>7.7266659999999998</v>
      </c>
      <c r="X35" s="15">
        <v>7.7415050000000001</v>
      </c>
      <c r="Y35" s="15">
        <v>7.7529060000000003</v>
      </c>
      <c r="Z35" s="15">
        <v>7.7600020000000001</v>
      </c>
      <c r="AA35" s="15">
        <v>7.7598330000000004</v>
      </c>
      <c r="AB35" s="15">
        <v>7.7625500000000001</v>
      </c>
      <c r="AC35" s="15">
        <v>7.7636479999999999</v>
      </c>
      <c r="AD35" s="15">
        <v>7.7649850000000002</v>
      </c>
      <c r="AE35" s="15">
        <v>7.7617159999999998</v>
      </c>
      <c r="AF35" s="13">
        <v>5.3030000000000004E-3</v>
      </c>
    </row>
    <row r="36" spans="1:32" ht="15" customHeight="1" x14ac:dyDescent="0.25">
      <c r="A36" s="10" t="s">
        <v>38</v>
      </c>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row>
    <row r="37" spans="1:32" ht="15" customHeight="1" x14ac:dyDescent="0.25">
      <c r="A37" s="10" t="s">
        <v>39</v>
      </c>
      <c r="B37" s="15">
        <v>62.299999</v>
      </c>
      <c r="C37" s="15">
        <v>62.427864</v>
      </c>
      <c r="D37" s="15">
        <v>62.553477999999998</v>
      </c>
      <c r="E37" s="15">
        <v>62.692596000000002</v>
      </c>
      <c r="F37" s="15">
        <v>62.837829999999997</v>
      </c>
      <c r="G37" s="15">
        <v>62.997334000000002</v>
      </c>
      <c r="H37" s="15">
        <v>63.180118999999998</v>
      </c>
      <c r="I37" s="15">
        <v>63.390602000000001</v>
      </c>
      <c r="J37" s="15">
        <v>63.616863000000002</v>
      </c>
      <c r="K37" s="15">
        <v>63.861347000000002</v>
      </c>
      <c r="L37" s="15">
        <v>64.082702999999995</v>
      </c>
      <c r="M37" s="15">
        <v>64.304214000000002</v>
      </c>
      <c r="N37" s="15">
        <v>64.562484999999995</v>
      </c>
      <c r="O37" s="15">
        <v>64.862305000000006</v>
      </c>
      <c r="P37" s="15">
        <v>65.163094000000001</v>
      </c>
      <c r="Q37" s="15">
        <v>65.486716999999999</v>
      </c>
      <c r="R37" s="15">
        <v>65.839393999999999</v>
      </c>
      <c r="S37" s="15">
        <v>66.206528000000006</v>
      </c>
      <c r="T37" s="15">
        <v>66.600098000000003</v>
      </c>
      <c r="U37" s="15">
        <v>67.009490999999997</v>
      </c>
      <c r="V37" s="15">
        <v>67.428214999999994</v>
      </c>
      <c r="W37" s="15">
        <v>67.859093000000001</v>
      </c>
      <c r="X37" s="15">
        <v>68.305442999999997</v>
      </c>
      <c r="Y37" s="15">
        <v>68.767707999999999</v>
      </c>
      <c r="Z37" s="15">
        <v>69.241698999999997</v>
      </c>
      <c r="AA37" s="15">
        <v>69.706062000000003</v>
      </c>
      <c r="AB37" s="15">
        <v>70.168182000000002</v>
      </c>
      <c r="AC37" s="15">
        <v>70.626937999999996</v>
      </c>
      <c r="AD37" s="15">
        <v>71.082642000000007</v>
      </c>
      <c r="AE37" s="15">
        <v>71.531852999999998</v>
      </c>
      <c r="AF37" s="13">
        <v>4.8739999999999999E-3</v>
      </c>
    </row>
    <row r="38" spans="1:32" ht="15" customHeight="1" x14ac:dyDescent="0.25">
      <c r="A38" s="10" t="s">
        <v>40</v>
      </c>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row>
    <row r="39" spans="1:32" ht="15" customHeight="1" x14ac:dyDescent="0.25">
      <c r="A39" s="10" t="s">
        <v>18</v>
      </c>
      <c r="B39" s="15">
        <v>3.3917280000000001</v>
      </c>
      <c r="C39" s="15">
        <v>3.4307989999999999</v>
      </c>
      <c r="D39" s="15">
        <v>3.4559099999999998</v>
      </c>
      <c r="E39" s="15">
        <v>3.4812050000000001</v>
      </c>
      <c r="F39" s="15">
        <v>3.5066850000000001</v>
      </c>
      <c r="G39" s="15">
        <v>3.5323519999999999</v>
      </c>
      <c r="H39" s="15">
        <v>3.5582069999999999</v>
      </c>
      <c r="I39" s="15">
        <v>3.5842510000000001</v>
      </c>
      <c r="J39" s="15">
        <v>3.6104850000000002</v>
      </c>
      <c r="K39" s="15">
        <v>3.6369120000000001</v>
      </c>
      <c r="L39" s="15">
        <v>3.663532</v>
      </c>
      <c r="M39" s="15">
        <v>3.690347</v>
      </c>
      <c r="N39" s="15">
        <v>3.7173579999999999</v>
      </c>
      <c r="O39" s="15">
        <v>3.744567</v>
      </c>
      <c r="P39" s="15">
        <v>3.7719749999999999</v>
      </c>
      <c r="Q39" s="15">
        <v>3.7995830000000002</v>
      </c>
      <c r="R39" s="15">
        <v>3.827394</v>
      </c>
      <c r="S39" s="15">
        <v>3.8554080000000002</v>
      </c>
      <c r="T39" s="15">
        <v>3.8836270000000002</v>
      </c>
      <c r="U39" s="15">
        <v>3.9120529999999998</v>
      </c>
      <c r="V39" s="15">
        <v>3.9406870000000001</v>
      </c>
      <c r="W39" s="15">
        <v>3.9695299999999998</v>
      </c>
      <c r="X39" s="15">
        <v>3.9985849999999998</v>
      </c>
      <c r="Y39" s="15">
        <v>4.0278520000000002</v>
      </c>
      <c r="Z39" s="15">
        <v>4.0573329999999999</v>
      </c>
      <c r="AA39" s="15">
        <v>4.0870309999999996</v>
      </c>
      <c r="AB39" s="15">
        <v>4.1169450000000003</v>
      </c>
      <c r="AC39" s="15">
        <v>4.1470789999999997</v>
      </c>
      <c r="AD39" s="15">
        <v>4.1774329999999997</v>
      </c>
      <c r="AE39" s="15">
        <v>4.2080089999999997</v>
      </c>
      <c r="AF39" s="13">
        <v>7.319E-3</v>
      </c>
    </row>
    <row r="40" spans="1:32" ht="15" customHeight="1" x14ac:dyDescent="0.25">
      <c r="A40" s="10" t="s">
        <v>19</v>
      </c>
      <c r="B40" s="15">
        <v>4.6443810000000001</v>
      </c>
      <c r="C40" s="15">
        <v>4.6807489999999996</v>
      </c>
      <c r="D40" s="15">
        <v>4.7174019999999999</v>
      </c>
      <c r="E40" s="15">
        <v>4.7543410000000002</v>
      </c>
      <c r="F40" s="15">
        <v>4.7915710000000002</v>
      </c>
      <c r="G40" s="15">
        <v>4.8290920000000002</v>
      </c>
      <c r="H40" s="15">
        <v>4.8669060000000002</v>
      </c>
      <c r="I40" s="15">
        <v>4.905017</v>
      </c>
      <c r="J40" s="15">
        <v>4.9434259999999997</v>
      </c>
      <c r="K40" s="15">
        <v>4.9821359999999997</v>
      </c>
      <c r="L40" s="15">
        <v>5.0211480000000002</v>
      </c>
      <c r="M40" s="15">
        <v>5.060467</v>
      </c>
      <c r="N40" s="15">
        <v>5.1000930000000002</v>
      </c>
      <c r="O40" s="15">
        <v>5.1400300000000003</v>
      </c>
      <c r="P40" s="15">
        <v>5.1802789999999996</v>
      </c>
      <c r="Q40" s="15">
        <v>5.2208439999999996</v>
      </c>
      <c r="R40" s="15">
        <v>5.2617260000000003</v>
      </c>
      <c r="S40" s="15">
        <v>5.3029279999999996</v>
      </c>
      <c r="T40" s="15">
        <v>5.3444529999999997</v>
      </c>
      <c r="U40" s="15">
        <v>5.3863029999999998</v>
      </c>
      <c r="V40" s="15">
        <v>5.4284809999999997</v>
      </c>
      <c r="W40" s="15">
        <v>5.4709890000000003</v>
      </c>
      <c r="X40" s="15">
        <v>5.5138299999999996</v>
      </c>
      <c r="Y40" s="15">
        <v>5.5570069999999996</v>
      </c>
      <c r="Z40" s="15">
        <v>5.6005209999999996</v>
      </c>
      <c r="AA40" s="15">
        <v>5.6443760000000003</v>
      </c>
      <c r="AB40" s="15">
        <v>5.6885750000000002</v>
      </c>
      <c r="AC40" s="15">
        <v>5.7331200000000004</v>
      </c>
      <c r="AD40" s="15">
        <v>5.7780129999999996</v>
      </c>
      <c r="AE40" s="15">
        <v>5.8232590000000002</v>
      </c>
      <c r="AF40" s="13">
        <v>7.8309999999999994E-3</v>
      </c>
    </row>
    <row r="41" spans="1:32" ht="15" customHeight="1" x14ac:dyDescent="0.25">
      <c r="A41" s="10"/>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row>
    <row r="42" spans="1:32" ht="15" customHeight="1" x14ac:dyDescent="0.25">
      <c r="A42" s="11" t="s">
        <v>41</v>
      </c>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row>
    <row r="43" spans="1:32" ht="15" customHeight="1" x14ac:dyDescent="0.25">
      <c r="A43" s="10" t="s">
        <v>42</v>
      </c>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row>
    <row r="44" spans="1:32" ht="15" customHeight="1" x14ac:dyDescent="0.25">
      <c r="A44" s="10" t="s">
        <v>43</v>
      </c>
      <c r="B44" s="16">
        <v>15.515454999999999</v>
      </c>
      <c r="C44" s="16">
        <v>15.485196</v>
      </c>
      <c r="D44" s="16">
        <v>15.433686</v>
      </c>
      <c r="E44" s="16">
        <v>15.206674</v>
      </c>
      <c r="F44" s="16">
        <v>15.017048000000001</v>
      </c>
      <c r="G44" s="16">
        <v>14.9214</v>
      </c>
      <c r="H44" s="16">
        <v>14.808425</v>
      </c>
      <c r="I44" s="16">
        <v>14.652003000000001</v>
      </c>
      <c r="J44" s="16">
        <v>14.449279000000001</v>
      </c>
      <c r="K44" s="16">
        <v>14.237413999999999</v>
      </c>
      <c r="L44" s="16">
        <v>14.013310000000001</v>
      </c>
      <c r="M44" s="16">
        <v>13.773955000000001</v>
      </c>
      <c r="N44" s="16">
        <v>13.527184</v>
      </c>
      <c r="O44" s="16">
        <v>13.273763000000001</v>
      </c>
      <c r="P44" s="16">
        <v>13.005317</v>
      </c>
      <c r="Q44" s="16">
        <v>12.766394999999999</v>
      </c>
      <c r="R44" s="16">
        <v>12.55578</v>
      </c>
      <c r="S44" s="16">
        <v>12.378469000000001</v>
      </c>
      <c r="T44" s="16">
        <v>12.222619999999999</v>
      </c>
      <c r="U44" s="16">
        <v>12.087766999999999</v>
      </c>
      <c r="V44" s="16">
        <v>11.9788</v>
      </c>
      <c r="W44" s="16">
        <v>11.891037000000001</v>
      </c>
      <c r="X44" s="16">
        <v>11.819585999999999</v>
      </c>
      <c r="Y44" s="16">
        <v>11.754374</v>
      </c>
      <c r="Z44" s="16">
        <v>11.699636999999999</v>
      </c>
      <c r="AA44" s="16">
        <v>11.656465000000001</v>
      </c>
      <c r="AB44" s="16">
        <v>11.625272000000001</v>
      </c>
      <c r="AC44" s="16">
        <v>11.606915000000001</v>
      </c>
      <c r="AD44" s="16">
        <v>11.595196</v>
      </c>
      <c r="AE44" s="16">
        <v>11.584206999999999</v>
      </c>
      <c r="AF44" s="13">
        <v>-1.0312E-2</v>
      </c>
    </row>
    <row r="45" spans="1:32" ht="15" customHeight="1" x14ac:dyDescent="0.25">
      <c r="A45" s="10" t="s">
        <v>44</v>
      </c>
      <c r="B45" s="16">
        <v>0.52173999999999998</v>
      </c>
      <c r="C45" s="16">
        <v>0.51943300000000003</v>
      </c>
      <c r="D45" s="16">
        <v>0.52585899999999997</v>
      </c>
      <c r="E45" s="16">
        <v>0.52668099999999995</v>
      </c>
      <c r="F45" s="16">
        <v>0.53443099999999999</v>
      </c>
      <c r="G45" s="16">
        <v>0.54111699999999996</v>
      </c>
      <c r="H45" s="16">
        <v>0.54184399999999999</v>
      </c>
      <c r="I45" s="16">
        <v>0.53925800000000002</v>
      </c>
      <c r="J45" s="16">
        <v>0.53407300000000002</v>
      </c>
      <c r="K45" s="16">
        <v>0.52958499999999997</v>
      </c>
      <c r="L45" s="16">
        <v>0.52536300000000002</v>
      </c>
      <c r="M45" s="16">
        <v>0.52144900000000005</v>
      </c>
      <c r="N45" s="16">
        <v>0.51822500000000005</v>
      </c>
      <c r="O45" s="16">
        <v>0.51425600000000005</v>
      </c>
      <c r="P45" s="16">
        <v>0.51051599999999997</v>
      </c>
      <c r="Q45" s="16">
        <v>0.50760899999999998</v>
      </c>
      <c r="R45" s="16">
        <v>0.50480999999999998</v>
      </c>
      <c r="S45" s="16">
        <v>0.50231599999999998</v>
      </c>
      <c r="T45" s="16">
        <v>0.50053499999999995</v>
      </c>
      <c r="U45" s="16">
        <v>0.49979299999999999</v>
      </c>
      <c r="V45" s="16">
        <v>0.49965599999999999</v>
      </c>
      <c r="W45" s="16">
        <v>0.49906400000000001</v>
      </c>
      <c r="X45" s="16">
        <v>0.49964199999999998</v>
      </c>
      <c r="Y45" s="16">
        <v>0.50189899999999998</v>
      </c>
      <c r="Z45" s="16">
        <v>0.50488999999999995</v>
      </c>
      <c r="AA45" s="16">
        <v>0.50854200000000005</v>
      </c>
      <c r="AB45" s="16">
        <v>0.51268800000000003</v>
      </c>
      <c r="AC45" s="16">
        <v>0.51722100000000004</v>
      </c>
      <c r="AD45" s="16">
        <v>0.52157500000000001</v>
      </c>
      <c r="AE45" s="16">
        <v>0.52627699999999999</v>
      </c>
      <c r="AF45" s="13">
        <v>4.6799999999999999E-4</v>
      </c>
    </row>
    <row r="46" spans="1:32" ht="15" customHeight="1" x14ac:dyDescent="0.25">
      <c r="A46" s="10" t="s">
        <v>45</v>
      </c>
      <c r="B46" s="16">
        <v>0.24354200000000001</v>
      </c>
      <c r="C46" s="16">
        <v>0.236764</v>
      </c>
      <c r="D46" s="16">
        <v>0.24215800000000001</v>
      </c>
      <c r="E46" s="16">
        <v>0.24201800000000001</v>
      </c>
      <c r="F46" s="16">
        <v>0.2419</v>
      </c>
      <c r="G46" s="16">
        <v>0.243645</v>
      </c>
      <c r="H46" s="16">
        <v>0.24541399999999999</v>
      </c>
      <c r="I46" s="16">
        <v>0.24720400000000001</v>
      </c>
      <c r="J46" s="16">
        <v>0.249025</v>
      </c>
      <c r="K46" s="16">
        <v>0.25087599999999999</v>
      </c>
      <c r="L46" s="16">
        <v>0.252747</v>
      </c>
      <c r="M46" s="16">
        <v>0.254639</v>
      </c>
      <c r="N46" s="16">
        <v>0.25654300000000002</v>
      </c>
      <c r="O46" s="16">
        <v>0.25845299999999999</v>
      </c>
      <c r="P46" s="16">
        <v>0.26036900000000002</v>
      </c>
      <c r="Q46" s="16">
        <v>0.26229000000000002</v>
      </c>
      <c r="R46" s="16">
        <v>0.264212</v>
      </c>
      <c r="S46" s="16">
        <v>0.26613100000000001</v>
      </c>
      <c r="T46" s="16">
        <v>0.26804699999999998</v>
      </c>
      <c r="U46" s="16">
        <v>0.26995599999999997</v>
      </c>
      <c r="V46" s="16">
        <v>0.27185500000000001</v>
      </c>
      <c r="W46" s="16">
        <v>0.27374900000000002</v>
      </c>
      <c r="X46" s="16">
        <v>0.27563300000000002</v>
      </c>
      <c r="Y46" s="16">
        <v>0.27750799999999998</v>
      </c>
      <c r="Z46" s="16">
        <v>0.27937200000000001</v>
      </c>
      <c r="AA46" s="16">
        <v>0.281223</v>
      </c>
      <c r="AB46" s="16">
        <v>0.28306700000000001</v>
      </c>
      <c r="AC46" s="16">
        <v>0.28490700000000002</v>
      </c>
      <c r="AD46" s="16">
        <v>0.28671600000000003</v>
      </c>
      <c r="AE46" s="16">
        <v>0.28842499999999999</v>
      </c>
      <c r="AF46" s="13">
        <v>7.0740000000000004E-3</v>
      </c>
    </row>
    <row r="47" spans="1:32" ht="15" customHeight="1" x14ac:dyDescent="0.25">
      <c r="A47" s="10" t="s">
        <v>46</v>
      </c>
      <c r="B47" s="16">
        <v>5.187195</v>
      </c>
      <c r="C47" s="16">
        <v>5.0249810000000004</v>
      </c>
      <c r="D47" s="16">
        <v>5.2305169999999999</v>
      </c>
      <c r="E47" s="16">
        <v>5.3352649999999997</v>
      </c>
      <c r="F47" s="16">
        <v>5.5068000000000001</v>
      </c>
      <c r="G47" s="16">
        <v>5.6752989999999999</v>
      </c>
      <c r="H47" s="16">
        <v>5.7496429999999998</v>
      </c>
      <c r="I47" s="16">
        <v>5.7794160000000003</v>
      </c>
      <c r="J47" s="16">
        <v>5.8193669999999997</v>
      </c>
      <c r="K47" s="16">
        <v>5.8665409999999998</v>
      </c>
      <c r="L47" s="16">
        <v>5.9229640000000003</v>
      </c>
      <c r="M47" s="16">
        <v>5.9872550000000002</v>
      </c>
      <c r="N47" s="16">
        <v>6.0552650000000003</v>
      </c>
      <c r="O47" s="16">
        <v>6.1161380000000003</v>
      </c>
      <c r="P47" s="16">
        <v>6.1890020000000003</v>
      </c>
      <c r="Q47" s="16">
        <v>6.2573369999999997</v>
      </c>
      <c r="R47" s="16">
        <v>6.3106369999999998</v>
      </c>
      <c r="S47" s="16">
        <v>6.3569120000000003</v>
      </c>
      <c r="T47" s="16">
        <v>6.4075100000000003</v>
      </c>
      <c r="U47" s="16">
        <v>6.4693449999999997</v>
      </c>
      <c r="V47" s="16">
        <v>6.5279179999999997</v>
      </c>
      <c r="W47" s="16">
        <v>6.5736610000000004</v>
      </c>
      <c r="X47" s="16">
        <v>6.634042</v>
      </c>
      <c r="Y47" s="16">
        <v>6.7179830000000003</v>
      </c>
      <c r="Z47" s="16">
        <v>6.8034549999999996</v>
      </c>
      <c r="AA47" s="16">
        <v>6.8931019999999998</v>
      </c>
      <c r="AB47" s="16">
        <v>6.9804409999999999</v>
      </c>
      <c r="AC47" s="16">
        <v>7.0673339999999998</v>
      </c>
      <c r="AD47" s="16">
        <v>7.1455719999999996</v>
      </c>
      <c r="AE47" s="16">
        <v>7.2293479999999999</v>
      </c>
      <c r="AF47" s="13">
        <v>1.3075E-2</v>
      </c>
    </row>
    <row r="48" spans="1:32" ht="15" customHeight="1" x14ac:dyDescent="0.25">
      <c r="A48" s="10" t="s">
        <v>47</v>
      </c>
      <c r="B48" s="16">
        <v>4.6944E-2</v>
      </c>
      <c r="C48" s="16">
        <v>4.7229E-2</v>
      </c>
      <c r="D48" s="16">
        <v>4.8291000000000001E-2</v>
      </c>
      <c r="E48" s="16">
        <v>4.8638000000000001E-2</v>
      </c>
      <c r="F48" s="16">
        <v>4.8614999999999998E-2</v>
      </c>
      <c r="G48" s="16">
        <v>4.8828999999999997E-2</v>
      </c>
      <c r="H48" s="16">
        <v>4.9120999999999998E-2</v>
      </c>
      <c r="I48" s="16">
        <v>4.9383999999999997E-2</v>
      </c>
      <c r="J48" s="16">
        <v>4.9706E-2</v>
      </c>
      <c r="K48" s="16">
        <v>5.0090999999999997E-2</v>
      </c>
      <c r="L48" s="16">
        <v>5.0501999999999998E-2</v>
      </c>
      <c r="M48" s="16">
        <v>5.0950000000000002E-2</v>
      </c>
      <c r="N48" s="16">
        <v>5.1443999999999997E-2</v>
      </c>
      <c r="O48" s="16">
        <v>5.1990000000000001E-2</v>
      </c>
      <c r="P48" s="16">
        <v>5.2490000000000002E-2</v>
      </c>
      <c r="Q48" s="16">
        <v>5.2939E-2</v>
      </c>
      <c r="R48" s="16">
        <v>5.3406000000000002E-2</v>
      </c>
      <c r="S48" s="16">
        <v>5.3866999999999998E-2</v>
      </c>
      <c r="T48" s="16">
        <v>5.4327E-2</v>
      </c>
      <c r="U48" s="16">
        <v>5.4806000000000001E-2</v>
      </c>
      <c r="V48" s="16">
        <v>5.5273999999999997E-2</v>
      </c>
      <c r="W48" s="16">
        <v>5.5745000000000003E-2</v>
      </c>
      <c r="X48" s="16">
        <v>5.6210999999999997E-2</v>
      </c>
      <c r="Y48" s="16">
        <v>5.6708000000000001E-2</v>
      </c>
      <c r="Z48" s="16">
        <v>5.7200000000000001E-2</v>
      </c>
      <c r="AA48" s="16">
        <v>5.7785000000000003E-2</v>
      </c>
      <c r="AB48" s="16">
        <v>5.8439999999999999E-2</v>
      </c>
      <c r="AC48" s="16">
        <v>5.9103999999999997E-2</v>
      </c>
      <c r="AD48" s="16">
        <v>5.9784999999999998E-2</v>
      </c>
      <c r="AE48" s="16">
        <v>6.0503000000000001E-2</v>
      </c>
      <c r="AF48" s="13">
        <v>8.8850000000000005E-3</v>
      </c>
    </row>
    <row r="49" spans="1:32" ht="15" customHeight="1" x14ac:dyDescent="0.25">
      <c r="A49" s="10" t="s">
        <v>48</v>
      </c>
      <c r="B49" s="16">
        <v>0.51391299999999995</v>
      </c>
      <c r="C49" s="16">
        <v>0.48374099999999998</v>
      </c>
      <c r="D49" s="16">
        <v>0.44013799999999997</v>
      </c>
      <c r="E49" s="16">
        <v>0.446355</v>
      </c>
      <c r="F49" s="16">
        <v>0.44444899999999998</v>
      </c>
      <c r="G49" s="16">
        <v>0.42554599999999998</v>
      </c>
      <c r="H49" s="16">
        <v>0.43740000000000001</v>
      </c>
      <c r="I49" s="16">
        <v>0.44475700000000001</v>
      </c>
      <c r="J49" s="16">
        <v>0.44661800000000001</v>
      </c>
      <c r="K49" s="16">
        <v>0.446687</v>
      </c>
      <c r="L49" s="16">
        <v>0.44866200000000001</v>
      </c>
      <c r="M49" s="16">
        <v>0.45229399999999997</v>
      </c>
      <c r="N49" s="16">
        <v>0.45407599999999998</v>
      </c>
      <c r="O49" s="16">
        <v>0.45476800000000001</v>
      </c>
      <c r="P49" s="16">
        <v>0.457592</v>
      </c>
      <c r="Q49" s="16">
        <v>0.45419799999999999</v>
      </c>
      <c r="R49" s="16">
        <v>0.45436599999999999</v>
      </c>
      <c r="S49" s="16">
        <v>0.44942900000000002</v>
      </c>
      <c r="T49" s="16">
        <v>0.44874599999999998</v>
      </c>
      <c r="U49" s="16">
        <v>0.44756600000000002</v>
      </c>
      <c r="V49" s="16">
        <v>0.44363399999999997</v>
      </c>
      <c r="W49" s="16">
        <v>0.44323800000000002</v>
      </c>
      <c r="X49" s="16">
        <v>0.438689</v>
      </c>
      <c r="Y49" s="16">
        <v>0.43437399999999998</v>
      </c>
      <c r="Z49" s="16">
        <v>0.43323099999999998</v>
      </c>
      <c r="AA49" s="16">
        <v>0.43304100000000001</v>
      </c>
      <c r="AB49" s="16">
        <v>0.42574000000000001</v>
      </c>
      <c r="AC49" s="16">
        <v>0.42395699999999997</v>
      </c>
      <c r="AD49" s="16">
        <v>0.42080899999999999</v>
      </c>
      <c r="AE49" s="16">
        <v>0.41902800000000001</v>
      </c>
      <c r="AF49" s="13">
        <v>-5.1159999999999999E-3</v>
      </c>
    </row>
    <row r="50" spans="1:32" ht="15" customHeight="1" x14ac:dyDescent="0.25">
      <c r="A50" s="10" t="s">
        <v>49</v>
      </c>
      <c r="B50" s="16">
        <v>0.110573</v>
      </c>
      <c r="C50" s="16">
        <v>9.6173999999999996E-2</v>
      </c>
      <c r="D50" s="16">
        <v>9.6933000000000005E-2</v>
      </c>
      <c r="E50" s="16">
        <v>9.7655000000000006E-2</v>
      </c>
      <c r="F50" s="16">
        <v>9.8099000000000006E-2</v>
      </c>
      <c r="G50" s="16">
        <v>9.8556000000000005E-2</v>
      </c>
      <c r="H50" s="16">
        <v>9.7532999999999995E-2</v>
      </c>
      <c r="I50" s="16">
        <v>9.6174999999999997E-2</v>
      </c>
      <c r="J50" s="16">
        <v>9.4728000000000007E-2</v>
      </c>
      <c r="K50" s="16">
        <v>9.3241000000000004E-2</v>
      </c>
      <c r="L50" s="16">
        <v>9.1688000000000006E-2</v>
      </c>
      <c r="M50" s="16">
        <v>9.0412999999999993E-2</v>
      </c>
      <c r="N50" s="16">
        <v>8.9161000000000004E-2</v>
      </c>
      <c r="O50" s="16">
        <v>8.7895000000000001E-2</v>
      </c>
      <c r="P50" s="16">
        <v>8.6859000000000006E-2</v>
      </c>
      <c r="Q50" s="16">
        <v>8.5591E-2</v>
      </c>
      <c r="R50" s="16">
        <v>8.4395999999999999E-2</v>
      </c>
      <c r="S50" s="16">
        <v>8.3257999999999999E-2</v>
      </c>
      <c r="T50" s="16">
        <v>8.2210000000000005E-2</v>
      </c>
      <c r="U50" s="16">
        <v>8.1404000000000004E-2</v>
      </c>
      <c r="V50" s="16">
        <v>8.0495999999999998E-2</v>
      </c>
      <c r="W50" s="16">
        <v>7.9743999999999995E-2</v>
      </c>
      <c r="X50" s="16">
        <v>7.9062999999999994E-2</v>
      </c>
      <c r="Y50" s="16">
        <v>7.8548000000000007E-2</v>
      </c>
      <c r="Z50" s="16">
        <v>7.7923000000000006E-2</v>
      </c>
      <c r="AA50" s="16">
        <v>7.7356999999999995E-2</v>
      </c>
      <c r="AB50" s="16">
        <v>7.6935000000000003E-2</v>
      </c>
      <c r="AC50" s="16">
        <v>7.6393000000000003E-2</v>
      </c>
      <c r="AD50" s="16">
        <v>7.6069999999999999E-2</v>
      </c>
      <c r="AE50" s="16">
        <v>7.5795000000000001E-2</v>
      </c>
      <c r="AF50" s="13">
        <v>-8.4679999999999998E-3</v>
      </c>
    </row>
    <row r="51" spans="1:32" ht="15" customHeight="1" x14ac:dyDescent="0.25">
      <c r="A51" s="10" t="s">
        <v>50</v>
      </c>
      <c r="B51" s="16">
        <v>0.765073</v>
      </c>
      <c r="C51" s="16">
        <v>0.57926900000000003</v>
      </c>
      <c r="D51" s="16">
        <v>0.54608599999999996</v>
      </c>
      <c r="E51" s="16">
        <v>0.56389299999999998</v>
      </c>
      <c r="F51" s="16">
        <v>0.58180100000000001</v>
      </c>
      <c r="G51" s="16">
        <v>0.58298099999999997</v>
      </c>
      <c r="H51" s="16">
        <v>0.58435999999999999</v>
      </c>
      <c r="I51" s="16">
        <v>0.58576799999999996</v>
      </c>
      <c r="J51" s="16">
        <v>0.58720099999999997</v>
      </c>
      <c r="K51" s="16">
        <v>0.58855999999999997</v>
      </c>
      <c r="L51" s="16">
        <v>0.58981300000000003</v>
      </c>
      <c r="M51" s="16">
        <v>0.59105700000000005</v>
      </c>
      <c r="N51" s="16">
        <v>0.59237799999999996</v>
      </c>
      <c r="O51" s="16">
        <v>0.59367899999999996</v>
      </c>
      <c r="P51" s="16">
        <v>0.59496899999999997</v>
      </c>
      <c r="Q51" s="16">
        <v>0.59633499999999995</v>
      </c>
      <c r="R51" s="16">
        <v>0.59763699999999997</v>
      </c>
      <c r="S51" s="16">
        <v>0.59892999999999996</v>
      </c>
      <c r="T51" s="16">
        <v>0.600213</v>
      </c>
      <c r="U51" s="16">
        <v>0.60147899999999999</v>
      </c>
      <c r="V51" s="16">
        <v>0.60272599999999998</v>
      </c>
      <c r="W51" s="16">
        <v>0.60396399999999995</v>
      </c>
      <c r="X51" s="16">
        <v>0.60514400000000002</v>
      </c>
      <c r="Y51" s="16">
        <v>0.60624900000000004</v>
      </c>
      <c r="Z51" s="16">
        <v>0.60734699999999997</v>
      </c>
      <c r="AA51" s="16">
        <v>0.60847600000000002</v>
      </c>
      <c r="AB51" s="16">
        <v>0.60957600000000001</v>
      </c>
      <c r="AC51" s="16">
        <v>0.61058900000000005</v>
      </c>
      <c r="AD51" s="16">
        <v>0.61148400000000003</v>
      </c>
      <c r="AE51" s="16">
        <v>0.61231100000000005</v>
      </c>
      <c r="AF51" s="13">
        <v>1.983E-3</v>
      </c>
    </row>
    <row r="52" spans="1:32" ht="15" customHeight="1" x14ac:dyDescent="0.25">
      <c r="A52" s="10" t="s">
        <v>51</v>
      </c>
      <c r="B52" s="16">
        <v>0.23783699999999999</v>
      </c>
      <c r="C52" s="16">
        <v>0.238204</v>
      </c>
      <c r="D52" s="16">
        <v>0.24104400000000001</v>
      </c>
      <c r="E52" s="16">
        <v>0.24147099999999999</v>
      </c>
      <c r="F52" s="16">
        <v>0.24232699999999999</v>
      </c>
      <c r="G52" s="16">
        <v>0.24474199999999999</v>
      </c>
      <c r="H52" s="16">
        <v>0.24731500000000001</v>
      </c>
      <c r="I52" s="16">
        <v>0.24964</v>
      </c>
      <c r="J52" s="16">
        <v>0.25185800000000003</v>
      </c>
      <c r="K52" s="16">
        <v>0.25394899999999998</v>
      </c>
      <c r="L52" s="16">
        <v>0.255828</v>
      </c>
      <c r="M52" s="16">
        <v>0.25762200000000002</v>
      </c>
      <c r="N52" s="16">
        <v>0.25939800000000002</v>
      </c>
      <c r="O52" s="16">
        <v>0.26124999999999998</v>
      </c>
      <c r="P52" s="16">
        <v>0.26308799999999999</v>
      </c>
      <c r="Q52" s="16">
        <v>0.26486300000000002</v>
      </c>
      <c r="R52" s="16">
        <v>0.26652599999999999</v>
      </c>
      <c r="S52" s="16">
        <v>0.26821099999999998</v>
      </c>
      <c r="T52" s="16">
        <v>0.26984200000000003</v>
      </c>
      <c r="U52" s="16">
        <v>0.271478</v>
      </c>
      <c r="V52" s="16">
        <v>0.27297199999999999</v>
      </c>
      <c r="W52" s="16">
        <v>0.27437699999999998</v>
      </c>
      <c r="X52" s="16">
        <v>0.27570800000000001</v>
      </c>
      <c r="Y52" s="16">
        <v>0.27687699999999998</v>
      </c>
      <c r="Z52" s="16">
        <v>0.27805600000000003</v>
      </c>
      <c r="AA52" s="16">
        <v>0.27912900000000002</v>
      </c>
      <c r="AB52" s="16">
        <v>0.28011999999999998</v>
      </c>
      <c r="AC52" s="16">
        <v>0.28105200000000002</v>
      </c>
      <c r="AD52" s="16">
        <v>0.281804</v>
      </c>
      <c r="AE52" s="16">
        <v>0.28242</v>
      </c>
      <c r="AF52" s="13">
        <v>6.1000000000000004E-3</v>
      </c>
    </row>
    <row r="53" spans="1:32" ht="15" customHeight="1" x14ac:dyDescent="0.25">
      <c r="A53" s="10" t="s">
        <v>52</v>
      </c>
      <c r="B53" s="16">
        <v>2.4598309999999999</v>
      </c>
      <c r="C53" s="16">
        <v>2.4718119999999999</v>
      </c>
      <c r="D53" s="16">
        <v>2.4783379999999999</v>
      </c>
      <c r="E53" s="16">
        <v>2.5011739999999998</v>
      </c>
      <c r="F53" s="16">
        <v>2.522551</v>
      </c>
      <c r="G53" s="16">
        <v>2.54291</v>
      </c>
      <c r="H53" s="16">
        <v>2.5607169999999999</v>
      </c>
      <c r="I53" s="16">
        <v>2.5746349999999998</v>
      </c>
      <c r="J53" s="16">
        <v>2.5868250000000002</v>
      </c>
      <c r="K53" s="16">
        <v>2.5972949999999999</v>
      </c>
      <c r="L53" s="16">
        <v>2.6088300000000002</v>
      </c>
      <c r="M53" s="16">
        <v>2.621197</v>
      </c>
      <c r="N53" s="16">
        <v>2.6333299999999999</v>
      </c>
      <c r="O53" s="16">
        <v>2.6441590000000001</v>
      </c>
      <c r="P53" s="16">
        <v>2.6543909999999999</v>
      </c>
      <c r="Q53" s="16">
        <v>2.6631870000000002</v>
      </c>
      <c r="R53" s="16">
        <v>2.6700140000000001</v>
      </c>
      <c r="S53" s="16">
        <v>2.6760839999999999</v>
      </c>
      <c r="T53" s="16">
        <v>2.6809180000000001</v>
      </c>
      <c r="U53" s="16">
        <v>2.6850239999999999</v>
      </c>
      <c r="V53" s="16">
        <v>2.6883059999999999</v>
      </c>
      <c r="W53" s="16">
        <v>2.6907779999999999</v>
      </c>
      <c r="X53" s="16">
        <v>2.692358</v>
      </c>
      <c r="Y53" s="16">
        <v>2.692825</v>
      </c>
      <c r="Z53" s="16">
        <v>2.6924549999999998</v>
      </c>
      <c r="AA53" s="16">
        <v>2.6946219999999999</v>
      </c>
      <c r="AB53" s="16">
        <v>2.6965170000000001</v>
      </c>
      <c r="AC53" s="16">
        <v>2.6981649999999999</v>
      </c>
      <c r="AD53" s="16">
        <v>2.6992609999999999</v>
      </c>
      <c r="AE53" s="16">
        <v>2.7006169999999998</v>
      </c>
      <c r="AF53" s="13">
        <v>3.1670000000000001E-3</v>
      </c>
    </row>
    <row r="54" spans="1:32" ht="15" customHeight="1" x14ac:dyDescent="0.25">
      <c r="A54" s="10" t="s">
        <v>53</v>
      </c>
      <c r="B54" s="16">
        <v>0.73730499999999999</v>
      </c>
      <c r="C54" s="16">
        <v>0.70362100000000005</v>
      </c>
      <c r="D54" s="16">
        <v>0.658941</v>
      </c>
      <c r="E54" s="16">
        <v>0.66553499999999999</v>
      </c>
      <c r="F54" s="16">
        <v>0.65215999999999996</v>
      </c>
      <c r="G54" s="16">
        <v>0.64424499999999996</v>
      </c>
      <c r="H54" s="16">
        <v>0.64043799999999995</v>
      </c>
      <c r="I54" s="16">
        <v>0.63932299999999997</v>
      </c>
      <c r="J54" s="16">
        <v>0.63898900000000003</v>
      </c>
      <c r="K54" s="16">
        <v>0.63864500000000002</v>
      </c>
      <c r="L54" s="16">
        <v>0.63829599999999997</v>
      </c>
      <c r="M54" s="16">
        <v>0.63795500000000005</v>
      </c>
      <c r="N54" s="16">
        <v>0.63761699999999999</v>
      </c>
      <c r="O54" s="16">
        <v>0.64153000000000004</v>
      </c>
      <c r="P54" s="16">
        <v>0.64813100000000001</v>
      </c>
      <c r="Q54" s="16">
        <v>0.65487399999999996</v>
      </c>
      <c r="R54" s="16">
        <v>0.66175399999999995</v>
      </c>
      <c r="S54" s="16">
        <v>0.66878499999999996</v>
      </c>
      <c r="T54" s="16">
        <v>0.67595700000000003</v>
      </c>
      <c r="U54" s="16">
        <v>0.68327700000000002</v>
      </c>
      <c r="V54" s="16">
        <v>0.69072100000000003</v>
      </c>
      <c r="W54" s="16">
        <v>0.69834300000000005</v>
      </c>
      <c r="X54" s="16">
        <v>0.70611000000000002</v>
      </c>
      <c r="Y54" s="16">
        <v>0.71404999999999996</v>
      </c>
      <c r="Z54" s="16">
        <v>0.72216000000000002</v>
      </c>
      <c r="AA54" s="16">
        <v>0.73041400000000001</v>
      </c>
      <c r="AB54" s="16">
        <v>0.738873</v>
      </c>
      <c r="AC54" s="16">
        <v>0.74748300000000001</v>
      </c>
      <c r="AD54" s="16">
        <v>0.75623600000000002</v>
      </c>
      <c r="AE54" s="16">
        <v>0.76513799999999998</v>
      </c>
      <c r="AF54" s="13">
        <v>2.9979999999999998E-3</v>
      </c>
    </row>
    <row r="55" spans="1:32" ht="15" customHeight="1" x14ac:dyDescent="0.25">
      <c r="A55" s="10" t="s">
        <v>54</v>
      </c>
      <c r="B55" s="16">
        <v>0.13342000000000001</v>
      </c>
      <c r="C55" s="16">
        <v>0.118621</v>
      </c>
      <c r="D55" s="16">
        <v>0.11477</v>
      </c>
      <c r="E55" s="16">
        <v>0.11666799999999999</v>
      </c>
      <c r="F55" s="16">
        <v>0.11806</v>
      </c>
      <c r="G55" s="16">
        <v>0.11927599999999999</v>
      </c>
      <c r="H55" s="16">
        <v>0.12005399999999999</v>
      </c>
      <c r="I55" s="16">
        <v>0.120311</v>
      </c>
      <c r="J55" s="16">
        <v>0.12023399999999999</v>
      </c>
      <c r="K55" s="16">
        <v>0.12006600000000001</v>
      </c>
      <c r="L55" s="16">
        <v>0.119932</v>
      </c>
      <c r="M55" s="16">
        <v>0.119834</v>
      </c>
      <c r="N55" s="16">
        <v>0.119785</v>
      </c>
      <c r="O55" s="16">
        <v>0.11979099999999999</v>
      </c>
      <c r="P55" s="16">
        <v>0.119967</v>
      </c>
      <c r="Q55" s="16">
        <v>0.120273</v>
      </c>
      <c r="R55" s="16">
        <v>0.120673</v>
      </c>
      <c r="S55" s="16">
        <v>0.121016</v>
      </c>
      <c r="T55" s="16">
        <v>0.12127499999999999</v>
      </c>
      <c r="U55" s="16">
        <v>0.121446</v>
      </c>
      <c r="V55" s="16">
        <v>0.12155000000000001</v>
      </c>
      <c r="W55" s="16">
        <v>0.12163599999999999</v>
      </c>
      <c r="X55" s="16">
        <v>0.121688</v>
      </c>
      <c r="Y55" s="16">
        <v>0.12175</v>
      </c>
      <c r="Z55" s="16">
        <v>0.121835</v>
      </c>
      <c r="AA55" s="16">
        <v>0.121961</v>
      </c>
      <c r="AB55" s="16">
        <v>0.122116</v>
      </c>
      <c r="AC55" s="16">
        <v>0.122298</v>
      </c>
      <c r="AD55" s="16">
        <v>0.122489</v>
      </c>
      <c r="AE55" s="16">
        <v>0.122656</v>
      </c>
      <c r="AF55" s="13">
        <v>1.1950000000000001E-3</v>
      </c>
    </row>
    <row r="56" spans="1:32" ht="15" customHeight="1" x14ac:dyDescent="0.25">
      <c r="A56" s="10" t="s">
        <v>55</v>
      </c>
      <c r="B56" s="16">
        <v>0.69875500000000001</v>
      </c>
      <c r="C56" s="16">
        <v>0.73078600000000005</v>
      </c>
      <c r="D56" s="16">
        <v>0.72503899999999999</v>
      </c>
      <c r="E56" s="16">
        <v>0.73003499999999999</v>
      </c>
      <c r="F56" s="16">
        <v>0.70791800000000005</v>
      </c>
      <c r="G56" s="16">
        <v>0.697214</v>
      </c>
      <c r="H56" s="16">
        <v>0.70297900000000002</v>
      </c>
      <c r="I56" s="16">
        <v>0.71337899999999999</v>
      </c>
      <c r="J56" s="16">
        <v>0.72783200000000003</v>
      </c>
      <c r="K56" s="16">
        <v>0.74100200000000005</v>
      </c>
      <c r="L56" s="16">
        <v>0.74964500000000001</v>
      </c>
      <c r="M56" s="16">
        <v>0.75390999999999997</v>
      </c>
      <c r="N56" s="16">
        <v>0.75693100000000002</v>
      </c>
      <c r="O56" s="16">
        <v>0.75963899999999995</v>
      </c>
      <c r="P56" s="16">
        <v>0.76492099999999996</v>
      </c>
      <c r="Q56" s="16">
        <v>0.77645299999999995</v>
      </c>
      <c r="R56" s="16">
        <v>0.78807700000000003</v>
      </c>
      <c r="S56" s="16">
        <v>0.80115499999999995</v>
      </c>
      <c r="T56" s="16">
        <v>0.81069000000000002</v>
      </c>
      <c r="U56" s="16">
        <v>0.81928500000000004</v>
      </c>
      <c r="V56" s="16">
        <v>0.82360800000000001</v>
      </c>
      <c r="W56" s="16">
        <v>0.82647999999999999</v>
      </c>
      <c r="X56" s="16">
        <v>0.829592</v>
      </c>
      <c r="Y56" s="16">
        <v>0.832422</v>
      </c>
      <c r="Z56" s="16">
        <v>0.834179</v>
      </c>
      <c r="AA56" s="16">
        <v>0.832287</v>
      </c>
      <c r="AB56" s="16">
        <v>0.83375200000000005</v>
      </c>
      <c r="AC56" s="16">
        <v>0.83841100000000002</v>
      </c>
      <c r="AD56" s="16">
        <v>0.84249600000000002</v>
      </c>
      <c r="AE56" s="16">
        <v>0.84631500000000004</v>
      </c>
      <c r="AF56" s="13">
        <v>5.2560000000000003E-3</v>
      </c>
    </row>
    <row r="57" spans="1:32" ht="15" customHeight="1" x14ac:dyDescent="0.25">
      <c r="A57" s="11" t="s">
        <v>56</v>
      </c>
      <c r="B57" s="17">
        <v>27.171585</v>
      </c>
      <c r="C57" s="17">
        <v>26.735828000000001</v>
      </c>
      <c r="D57" s="17">
        <v>26.781803</v>
      </c>
      <c r="E57" s="17">
        <v>26.722061</v>
      </c>
      <c r="F57" s="17">
        <v>26.716159999999999</v>
      </c>
      <c r="G57" s="17">
        <v>26.785758999999999</v>
      </c>
      <c r="H57" s="17">
        <v>26.785246000000001</v>
      </c>
      <c r="I57" s="17">
        <v>26.691254000000001</v>
      </c>
      <c r="J57" s="17">
        <v>26.555734999999999</v>
      </c>
      <c r="K57" s="17">
        <v>26.413954</v>
      </c>
      <c r="L57" s="17">
        <v>26.267582000000001</v>
      </c>
      <c r="M57" s="17">
        <v>26.112528000000001</v>
      </c>
      <c r="N57" s="17">
        <v>25.951338</v>
      </c>
      <c r="O57" s="17">
        <v>25.777311000000001</v>
      </c>
      <c r="P57" s="17">
        <v>25.607609</v>
      </c>
      <c r="Q57" s="17">
        <v>25.462343000000001</v>
      </c>
      <c r="R57" s="17">
        <v>25.332287000000001</v>
      </c>
      <c r="S57" s="17">
        <v>25.224564000000001</v>
      </c>
      <c r="T57" s="17">
        <v>25.142889</v>
      </c>
      <c r="U57" s="17">
        <v>25.092627</v>
      </c>
      <c r="V57" s="17">
        <v>25.057514000000001</v>
      </c>
      <c r="W57" s="17">
        <v>25.031815000000002</v>
      </c>
      <c r="X57" s="17">
        <v>25.033466000000001</v>
      </c>
      <c r="Y57" s="17">
        <v>25.065567000000001</v>
      </c>
      <c r="Z57" s="17">
        <v>25.111742</v>
      </c>
      <c r="AA57" s="17">
        <v>25.174402000000001</v>
      </c>
      <c r="AB57" s="17">
        <v>25.243534</v>
      </c>
      <c r="AC57" s="17">
        <v>25.333832000000001</v>
      </c>
      <c r="AD57" s="17">
        <v>25.419497</v>
      </c>
      <c r="AE57" s="17">
        <v>25.513041999999999</v>
      </c>
      <c r="AF57" s="18">
        <v>-1.671E-3</v>
      </c>
    </row>
    <row r="58" spans="1:32" ht="15" customHeight="1" x14ac:dyDescent="0.25">
      <c r="A58" s="10"/>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row>
    <row r="59" spans="1:32" ht="15" customHeight="1" x14ac:dyDescent="0.25">
      <c r="A59" s="10" t="s">
        <v>57</v>
      </c>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row>
    <row r="60" spans="1:32" ht="15" customHeight="1" x14ac:dyDescent="0.25">
      <c r="A60" s="10" t="s">
        <v>43</v>
      </c>
      <c r="B60" s="16">
        <v>8.4181670000000004</v>
      </c>
      <c r="C60" s="16">
        <v>8.4112399999999994</v>
      </c>
      <c r="D60" s="16">
        <v>8.3854950000000006</v>
      </c>
      <c r="E60" s="16">
        <v>8.2592599999999994</v>
      </c>
      <c r="F60" s="16">
        <v>8.1456499999999998</v>
      </c>
      <c r="G60" s="16">
        <v>8.0971170000000008</v>
      </c>
      <c r="H60" s="16">
        <v>8.0440100000000001</v>
      </c>
      <c r="I60" s="16">
        <v>7.966933</v>
      </c>
      <c r="J60" s="16">
        <v>7.8654799999999998</v>
      </c>
      <c r="K60" s="16">
        <v>7.7590750000000002</v>
      </c>
      <c r="L60" s="16">
        <v>7.6472850000000001</v>
      </c>
      <c r="M60" s="16">
        <v>7.5307750000000002</v>
      </c>
      <c r="N60" s="16">
        <v>7.4023139999999996</v>
      </c>
      <c r="O60" s="16">
        <v>7.2708069999999996</v>
      </c>
      <c r="P60" s="16">
        <v>7.1311749999999998</v>
      </c>
      <c r="Q60" s="16">
        <v>7.0066009999999999</v>
      </c>
      <c r="R60" s="16">
        <v>6.8969079999999998</v>
      </c>
      <c r="S60" s="16">
        <v>6.8042670000000003</v>
      </c>
      <c r="T60" s="16">
        <v>6.7223389999999998</v>
      </c>
      <c r="U60" s="16">
        <v>6.6512979999999997</v>
      </c>
      <c r="V60" s="16">
        <v>6.5935329999999999</v>
      </c>
      <c r="W60" s="16">
        <v>6.5461280000000004</v>
      </c>
      <c r="X60" s="16">
        <v>6.5071389999999996</v>
      </c>
      <c r="Y60" s="16">
        <v>6.4720199999999997</v>
      </c>
      <c r="Z60" s="16">
        <v>6.4402929999999996</v>
      </c>
      <c r="AA60" s="16">
        <v>6.4142849999999996</v>
      </c>
      <c r="AB60" s="16">
        <v>6.3951330000000004</v>
      </c>
      <c r="AC60" s="16">
        <v>6.3830450000000001</v>
      </c>
      <c r="AD60" s="16">
        <v>6.3788419999999997</v>
      </c>
      <c r="AE60" s="16">
        <v>6.3756740000000001</v>
      </c>
      <c r="AF60" s="13">
        <v>-9.8469999999999999E-3</v>
      </c>
    </row>
    <row r="61" spans="1:32" ht="15" customHeight="1" x14ac:dyDescent="0.25">
      <c r="A61" s="10" t="s">
        <v>44</v>
      </c>
      <c r="B61" s="16">
        <v>0.269675</v>
      </c>
      <c r="C61" s="16">
        <v>0.26883800000000002</v>
      </c>
      <c r="D61" s="16">
        <v>0.27196100000000001</v>
      </c>
      <c r="E61" s="16">
        <v>0.27219199999999999</v>
      </c>
      <c r="F61" s="16">
        <v>0.27590700000000001</v>
      </c>
      <c r="G61" s="16">
        <v>0.27923100000000001</v>
      </c>
      <c r="H61" s="16">
        <v>0.27951500000000001</v>
      </c>
      <c r="I61" s="16">
        <v>0.27812599999999998</v>
      </c>
      <c r="J61" s="16">
        <v>0.27538600000000002</v>
      </c>
      <c r="K61" s="16">
        <v>0.27305099999999999</v>
      </c>
      <c r="L61" s="16">
        <v>0.27081300000000003</v>
      </c>
      <c r="M61" s="16">
        <v>0.26874199999999998</v>
      </c>
      <c r="N61" s="16">
        <v>0.26703700000000002</v>
      </c>
      <c r="O61" s="16">
        <v>0.26494899999999999</v>
      </c>
      <c r="P61" s="16">
        <v>0.26298899999999997</v>
      </c>
      <c r="Q61" s="16">
        <v>0.26146900000000001</v>
      </c>
      <c r="R61" s="16">
        <v>0.26001299999999999</v>
      </c>
      <c r="S61" s="16">
        <v>0.25872200000000001</v>
      </c>
      <c r="T61" s="16">
        <v>0.257799</v>
      </c>
      <c r="U61" s="16">
        <v>0.257413</v>
      </c>
      <c r="V61" s="16">
        <v>0.25734299999999999</v>
      </c>
      <c r="W61" s="16">
        <v>0.25704700000000003</v>
      </c>
      <c r="X61" s="16">
        <v>0.25736500000000001</v>
      </c>
      <c r="Y61" s="16">
        <v>0.25856600000000002</v>
      </c>
      <c r="Z61" s="16">
        <v>0.26015899999999997</v>
      </c>
      <c r="AA61" s="16">
        <v>0.26211400000000001</v>
      </c>
      <c r="AB61" s="16">
        <v>0.264347</v>
      </c>
      <c r="AC61" s="16">
        <v>0.26680399999999999</v>
      </c>
      <c r="AD61" s="16">
        <v>0.26919700000000002</v>
      </c>
      <c r="AE61" s="16">
        <v>0.27180300000000002</v>
      </c>
      <c r="AF61" s="13">
        <v>3.9199999999999999E-4</v>
      </c>
    </row>
    <row r="62" spans="1:32" ht="15" customHeight="1" x14ac:dyDescent="0.25">
      <c r="A62" s="10" t="s">
        <v>45</v>
      </c>
      <c r="B62" s="16">
        <v>0.117493</v>
      </c>
      <c r="C62" s="16">
        <v>0.114329</v>
      </c>
      <c r="D62" s="16">
        <v>0.116955</v>
      </c>
      <c r="E62" s="16">
        <v>0.11687500000000001</v>
      </c>
      <c r="F62" s="16">
        <v>0.116796</v>
      </c>
      <c r="G62" s="16">
        <v>0.117628</v>
      </c>
      <c r="H62" s="16">
        <v>0.11847000000000001</v>
      </c>
      <c r="I62" s="16">
        <v>0.119324</v>
      </c>
      <c r="J62" s="16">
        <v>0.12019199999999999</v>
      </c>
      <c r="K62" s="16">
        <v>0.12107800000000001</v>
      </c>
      <c r="L62" s="16">
        <v>0.121971</v>
      </c>
      <c r="M62" s="16">
        <v>0.122873</v>
      </c>
      <c r="N62" s="16">
        <v>0.123781</v>
      </c>
      <c r="O62" s="16">
        <v>0.124692</v>
      </c>
      <c r="P62" s="16">
        <v>0.125606</v>
      </c>
      <c r="Q62" s="16">
        <v>0.126523</v>
      </c>
      <c r="R62" s="16">
        <v>0.12744</v>
      </c>
      <c r="S62" s="16">
        <v>0.128356</v>
      </c>
      <c r="T62" s="16">
        <v>0.129271</v>
      </c>
      <c r="U62" s="16">
        <v>0.13018399999999999</v>
      </c>
      <c r="V62" s="16">
        <v>0.13109199999999999</v>
      </c>
      <c r="W62" s="16">
        <v>0.131997</v>
      </c>
      <c r="X62" s="16">
        <v>0.13289799999999999</v>
      </c>
      <c r="Y62" s="16">
        <v>0.133796</v>
      </c>
      <c r="Z62" s="16">
        <v>0.134689</v>
      </c>
      <c r="AA62" s="16">
        <v>0.135578</v>
      </c>
      <c r="AB62" s="16">
        <v>0.136465</v>
      </c>
      <c r="AC62" s="16">
        <v>0.137351</v>
      </c>
      <c r="AD62" s="16">
        <v>0.13822599999999999</v>
      </c>
      <c r="AE62" s="16">
        <v>0.13905899999999999</v>
      </c>
      <c r="AF62" s="13">
        <v>7.0179999999999999E-3</v>
      </c>
    </row>
    <row r="63" spans="1:32" ht="15" customHeight="1" x14ac:dyDescent="0.25">
      <c r="A63" s="10" t="s">
        <v>46</v>
      </c>
      <c r="B63" s="16">
        <v>2.500963</v>
      </c>
      <c r="C63" s="16">
        <v>2.424464</v>
      </c>
      <c r="D63" s="16">
        <v>2.5234990000000002</v>
      </c>
      <c r="E63" s="16">
        <v>2.5734569999999999</v>
      </c>
      <c r="F63" s="16">
        <v>2.655386</v>
      </c>
      <c r="G63" s="16">
        <v>2.7359819999999999</v>
      </c>
      <c r="H63" s="16">
        <v>2.771385</v>
      </c>
      <c r="I63" s="16">
        <v>2.7853409999999998</v>
      </c>
      <c r="J63" s="16">
        <v>2.804322</v>
      </c>
      <c r="K63" s="16">
        <v>2.8269609999999998</v>
      </c>
      <c r="L63" s="16">
        <v>2.8541449999999999</v>
      </c>
      <c r="M63" s="16">
        <v>2.8852820000000001</v>
      </c>
      <c r="N63" s="16">
        <v>2.9181509999999999</v>
      </c>
      <c r="O63" s="16">
        <v>2.9475099999999999</v>
      </c>
      <c r="P63" s="16">
        <v>2.9826359999999998</v>
      </c>
      <c r="Q63" s="16">
        <v>3.01559</v>
      </c>
      <c r="R63" s="16">
        <v>3.0412309999999998</v>
      </c>
      <c r="S63" s="16">
        <v>3.0634009999999998</v>
      </c>
      <c r="T63" s="16">
        <v>3.0876670000000002</v>
      </c>
      <c r="U63" s="16">
        <v>3.1172870000000001</v>
      </c>
      <c r="V63" s="16">
        <v>3.1453350000000002</v>
      </c>
      <c r="W63" s="16">
        <v>3.1671860000000001</v>
      </c>
      <c r="X63" s="16">
        <v>3.1960739999999999</v>
      </c>
      <c r="Y63" s="16">
        <v>3.2363110000000002</v>
      </c>
      <c r="Z63" s="16">
        <v>3.2772199999999998</v>
      </c>
      <c r="AA63" s="16">
        <v>3.32002</v>
      </c>
      <c r="AB63" s="16">
        <v>3.361742</v>
      </c>
      <c r="AC63" s="16">
        <v>3.4032659999999999</v>
      </c>
      <c r="AD63" s="16">
        <v>3.44075</v>
      </c>
      <c r="AE63" s="16">
        <v>3.4808439999999998</v>
      </c>
      <c r="AF63" s="13">
        <v>1.2999999999999999E-2</v>
      </c>
    </row>
    <row r="64" spans="1:32" ht="15" customHeight="1" x14ac:dyDescent="0.25">
      <c r="A64" s="10" t="s">
        <v>47</v>
      </c>
      <c r="B64" s="16">
        <v>2.2259000000000001E-2</v>
      </c>
      <c r="C64" s="16">
        <v>2.2397E-2</v>
      </c>
      <c r="D64" s="16">
        <v>2.2907E-2</v>
      </c>
      <c r="E64" s="16">
        <v>2.3071000000000001E-2</v>
      </c>
      <c r="F64" s="16">
        <v>2.3059E-2</v>
      </c>
      <c r="G64" s="16">
        <v>2.3158999999999999E-2</v>
      </c>
      <c r="H64" s="16">
        <v>2.3296999999999998E-2</v>
      </c>
      <c r="I64" s="16">
        <v>2.3421000000000001E-2</v>
      </c>
      <c r="J64" s="16">
        <v>2.3573E-2</v>
      </c>
      <c r="K64" s="16">
        <v>2.3755999999999999E-2</v>
      </c>
      <c r="L64" s="16">
        <v>2.3951E-2</v>
      </c>
      <c r="M64" s="16">
        <v>2.4163E-2</v>
      </c>
      <c r="N64" s="16">
        <v>2.4398E-2</v>
      </c>
      <c r="O64" s="16">
        <v>2.4656000000000001E-2</v>
      </c>
      <c r="P64" s="16">
        <v>2.4893999999999999E-2</v>
      </c>
      <c r="Q64" s="16">
        <v>2.5106E-2</v>
      </c>
      <c r="R64" s="16">
        <v>2.5328E-2</v>
      </c>
      <c r="S64" s="16">
        <v>2.5545999999999999E-2</v>
      </c>
      <c r="T64" s="16">
        <v>2.5763999999999999E-2</v>
      </c>
      <c r="U64" s="16">
        <v>2.5991E-2</v>
      </c>
      <c r="V64" s="16">
        <v>2.6213E-2</v>
      </c>
      <c r="W64" s="16">
        <v>2.6436000000000001E-2</v>
      </c>
      <c r="X64" s="16">
        <v>2.6657E-2</v>
      </c>
      <c r="Y64" s="16">
        <v>2.6893E-2</v>
      </c>
      <c r="Z64" s="16">
        <v>2.7126000000000001E-2</v>
      </c>
      <c r="AA64" s="16">
        <v>2.7403E-2</v>
      </c>
      <c r="AB64" s="16">
        <v>2.7713999999999999E-2</v>
      </c>
      <c r="AC64" s="16">
        <v>2.8028000000000001E-2</v>
      </c>
      <c r="AD64" s="16">
        <v>2.8351999999999999E-2</v>
      </c>
      <c r="AE64" s="16">
        <v>2.8691999999999999E-2</v>
      </c>
      <c r="AF64" s="13">
        <v>8.8850000000000005E-3</v>
      </c>
    </row>
    <row r="65" spans="1:32" ht="15" customHeight="1" x14ac:dyDescent="0.25">
      <c r="A65" s="10" t="s">
        <v>48</v>
      </c>
      <c r="B65" s="16">
        <v>0.24446999999999999</v>
      </c>
      <c r="C65" s="16">
        <v>0.23019300000000001</v>
      </c>
      <c r="D65" s="16">
        <v>0.209532</v>
      </c>
      <c r="E65" s="16">
        <v>0.21249199999999999</v>
      </c>
      <c r="F65" s="16">
        <v>0.21158399999999999</v>
      </c>
      <c r="G65" s="16">
        <v>0.20258499999999999</v>
      </c>
      <c r="H65" s="16">
        <v>0.208227</v>
      </c>
      <c r="I65" s="16">
        <v>0.211726</v>
      </c>
      <c r="J65" s="16">
        <v>0.21260599999999999</v>
      </c>
      <c r="K65" s="16">
        <v>0.21263199999999999</v>
      </c>
      <c r="L65" s="16">
        <v>0.213562</v>
      </c>
      <c r="M65" s="16">
        <v>0.215276</v>
      </c>
      <c r="N65" s="16">
        <v>0.21610299999999999</v>
      </c>
      <c r="O65" s="16">
        <v>0.21640599999999999</v>
      </c>
      <c r="P65" s="16">
        <v>0.21771799999999999</v>
      </c>
      <c r="Q65" s="16">
        <v>0.21606600000000001</v>
      </c>
      <c r="R65" s="16">
        <v>0.21611</v>
      </c>
      <c r="S65" s="16">
        <v>0.213727</v>
      </c>
      <c r="T65" s="16">
        <v>0.213368</v>
      </c>
      <c r="U65" s="16">
        <v>0.21277499999999999</v>
      </c>
      <c r="V65" s="16">
        <v>0.210873</v>
      </c>
      <c r="W65" s="16">
        <v>0.21065300000000001</v>
      </c>
      <c r="X65" s="16">
        <v>0.20846100000000001</v>
      </c>
      <c r="Y65" s="16">
        <v>0.20638200000000001</v>
      </c>
      <c r="Z65" s="16">
        <v>0.20580999999999999</v>
      </c>
      <c r="AA65" s="16">
        <v>0.20569200000000001</v>
      </c>
      <c r="AB65" s="16">
        <v>0.20219799999999999</v>
      </c>
      <c r="AC65" s="16">
        <v>0.201325</v>
      </c>
      <c r="AD65" s="16">
        <v>0.19980500000000001</v>
      </c>
      <c r="AE65" s="16">
        <v>0.198936</v>
      </c>
      <c r="AF65" s="13">
        <v>-5.1980000000000004E-3</v>
      </c>
    </row>
    <row r="66" spans="1:32" ht="15" customHeight="1" x14ac:dyDescent="0.25">
      <c r="A66" s="10" t="s">
        <v>49</v>
      </c>
      <c r="B66" s="16">
        <v>5.1561000000000003E-2</v>
      </c>
      <c r="C66" s="16">
        <v>4.5019000000000003E-2</v>
      </c>
      <c r="D66" s="16">
        <v>4.5442000000000003E-2</v>
      </c>
      <c r="E66" s="16">
        <v>4.5759000000000001E-2</v>
      </c>
      <c r="F66" s="16">
        <v>4.5943999999999999E-2</v>
      </c>
      <c r="G66" s="16">
        <v>4.616E-2</v>
      </c>
      <c r="H66" s="16">
        <v>4.5682E-2</v>
      </c>
      <c r="I66" s="16">
        <v>4.5047999999999998E-2</v>
      </c>
      <c r="J66" s="16">
        <v>4.4371000000000001E-2</v>
      </c>
      <c r="K66" s="16">
        <v>4.3676E-2</v>
      </c>
      <c r="L66" s="16">
        <v>4.2950000000000002E-2</v>
      </c>
      <c r="M66" s="16">
        <v>4.2354000000000003E-2</v>
      </c>
      <c r="N66" s="16">
        <v>4.1769000000000001E-2</v>
      </c>
      <c r="O66" s="16">
        <v>4.1176999999999998E-2</v>
      </c>
      <c r="P66" s="16">
        <v>4.0693E-2</v>
      </c>
      <c r="Q66" s="16">
        <v>4.0099999999999997E-2</v>
      </c>
      <c r="R66" s="16">
        <v>3.9541E-2</v>
      </c>
      <c r="S66" s="16">
        <v>3.9009000000000002E-2</v>
      </c>
      <c r="T66" s="16">
        <v>3.8518999999999998E-2</v>
      </c>
      <c r="U66" s="16">
        <v>3.8142000000000002E-2</v>
      </c>
      <c r="V66" s="16">
        <v>3.7718000000000002E-2</v>
      </c>
      <c r="W66" s="16">
        <v>3.7366999999999997E-2</v>
      </c>
      <c r="X66" s="16">
        <v>3.7048999999999999E-2</v>
      </c>
      <c r="Y66" s="16">
        <v>3.6809000000000001E-2</v>
      </c>
      <c r="Z66" s="16">
        <v>3.6517000000000001E-2</v>
      </c>
      <c r="AA66" s="16">
        <v>3.6253000000000001E-2</v>
      </c>
      <c r="AB66" s="16">
        <v>3.6055999999999998E-2</v>
      </c>
      <c r="AC66" s="16">
        <v>3.5804000000000002E-2</v>
      </c>
      <c r="AD66" s="16">
        <v>3.5653999999999998E-2</v>
      </c>
      <c r="AE66" s="16">
        <v>3.5526000000000002E-2</v>
      </c>
      <c r="AF66" s="13">
        <v>-8.4220000000000007E-3</v>
      </c>
    </row>
    <row r="67" spans="1:32" ht="15" customHeight="1" x14ac:dyDescent="0.25">
      <c r="A67" s="10" t="s">
        <v>50</v>
      </c>
      <c r="B67" s="16">
        <v>0.3352</v>
      </c>
      <c r="C67" s="16">
        <v>0.25416499999999997</v>
      </c>
      <c r="D67" s="16">
        <v>0.23974400000000001</v>
      </c>
      <c r="E67" s="16">
        <v>0.24749099999999999</v>
      </c>
      <c r="F67" s="16">
        <v>0.25528299999999998</v>
      </c>
      <c r="G67" s="16">
        <v>0.255799</v>
      </c>
      <c r="H67" s="16">
        <v>0.25640299999999999</v>
      </c>
      <c r="I67" s="16">
        <v>0.257019</v>
      </c>
      <c r="J67" s="16">
        <v>0.25764599999999999</v>
      </c>
      <c r="K67" s="16">
        <v>0.25824000000000003</v>
      </c>
      <c r="L67" s="16">
        <v>0.25878800000000002</v>
      </c>
      <c r="M67" s="16">
        <v>0.25933299999999998</v>
      </c>
      <c r="N67" s="16">
        <v>0.25990999999999997</v>
      </c>
      <c r="O67" s="16">
        <v>0.26047999999999999</v>
      </c>
      <c r="P67" s="16">
        <v>0.261044</v>
      </c>
      <c r="Q67" s="16">
        <v>0.26164100000000001</v>
      </c>
      <c r="R67" s="16">
        <v>0.26221100000000003</v>
      </c>
      <c r="S67" s="16">
        <v>0.26277699999999998</v>
      </c>
      <c r="T67" s="16">
        <v>0.26333800000000002</v>
      </c>
      <c r="U67" s="16">
        <v>0.26389200000000002</v>
      </c>
      <c r="V67" s="16">
        <v>0.26443699999999998</v>
      </c>
      <c r="W67" s="16">
        <v>0.26497900000000002</v>
      </c>
      <c r="X67" s="16">
        <v>0.26549499999999998</v>
      </c>
      <c r="Y67" s="16">
        <v>0.26597900000000002</v>
      </c>
      <c r="Z67" s="16">
        <v>0.26645999999999997</v>
      </c>
      <c r="AA67" s="16">
        <v>0.26695400000000002</v>
      </c>
      <c r="AB67" s="16">
        <v>0.26743499999999998</v>
      </c>
      <c r="AC67" s="16">
        <v>0.26787899999999998</v>
      </c>
      <c r="AD67" s="16">
        <v>0.26827000000000001</v>
      </c>
      <c r="AE67" s="16">
        <v>0.26863300000000001</v>
      </c>
      <c r="AF67" s="13">
        <v>1.9789999999999999E-3</v>
      </c>
    </row>
    <row r="68" spans="1:32" ht="15" customHeight="1" x14ac:dyDescent="0.25">
      <c r="A68" s="10" t="s">
        <v>51</v>
      </c>
      <c r="B68" s="16">
        <v>0.128997</v>
      </c>
      <c r="C68" s="16">
        <v>0.12930700000000001</v>
      </c>
      <c r="D68" s="16">
        <v>0.13087799999999999</v>
      </c>
      <c r="E68" s="16">
        <v>0.13106599999999999</v>
      </c>
      <c r="F68" s="16">
        <v>0.13138900000000001</v>
      </c>
      <c r="G68" s="16">
        <v>0.13269700000000001</v>
      </c>
      <c r="H68" s="16">
        <v>0.13409099999999999</v>
      </c>
      <c r="I68" s="16">
        <v>0.135355</v>
      </c>
      <c r="J68" s="16">
        <v>0.13656199999999999</v>
      </c>
      <c r="K68" s="16">
        <v>0.137738</v>
      </c>
      <c r="L68" s="16">
        <v>0.138769</v>
      </c>
      <c r="M68" s="16">
        <v>0.13975099999999999</v>
      </c>
      <c r="N68" s="16">
        <v>0.14072299999999999</v>
      </c>
      <c r="O68" s="16">
        <v>0.141739</v>
      </c>
      <c r="P68" s="16">
        <v>0.14274899999999999</v>
      </c>
      <c r="Q68" s="16">
        <v>0.14372699999999999</v>
      </c>
      <c r="R68" s="16">
        <v>0.144647</v>
      </c>
      <c r="S68" s="16">
        <v>0.14558299999999999</v>
      </c>
      <c r="T68" s="16">
        <v>0.14649400000000001</v>
      </c>
      <c r="U68" s="16">
        <v>0.14741299999999999</v>
      </c>
      <c r="V68" s="16">
        <v>0.14826</v>
      </c>
      <c r="W68" s="16">
        <v>0.149066</v>
      </c>
      <c r="X68" s="16">
        <v>0.14984</v>
      </c>
      <c r="Y68" s="16">
        <v>0.150537</v>
      </c>
      <c r="Z68" s="16">
        <v>0.15125</v>
      </c>
      <c r="AA68" s="16">
        <v>0.151919</v>
      </c>
      <c r="AB68" s="16">
        <v>0.15256</v>
      </c>
      <c r="AC68" s="16">
        <v>0.15318699999999999</v>
      </c>
      <c r="AD68" s="16">
        <v>0.15373700000000001</v>
      </c>
      <c r="AE68" s="16">
        <v>0.15423700000000001</v>
      </c>
      <c r="AF68" s="13">
        <v>6.3160000000000004E-3</v>
      </c>
    </row>
    <row r="69" spans="1:32" ht="15" customHeight="1" x14ac:dyDescent="0.25">
      <c r="A69" s="10" t="s">
        <v>52</v>
      </c>
      <c r="B69" s="16">
        <v>1.1901839999999999</v>
      </c>
      <c r="C69" s="16">
        <v>1.195981</v>
      </c>
      <c r="D69" s="16">
        <v>1.199133</v>
      </c>
      <c r="E69" s="16">
        <v>1.210159</v>
      </c>
      <c r="F69" s="16">
        <v>1.2204699999999999</v>
      </c>
      <c r="G69" s="16">
        <v>1.2303040000000001</v>
      </c>
      <c r="H69" s="16">
        <v>1.238907</v>
      </c>
      <c r="I69" s="16">
        <v>1.24563</v>
      </c>
      <c r="J69" s="16">
        <v>1.25152</v>
      </c>
      <c r="K69" s="16">
        <v>1.2565820000000001</v>
      </c>
      <c r="L69" s="16">
        <v>1.2621560000000001</v>
      </c>
      <c r="M69" s="16">
        <v>1.268132</v>
      </c>
      <c r="N69" s="16">
        <v>1.273995</v>
      </c>
      <c r="O69" s="16">
        <v>1.279228</v>
      </c>
      <c r="P69" s="16">
        <v>1.284173</v>
      </c>
      <c r="Q69" s="16">
        <v>1.288424</v>
      </c>
      <c r="R69" s="16">
        <v>1.2917240000000001</v>
      </c>
      <c r="S69" s="16">
        <v>1.294659</v>
      </c>
      <c r="T69" s="16">
        <v>1.296997</v>
      </c>
      <c r="U69" s="16">
        <v>1.2989839999999999</v>
      </c>
      <c r="V69" s="16">
        <v>1.300573</v>
      </c>
      <c r="W69" s="16">
        <v>1.3017719999999999</v>
      </c>
      <c r="X69" s="16">
        <v>1.30254</v>
      </c>
      <c r="Y69" s="16">
        <v>1.302772</v>
      </c>
      <c r="Z69" s="16">
        <v>1.3025990000000001</v>
      </c>
      <c r="AA69" s="16">
        <v>1.303655</v>
      </c>
      <c r="AB69" s="16">
        <v>1.3045800000000001</v>
      </c>
      <c r="AC69" s="16">
        <v>1.305388</v>
      </c>
      <c r="AD69" s="16">
        <v>1.30593</v>
      </c>
      <c r="AE69" s="16">
        <v>1.3066009999999999</v>
      </c>
      <c r="AF69" s="13">
        <v>3.1640000000000001E-3</v>
      </c>
    </row>
    <row r="70" spans="1:32" ht="15" customHeight="1" x14ac:dyDescent="0.25">
      <c r="A70" s="10" t="s">
        <v>53</v>
      </c>
      <c r="B70" s="16">
        <v>0.35424899999999998</v>
      </c>
      <c r="C70" s="16">
        <v>0.338335</v>
      </c>
      <c r="D70" s="16">
        <v>0.31690400000000002</v>
      </c>
      <c r="E70" s="16">
        <v>0.32006000000000001</v>
      </c>
      <c r="F70" s="16">
        <v>0.31361299999999998</v>
      </c>
      <c r="G70" s="16">
        <v>0.309807</v>
      </c>
      <c r="H70" s="16">
        <v>0.307975</v>
      </c>
      <c r="I70" s="16">
        <v>0.30743799999999999</v>
      </c>
      <c r="J70" s="16">
        <v>0.30727700000000002</v>
      </c>
      <c r="K70" s="16">
        <v>0.30710999999999999</v>
      </c>
      <c r="L70" s="16">
        <v>0.30694199999999999</v>
      </c>
      <c r="M70" s="16">
        <v>0.30677700000000002</v>
      </c>
      <c r="N70" s="16">
        <v>0.306614</v>
      </c>
      <c r="O70" s="16">
        <v>0.30849500000000002</v>
      </c>
      <c r="P70" s="16">
        <v>0.311668</v>
      </c>
      <c r="Q70" s="16">
        <v>0.31491000000000002</v>
      </c>
      <c r="R70" s="16">
        <v>0.318218</v>
      </c>
      <c r="S70" s="16">
        <v>0.32159900000000002</v>
      </c>
      <c r="T70" s="16">
        <v>0.32504699999999997</v>
      </c>
      <c r="U70" s="16">
        <v>0.32856600000000002</v>
      </c>
      <c r="V70" s="16">
        <v>0.33214500000000002</v>
      </c>
      <c r="W70" s="16">
        <v>0.33581</v>
      </c>
      <c r="X70" s="16">
        <v>0.33954400000000001</v>
      </c>
      <c r="Y70" s="16">
        <v>0.34336100000000003</v>
      </c>
      <c r="Z70" s="16">
        <v>0.34726000000000001</v>
      </c>
      <c r="AA70" s="16">
        <v>0.35122900000000001</v>
      </c>
      <c r="AB70" s="16">
        <v>0.355296</v>
      </c>
      <c r="AC70" s="16">
        <v>0.35943599999999998</v>
      </c>
      <c r="AD70" s="16">
        <v>0.363645</v>
      </c>
      <c r="AE70" s="16">
        <v>0.367925</v>
      </c>
      <c r="AF70" s="13">
        <v>2.9989999999999999E-3</v>
      </c>
    </row>
    <row r="71" spans="1:32" ht="15" customHeight="1" x14ac:dyDescent="0.25">
      <c r="A71" s="10" t="s">
        <v>54</v>
      </c>
      <c r="B71" s="16">
        <v>6.3022999999999996E-2</v>
      </c>
      <c r="C71" s="16">
        <v>5.6032999999999999E-2</v>
      </c>
      <c r="D71" s="16">
        <v>5.4213999999999998E-2</v>
      </c>
      <c r="E71" s="16">
        <v>5.5109999999999999E-2</v>
      </c>
      <c r="F71" s="16">
        <v>5.5767999999999998E-2</v>
      </c>
      <c r="G71" s="16">
        <v>5.6342000000000003E-2</v>
      </c>
      <c r="H71" s="16">
        <v>5.6709000000000002E-2</v>
      </c>
      <c r="I71" s="16">
        <v>5.6831E-2</v>
      </c>
      <c r="J71" s="16">
        <v>5.6794999999999998E-2</v>
      </c>
      <c r="K71" s="16">
        <v>5.6715000000000002E-2</v>
      </c>
      <c r="L71" s="16">
        <v>5.6652000000000001E-2</v>
      </c>
      <c r="M71" s="16">
        <v>5.6605999999999997E-2</v>
      </c>
      <c r="N71" s="16">
        <v>5.6582E-2</v>
      </c>
      <c r="O71" s="16">
        <v>5.6585000000000003E-2</v>
      </c>
      <c r="P71" s="16">
        <v>5.6668000000000003E-2</v>
      </c>
      <c r="Q71" s="16">
        <v>5.6813000000000002E-2</v>
      </c>
      <c r="R71" s="16">
        <v>5.7001999999999997E-2</v>
      </c>
      <c r="S71" s="16">
        <v>5.7164E-2</v>
      </c>
      <c r="T71" s="16">
        <v>5.7285999999999997E-2</v>
      </c>
      <c r="U71" s="16">
        <v>5.7367000000000001E-2</v>
      </c>
      <c r="V71" s="16">
        <v>5.7416000000000002E-2</v>
      </c>
      <c r="W71" s="16">
        <v>5.7457000000000001E-2</v>
      </c>
      <c r="X71" s="16">
        <v>5.7480999999999997E-2</v>
      </c>
      <c r="Y71" s="16">
        <v>5.7511E-2</v>
      </c>
      <c r="Z71" s="16">
        <v>5.7550999999999998E-2</v>
      </c>
      <c r="AA71" s="16">
        <v>5.7610000000000001E-2</v>
      </c>
      <c r="AB71" s="16">
        <v>5.7682999999999998E-2</v>
      </c>
      <c r="AC71" s="16">
        <v>5.7770000000000002E-2</v>
      </c>
      <c r="AD71" s="16">
        <v>5.7860000000000002E-2</v>
      </c>
      <c r="AE71" s="16">
        <v>5.7938999999999997E-2</v>
      </c>
      <c r="AF71" s="13">
        <v>1.1950000000000001E-3</v>
      </c>
    </row>
    <row r="72" spans="1:32" ht="15" customHeight="1" x14ac:dyDescent="0.25">
      <c r="A72" s="10" t="s">
        <v>55</v>
      </c>
      <c r="B72" s="16">
        <v>0.33006799999999997</v>
      </c>
      <c r="C72" s="16">
        <v>0.34519899999999998</v>
      </c>
      <c r="D72" s="16">
        <v>0.34248400000000001</v>
      </c>
      <c r="E72" s="16">
        <v>0.34484399999999998</v>
      </c>
      <c r="F72" s="16">
        <v>0.334397</v>
      </c>
      <c r="G72" s="16">
        <v>0.32934000000000002</v>
      </c>
      <c r="H72" s="16">
        <v>0.33206400000000003</v>
      </c>
      <c r="I72" s="16">
        <v>0.33697700000000003</v>
      </c>
      <c r="J72" s="16">
        <v>0.343804</v>
      </c>
      <c r="K72" s="16">
        <v>0.35002499999999998</v>
      </c>
      <c r="L72" s="16">
        <v>0.35410700000000001</v>
      </c>
      <c r="M72" s="16">
        <v>0.35612199999999999</v>
      </c>
      <c r="N72" s="16">
        <v>0.35754900000000001</v>
      </c>
      <c r="O72" s="16">
        <v>0.35882799999999998</v>
      </c>
      <c r="P72" s="16">
        <v>0.36132300000000001</v>
      </c>
      <c r="Q72" s="16">
        <v>0.36676999999999998</v>
      </c>
      <c r="R72" s="16">
        <v>0.37226100000000001</v>
      </c>
      <c r="S72" s="16">
        <v>0.37843900000000003</v>
      </c>
      <c r="T72" s="16">
        <v>0.38294299999999998</v>
      </c>
      <c r="U72" s="16">
        <v>0.38700299999999999</v>
      </c>
      <c r="V72" s="16">
        <v>0.38904499999999997</v>
      </c>
      <c r="W72" s="16">
        <v>0.390401</v>
      </c>
      <c r="X72" s="16">
        <v>0.39187100000000002</v>
      </c>
      <c r="Y72" s="16">
        <v>0.393208</v>
      </c>
      <c r="Z72" s="16">
        <v>0.394038</v>
      </c>
      <c r="AA72" s="16">
        <v>0.39314500000000002</v>
      </c>
      <c r="AB72" s="16">
        <v>0.39383600000000002</v>
      </c>
      <c r="AC72" s="16">
        <v>0.39603699999999997</v>
      </c>
      <c r="AD72" s="16">
        <v>0.39796700000000002</v>
      </c>
      <c r="AE72" s="16">
        <v>0.39977099999999999</v>
      </c>
      <c r="AF72" s="13">
        <v>5.2560000000000003E-3</v>
      </c>
    </row>
    <row r="73" spans="1:32" ht="15" customHeight="1" thickBot="1" x14ac:dyDescent="0.3">
      <c r="A73" s="11" t="s">
        <v>56</v>
      </c>
      <c r="B73" s="17">
        <v>14.026311</v>
      </c>
      <c r="C73" s="17">
        <v>13.835499</v>
      </c>
      <c r="D73" s="17">
        <v>13.859147</v>
      </c>
      <c r="E73" s="17">
        <v>13.811836</v>
      </c>
      <c r="F73" s="17">
        <v>13.785245</v>
      </c>
      <c r="G73" s="17">
        <v>13.816152000000001</v>
      </c>
      <c r="H73" s="17">
        <v>13.816735</v>
      </c>
      <c r="I73" s="17">
        <v>13.769169</v>
      </c>
      <c r="J73" s="17">
        <v>13.699534</v>
      </c>
      <c r="K73" s="17">
        <v>13.626639000000001</v>
      </c>
      <c r="L73" s="17">
        <v>13.552092</v>
      </c>
      <c r="M73" s="17">
        <v>13.476184</v>
      </c>
      <c r="N73" s="17">
        <v>13.388927000000001</v>
      </c>
      <c r="O73" s="17">
        <v>13.295552000000001</v>
      </c>
      <c r="P73" s="17">
        <v>13.203336999999999</v>
      </c>
      <c r="Q73" s="17">
        <v>13.123742999999999</v>
      </c>
      <c r="R73" s="17">
        <v>13.052635</v>
      </c>
      <c r="S73" s="17">
        <v>12.99325</v>
      </c>
      <c r="T73" s="17">
        <v>12.946834000000001</v>
      </c>
      <c r="U73" s="17">
        <v>12.916315000000001</v>
      </c>
      <c r="V73" s="17">
        <v>12.893981</v>
      </c>
      <c r="W73" s="17">
        <v>12.876300000000001</v>
      </c>
      <c r="X73" s="17">
        <v>12.872415999999999</v>
      </c>
      <c r="Y73" s="17">
        <v>12.884145</v>
      </c>
      <c r="Z73" s="17">
        <v>12.900974</v>
      </c>
      <c r="AA73" s="17">
        <v>12.925858</v>
      </c>
      <c r="AB73" s="17">
        <v>12.955045999999999</v>
      </c>
      <c r="AC73" s="17">
        <v>12.995319</v>
      </c>
      <c r="AD73" s="17">
        <v>13.038233999999999</v>
      </c>
      <c r="AE73" s="17">
        <v>13.085639</v>
      </c>
      <c r="AF73" s="18">
        <v>-1.9880000000000002E-3</v>
      </c>
    </row>
    <row r="74" spans="1:32" ht="24" x14ac:dyDescent="0.25">
      <c r="A74" s="19" t="s">
        <v>58</v>
      </c>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row>
    <row r="75" spans="1:32" x14ac:dyDescent="0.25">
      <c r="A75" s="20" t="s">
        <v>59</v>
      </c>
      <c r="AF75" s="6"/>
    </row>
    <row r="76" spans="1:32" x14ac:dyDescent="0.25">
      <c r="A76" s="20" t="s">
        <v>60</v>
      </c>
      <c r="AF76" s="6"/>
    </row>
    <row r="77" spans="1:32" x14ac:dyDescent="0.25">
      <c r="A77" s="20" t="s">
        <v>61</v>
      </c>
      <c r="AF77" s="6"/>
    </row>
    <row r="78" spans="1:32" x14ac:dyDescent="0.25">
      <c r="A78" s="20" t="s">
        <v>62</v>
      </c>
      <c r="AF78" s="6"/>
    </row>
    <row r="79" spans="1:32" x14ac:dyDescent="0.25">
      <c r="A79" s="20" t="s">
        <v>63</v>
      </c>
      <c r="AF79" s="6"/>
    </row>
    <row r="80" spans="1:32" x14ac:dyDescent="0.25">
      <c r="A80" s="20" t="s">
        <v>64</v>
      </c>
      <c r="AF80" s="6"/>
    </row>
    <row r="81" spans="1:32" x14ac:dyDescent="0.25">
      <c r="A81" s="20" t="s">
        <v>65</v>
      </c>
      <c r="AF81" s="6"/>
    </row>
    <row r="82" spans="1:32" x14ac:dyDescent="0.25">
      <c r="A82" s="20" t="s">
        <v>66</v>
      </c>
      <c r="AF82" s="6"/>
    </row>
    <row r="83" spans="1:32" x14ac:dyDescent="0.25">
      <c r="A83" s="20" t="s">
        <v>67</v>
      </c>
      <c r="AF83" s="6"/>
    </row>
    <row r="84" spans="1:32" x14ac:dyDescent="0.25">
      <c r="A84" s="20" t="s">
        <v>68</v>
      </c>
      <c r="AF84" s="6"/>
    </row>
    <row r="85" spans="1:32" x14ac:dyDescent="0.25">
      <c r="A85" s="20" t="s">
        <v>69</v>
      </c>
      <c r="AF85" s="6"/>
    </row>
    <row r="86" spans="1:32" x14ac:dyDescent="0.25">
      <c r="A86" s="20" t="s">
        <v>70</v>
      </c>
      <c r="AF86" s="6"/>
    </row>
    <row r="87" spans="1:32" x14ac:dyDescent="0.25">
      <c r="A87" s="20" t="s">
        <v>71</v>
      </c>
      <c r="AF87" s="6"/>
    </row>
    <row r="88" spans="1:32" x14ac:dyDescent="0.25">
      <c r="A88" s="20" t="s">
        <v>72</v>
      </c>
      <c r="AF88" s="6"/>
    </row>
    <row r="89" spans="1:32" x14ac:dyDescent="0.25">
      <c r="A89" s="20" t="s">
        <v>73</v>
      </c>
      <c r="AF89" s="6"/>
    </row>
    <row r="90" spans="1:32" x14ac:dyDescent="0.25">
      <c r="A90" s="20" t="s">
        <v>74</v>
      </c>
      <c r="AF90" s="6"/>
    </row>
    <row r="91" spans="1:32" x14ac:dyDescent="0.25">
      <c r="A91" s="20" t="s">
        <v>75</v>
      </c>
      <c r="AF91" s="6"/>
    </row>
    <row r="92" spans="1:32" x14ac:dyDescent="0.25">
      <c r="A92" s="20" t="s">
        <v>76</v>
      </c>
      <c r="AF92" s="6"/>
    </row>
    <row r="93" spans="1:32" x14ac:dyDescent="0.25">
      <c r="A93" s="20" t="s">
        <v>77</v>
      </c>
      <c r="AF93" s="6"/>
    </row>
    <row r="94" spans="1:32" x14ac:dyDescent="0.25">
      <c r="A94" s="20" t="s">
        <v>78</v>
      </c>
      <c r="AF9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VFP-BCDT-passengers</vt:lpstr>
      <vt:lpstr>VFP-BNCDTfVwSD-passengers</vt:lpstr>
      <vt:lpstr>VFP-BNVFE-passengers</vt:lpstr>
      <vt:lpstr>VFP-BCDT-freight</vt:lpstr>
      <vt:lpstr>VFP-BNCDTfVwSD-freight</vt:lpstr>
      <vt:lpstr>VFP-BNVFE-freight</vt:lpstr>
      <vt:lpstr>Source Tables -&gt;</vt:lpstr>
      <vt:lpstr>AEO Table 7</vt:lpstr>
      <vt:lpstr>AEO Table 45</vt:lpstr>
      <vt:lpstr>AEO Table 57</vt:lpstr>
      <vt:lpstr>AEO Table 58</vt:lpstr>
      <vt:lpstr>AEO Table 66</vt:lpstr>
      <vt:lpstr>AEO Table 67</vt:lpstr>
      <vt:lpstr>AEO Table 68</vt:lpstr>
      <vt:lpstr>NTS Table 1-40</vt:lpstr>
      <vt:lpstr>NTS Table 1-50</vt:lpstr>
      <vt:lpstr>TEDB Table 8-01</vt:lpstr>
      <vt:lpstr>NRBS Table 37</vt:lpstr>
      <vt:lpstr>NHTSA Table 1</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2014-04-07T20:02:31Z</dcterms:created>
  <dcterms:modified xsi:type="dcterms:W3CDTF">2015-06-16T21:56:06Z</dcterms:modified>
</cp:coreProperties>
</file>