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420" windowHeight="11020"/>
  </bookViews>
  <sheets>
    <sheet name="About" sheetId="1" r:id="rId1"/>
    <sheet name="Table 4.1" sheetId="2" r:id="rId2"/>
    <sheet name="Table 5.1" sheetId="10" r:id="rId3"/>
    <sheet name="Table 5.2" sheetId="11" r:id="rId4"/>
    <sheet name="NHTSA Motorbikes" sheetId="7" r:id="rId5"/>
    <sheet name="BTS NTS Modal Profile Data" sheetId="9" r:id="rId6"/>
    <sheet name="AADTbVT-passengers" sheetId="6" r:id="rId7"/>
    <sheet name="AADTbVT-freight" sheetId="12" r:id="rId8"/>
  </sheets>
  <calcPr calcId="145621"/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3" i="6"/>
  <c r="C4" i="6"/>
  <c r="C5" i="6"/>
  <c r="C6" i="6"/>
  <c r="C7" i="6"/>
  <c r="C2" i="6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3" i="12"/>
  <c r="C4" i="12"/>
  <c r="C5" i="12"/>
  <c r="C6" i="12"/>
  <c r="C7" i="12"/>
  <c r="C2" i="12"/>
  <c r="B5" i="12"/>
  <c r="B4" i="12"/>
  <c r="B3" i="12"/>
  <c r="B26" i="9" l="1"/>
  <c r="B25" i="9"/>
  <c r="B24" i="9"/>
  <c r="B16" i="9"/>
  <c r="B3" i="6"/>
  <c r="B4" i="9"/>
  <c r="B27" i="9" l="1"/>
  <c r="B5" i="6" s="1"/>
  <c r="B4" i="6"/>
  <c r="B2" i="6" l="1"/>
  <c r="E16" i="2"/>
  <c r="E15" i="2"/>
  <c r="E14" i="2"/>
  <c r="E13" i="2"/>
  <c r="E12" i="2"/>
  <c r="E11" i="2"/>
  <c r="B7" i="6" l="1"/>
</calcChain>
</file>

<file path=xl/sharedStrings.xml><?xml version="1.0" encoding="utf-8"?>
<sst xmlns="http://schemas.openxmlformats.org/spreadsheetml/2006/main" count="140" uniqueCount="111">
  <si>
    <t>Source:</t>
  </si>
  <si>
    <t>Oak Ridge National Lab</t>
  </si>
  <si>
    <t>http://cta.ornl.gov/data/index.shtml</t>
  </si>
  <si>
    <t>Table 4.1</t>
  </si>
  <si>
    <t>Year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</si>
  <si>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</si>
  <si>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</si>
  <si>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</si>
  <si>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</si>
  <si>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Fuel economy</t>
    </r>
    <r>
      <rPr>
        <vertAlign val="superscript"/>
        <sz val="10"/>
        <color indexed="8"/>
        <rFont val="Times New Roman"/>
        <family val="1"/>
      </rPr>
      <t>b</t>
    </r>
  </si>
  <si>
    <t>(per vehicle)</t>
  </si>
  <si>
    <t>(million gallons)</t>
  </si>
  <si>
    <t>(miles per gallon)</t>
  </si>
  <si>
    <r>
      <t xml:space="preserve"> 1985</t>
    </r>
    <r>
      <rPr>
        <vertAlign val="superscript"/>
        <sz val="10"/>
        <color indexed="8"/>
        <rFont val="Times New Roman"/>
        <family val="1"/>
      </rPr>
      <t>c</t>
    </r>
  </si>
  <si>
    <r>
      <t>22.6</t>
    </r>
    <r>
      <rPr>
        <vertAlign val="superscript"/>
        <sz val="10"/>
        <color indexed="8"/>
        <rFont val="Times New Roman"/>
        <family val="1"/>
      </rPr>
      <t>d</t>
    </r>
  </si>
  <si>
    <t>Table 5.1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</si>
  <si>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</si>
  <si>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</si>
  <si>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</si>
  <si>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</si>
  <si>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</si>
  <si>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</si>
  <si>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</si>
  <si>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Average annual percentage change</t>
  </si>
  <si>
    <r>
      <t xml:space="preserve">     b</t>
    </r>
    <r>
      <rPr>
        <sz val="10"/>
        <color indexed="8"/>
        <rFont val="Times New Roman"/>
        <family val="1"/>
      </rPr>
      <t>Fuel economy for car population.</t>
    </r>
  </si>
  <si>
    <r>
      <t xml:space="preserve">     c</t>
    </r>
    <r>
      <rPr>
        <sz val="10"/>
        <color indexed="8"/>
        <rFont val="Times New Roman"/>
        <family val="1"/>
      </rPr>
      <t>Beginning in this year the data were revised to exclude minivans, pickups and sport utility vehicles which may have been previously included.</t>
    </r>
  </si>
  <si>
    <r>
      <t xml:space="preserve">     d</t>
    </r>
    <r>
      <rPr>
        <sz val="10"/>
        <color indexed="8"/>
        <rFont val="Times New Roman"/>
        <family val="1"/>
      </rPr>
      <t>Due to FHWA methodology changes, data from 2009-on are not comparable with previous data.</t>
    </r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</si>
  <si>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</si>
  <si>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</si>
  <si>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</si>
  <si>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</si>
  <si>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</si>
  <si>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</si>
  <si>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</si>
  <si>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</si>
  <si>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Motorbikes</t>
  </si>
  <si>
    <t>National Highway Traffic Safety Administration</t>
  </si>
  <si>
    <t>Registered Vehicles</t>
  </si>
  <si>
    <t>Motorcycles</t>
  </si>
  <si>
    <t>AADTbVT Average Annual Dist Traveled by Vehicle Type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</si>
  <si>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</si>
  <si>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</si>
  <si>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</si>
  <si>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</si>
  <si>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</si>
  <si>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</si>
  <si>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</si>
  <si>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</si>
  <si>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for cost calculation) will not be included when the model calculates changes in amount spent on</t>
  </si>
  <si>
    <t>vehicles.</t>
  </si>
  <si>
    <t>Freight HDV distance traveled is calculated as a weighted average of the heavy truck classes.</t>
  </si>
  <si>
    <t>Vehicle types for which there are no data in this variable (or in one of the other essential variables</t>
  </si>
  <si>
    <t>Vehicle Miles of Travel (Millions)</t>
  </si>
  <si>
    <t>Quick Facts 2014</t>
  </si>
  <si>
    <t>http://www-nrd.nhtsa.dot.gov/Pubs/812234.pdf</t>
  </si>
  <si>
    <t>Page 1, "Exposure Data"</t>
  </si>
  <si>
    <t>The data in this table from 1985–on DO NOT include minivans, pickups, or sport utility vehicles. Much of the data for 2009-on were estimated; the FHWA no longer publishes travel and fuel data for cars. A methodology change for the number of cars registered affected the series in 2012.</t>
  </si>
  <si>
    <r>
      <t xml:space="preserve">     a</t>
    </r>
    <r>
      <rPr>
        <sz val="10"/>
        <color indexed="8"/>
        <rFont val="Times New Roman"/>
        <family val="1"/>
      </rPr>
      <t>This number differs from HIS Automotive's estimates of “number of cars in use.”  See Table 3.4.</t>
    </r>
  </si>
  <si>
    <t xml:space="preserve">     DC, 2015, Table VM-1 and annual.  (Additional resources:  www.fhwa.dot.gov)</t>
  </si>
  <si>
    <t>Summary Statistics for Cars, 1970–2014</t>
  </si>
  <si>
    <t>1970-2014</t>
  </si>
  <si>
    <t>2004-2014</t>
  </si>
  <si>
    <r>
      <t xml:space="preserve">1970-2008:  U.S. Department of Transportation, Federal Highway Administration, </t>
    </r>
    <r>
      <rPr>
        <i/>
        <sz val="10"/>
        <color indexed="8"/>
        <rFont val="Times New Roman"/>
        <family val="1"/>
      </rPr>
      <t>Highway Statistics 2009</t>
    </r>
    <r>
      <rPr>
        <sz val="10"/>
        <color indexed="8"/>
        <rFont val="Times New Roman"/>
        <family val="1"/>
      </rPr>
      <t>, Washington, DC, 2011, Table VM-1 and annual.  2009-on:  See Section 7.1 in Appendix A.  (Additional resources:  www.fhwa.dot.gov)</t>
    </r>
  </si>
  <si>
    <t>Tables 4.1</t>
  </si>
  <si>
    <t>Transportation Energy Data Book Ed. 35</t>
  </si>
  <si>
    <t>Tables 5.1, and 5.2</t>
  </si>
  <si>
    <t>Passenger LDVs</t>
  </si>
  <si>
    <t>Freight HDVs</t>
  </si>
  <si>
    <t>Passenger aircraft and freight aircraft</t>
  </si>
  <si>
    <t>Aircraft revenue-miles (thousands), total certified</t>
  </si>
  <si>
    <t>Passenger HDVs (buses)</t>
  </si>
  <si>
    <t>Freight Rail</t>
  </si>
  <si>
    <t>Passenger Rail</t>
  </si>
  <si>
    <t>Intercity (Amtrak)</t>
  </si>
  <si>
    <t>Amtrak passenger train-miles (millions)</t>
  </si>
  <si>
    <t>Transit</t>
  </si>
  <si>
    <t>vehicle-miles, heavy rail (millions)</t>
  </si>
  <si>
    <t>vehicle-miles, light rail (millions)</t>
  </si>
  <si>
    <t>vehicle-miles, commuter rail (millions)</t>
  </si>
  <si>
    <t>number of aircraft available for service, total domestic and international</t>
  </si>
  <si>
    <t>avg. annual miles per aircraft</t>
  </si>
  <si>
    <t>This assumes passenger and freight aircraft fly similar numbers of miles per year.</t>
  </si>
  <si>
    <t>Average miles traveled per vehicle, all buses</t>
  </si>
  <si>
    <t>Average miles traveled per vehicle, Locomotive</t>
  </si>
  <si>
    <t>Amtrak number of passenger vehicles, locomotives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</si>
  <si>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</si>
  <si>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</si>
  <si>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</si>
  <si>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</si>
  <si>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</si>
  <si>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</si>
  <si>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</si>
  <si>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Passenger HDVs, both types of aircraft, both types of rail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</si>
  <si>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</si>
  <si>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</si>
  <si>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</si>
  <si>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</si>
  <si>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</si>
  <si>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</si>
  <si>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</si>
  <si>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</si>
  <si>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t>Data are not available for freight LDVs or for either type of ship.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</si>
  <si>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2014,</t>
    </r>
    <r>
      <rPr>
        <sz val="10"/>
        <color indexed="8"/>
        <rFont val="Times New Roman"/>
        <family val="1"/>
      </rPr>
      <t xml:space="preserve"> Washington, DC, 2015, Table VM-1 and annual.  (Additional resources:  www.fhwa.dot.gov)</t>
    </r>
  </si>
  <si>
    <t>2004–2014</t>
  </si>
  <si>
    <t>1970–2014</t>
  </si>
  <si>
    <t>Summary Statistics for Class 3-8 Single-Unit Trucks, 1970–2014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</si>
  <si>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</t>
    </r>
    <r>
      <rPr>
        <sz val="10"/>
        <color indexed="8"/>
        <rFont val="Times New Roman"/>
        <family val="1"/>
      </rPr>
      <t xml:space="preserve">, Washington, </t>
    </r>
  </si>
  <si>
    <t>Summary Statistics for Class 7-8 Combination Trucks, 1970–2014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</si>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</sst>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"/>
    <numFmt numFmtId="166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</cellStyleXfs>
  <cellXfs count="1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2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1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Fill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0" fillId="0" borderId="0" xfId="0" applyNumberFormat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0" fontId="4" fillId="0" borderId="0" xfId="3" applyFont="1"/>
    <xf numFmtId="165" fontId="4" fillId="0" borderId="0" xfId="3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/>
    <xf numFmtId="165" fontId="4" fillId="0" borderId="0" xfId="3" applyNumberFormat="1" applyFont="1" applyAlignment="1"/>
    <xf numFmtId="0" fontId="4" fillId="0" borderId="3" xfId="3" applyFont="1" applyBorder="1" applyAlignment="1"/>
    <xf numFmtId="0" fontId="4" fillId="0" borderId="3" xfId="3" applyFont="1" applyBorder="1" applyAlignment="1">
      <alignment horizontal="justify"/>
    </xf>
    <xf numFmtId="0" fontId="3" fillId="0" borderId="0" xfId="3" applyFont="1"/>
    <xf numFmtId="166" fontId="4" fillId="0" borderId="11" xfId="3" applyNumberFormat="1" applyFont="1" applyBorder="1" applyAlignment="1">
      <alignment horizontal="center"/>
    </xf>
    <xf numFmtId="166" fontId="4" fillId="0" borderId="11" xfId="3" applyNumberFormat="1" applyFont="1" applyBorder="1" applyAlignment="1">
      <alignment horizontal="center" vertical="top" wrapText="1"/>
    </xf>
    <xf numFmtId="0" fontId="4" fillId="0" borderId="11" xfId="3" applyFont="1" applyBorder="1" applyAlignment="1">
      <alignment horizontal="center"/>
    </xf>
    <xf numFmtId="166" fontId="4" fillId="0" borderId="0" xfId="3" applyNumberFormat="1" applyFont="1" applyAlignment="1">
      <alignment horizontal="center"/>
    </xf>
    <xf numFmtId="166" fontId="4" fillId="0" borderId="0" xfId="3" applyNumberFormat="1" applyFont="1" applyAlignment="1">
      <alignment horizontal="center" vertical="top" wrapText="1"/>
    </xf>
    <xf numFmtId="3" fontId="4" fillId="0" borderId="0" xfId="3" applyNumberFormat="1" applyFont="1" applyAlignment="1">
      <alignment horizontal="center"/>
    </xf>
    <xf numFmtId="0" fontId="4" fillId="0" borderId="2" xfId="3" applyFont="1" applyBorder="1" applyAlignment="1">
      <alignment horizontal="center"/>
    </xf>
    <xf numFmtId="3" fontId="4" fillId="0" borderId="2" xfId="3" applyNumberFormat="1" applyFont="1" applyBorder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wrapText="1"/>
    </xf>
    <xf numFmtId="165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9" fillId="0" borderId="0" xfId="3" applyFont="1" applyAlignment="1">
      <alignment horizontal="left" wrapText="1"/>
    </xf>
    <xf numFmtId="0" fontId="11" fillId="0" borderId="0" xfId="3" applyFont="1"/>
    <xf numFmtId="0" fontId="4" fillId="0" borderId="2" xfId="3" applyFont="1" applyBorder="1"/>
    <xf numFmtId="0" fontId="4" fillId="0" borderId="11" xfId="3" applyFont="1" applyBorder="1"/>
    <xf numFmtId="0" fontId="4" fillId="0" borderId="0" xfId="3" applyFont="1" applyBorder="1"/>
    <xf numFmtId="0" fontId="4" fillId="0" borderId="0" xfId="3" applyFont="1" applyAlignment="1">
      <alignment horizontal="center" vertical="top"/>
    </xf>
    <xf numFmtId="3" fontId="4" fillId="0" borderId="0" xfId="3" applyNumberFormat="1" applyFont="1" applyAlignment="1">
      <alignment horizontal="center" vertical="top"/>
    </xf>
    <xf numFmtId="3" fontId="4" fillId="0" borderId="0" xfId="3" applyNumberFormat="1" applyFont="1" applyAlignment="1">
      <alignment horizontal="center" vertical="top" wrapText="1"/>
    </xf>
    <xf numFmtId="0" fontId="9" fillId="0" borderId="0" xfId="3" applyFont="1" applyBorder="1" applyAlignme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9" fillId="0" borderId="4" xfId="3" applyFont="1" applyBorder="1" applyAlignment="1">
      <alignment horizontal="left" wrapText="1"/>
    </xf>
    <xf numFmtId="0" fontId="9" fillId="0" borderId="5" xfId="3" applyFont="1" applyBorder="1" applyAlignment="1">
      <alignment horizontal="left" wrapText="1"/>
    </xf>
    <xf numFmtId="0" fontId="9" fillId="0" borderId="6" xfId="3" applyFont="1" applyBorder="1" applyAlignment="1">
      <alignment horizontal="left" wrapText="1"/>
    </xf>
    <xf numFmtId="0" fontId="9" fillId="0" borderId="7" xfId="3" applyFont="1" applyBorder="1" applyAlignment="1">
      <alignment horizontal="left" wrapText="1"/>
    </xf>
    <xf numFmtId="0" fontId="9" fillId="0" borderId="0" xfId="3" applyFont="1" applyBorder="1" applyAlignment="1">
      <alignment horizontal="left" wrapText="1"/>
    </xf>
    <xf numFmtId="0" fontId="9" fillId="0" borderId="8" xfId="3" applyFont="1" applyBorder="1" applyAlignment="1">
      <alignment horizontal="left" wrapText="1"/>
    </xf>
    <xf numFmtId="0" fontId="9" fillId="0" borderId="9" xfId="3" applyFont="1" applyBorder="1" applyAlignment="1">
      <alignment horizontal="left" wrapText="1"/>
    </xf>
    <xf numFmtId="0" fontId="9" fillId="0" borderId="2" xfId="3" applyFont="1" applyBorder="1" applyAlignment="1">
      <alignment horizontal="left" wrapText="1"/>
    </xf>
    <xf numFmtId="0" fontId="9" fillId="0" borderId="10" xfId="3" applyFont="1" applyBorder="1" applyAlignment="1">
      <alignment horizontal="left" wrapText="1"/>
    </xf>
    <xf numFmtId="0" fontId="4" fillId="0" borderId="0" xfId="3" applyFont="1" applyAlignment="1">
      <alignment horizontal="left" wrapText="1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9" fillId="0" borderId="0" xfId="3" applyFont="1" applyAlignment="1">
      <alignment horizontal="center"/>
    </xf>
    <xf numFmtId="0" fontId="3" fillId="0" borderId="0" xfId="3" applyFont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59055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ta.ornl.gov/data/index.shtml" TargetMode="External"/><Relationship Id="rId1" Type="http://schemas.openxmlformats.org/officeDocument/2006/relationships/hyperlink" Target="http://cta.ornl.gov/data/index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/>
  </sheetViews>
  <sheetFormatPr defaultRowHeight="14.5" x14ac:dyDescent="0.35"/>
  <cols>
    <col min="2" max="2" width="51.54296875" customWidth="1"/>
  </cols>
  <sheetData>
    <row r="1" spans="1:2" ht="15" x14ac:dyDescent="0.25">
      <c r="A1" s="1" t="s">
        <v>39</v>
      </c>
    </row>
    <row r="3" spans="1:2" ht="15" x14ac:dyDescent="0.25">
      <c r="A3" s="1" t="s">
        <v>0</v>
      </c>
      <c r="B3" s="19" t="s">
        <v>66</v>
      </c>
    </row>
    <row r="4" spans="1:2" ht="15" x14ac:dyDescent="0.25">
      <c r="B4" t="s">
        <v>1</v>
      </c>
    </row>
    <row r="5" spans="1:2" ht="15" x14ac:dyDescent="0.25">
      <c r="B5" s="2">
        <v>2016</v>
      </c>
    </row>
    <row r="6" spans="1:2" ht="15" x14ac:dyDescent="0.25">
      <c r="B6" t="s">
        <v>64</v>
      </c>
    </row>
    <row r="7" spans="1:2" ht="15" x14ac:dyDescent="0.25">
      <c r="B7" s="3" t="s">
        <v>2</v>
      </c>
    </row>
    <row r="8" spans="1:2" ht="15" x14ac:dyDescent="0.25">
      <c r="B8" t="s">
        <v>63</v>
      </c>
    </row>
    <row r="10" spans="1:2" ht="15" x14ac:dyDescent="0.25">
      <c r="B10" s="19" t="s">
        <v>67</v>
      </c>
    </row>
    <row r="11" spans="1:2" ht="15" x14ac:dyDescent="0.25">
      <c r="B11" t="s">
        <v>1</v>
      </c>
    </row>
    <row r="12" spans="1:2" ht="15" x14ac:dyDescent="0.25">
      <c r="B12" s="2">
        <v>2016</v>
      </c>
    </row>
    <row r="13" spans="1:2" ht="15" x14ac:dyDescent="0.25">
      <c r="B13" t="s">
        <v>64</v>
      </c>
    </row>
    <row r="14" spans="1:2" ht="15" x14ac:dyDescent="0.25">
      <c r="B14" s="3" t="s">
        <v>2</v>
      </c>
    </row>
    <row r="15" spans="1:2" ht="15" x14ac:dyDescent="0.25">
      <c r="B15" t="s">
        <v>65</v>
      </c>
    </row>
    <row r="17" spans="2:2" ht="15" x14ac:dyDescent="0.25">
      <c r="B17" s="19" t="s">
        <v>35</v>
      </c>
    </row>
    <row r="18" spans="2:2" ht="15" x14ac:dyDescent="0.25">
      <c r="B18" t="s">
        <v>36</v>
      </c>
    </row>
    <row r="19" spans="2:2" ht="15" x14ac:dyDescent="0.25">
      <c r="B19" s="2">
        <v>2016</v>
      </c>
    </row>
    <row r="20" spans="2:2" ht="15" x14ac:dyDescent="0.25">
      <c r="B20" t="s">
        <v>53</v>
      </c>
    </row>
    <row r="21" spans="2:2" ht="15" x14ac:dyDescent="0.25">
      <c r="B21" s="3" t="s">
        <v>54</v>
      </c>
    </row>
    <row r="22" spans="2:2" ht="15" x14ac:dyDescent="0.25">
      <c r="B22" t="s">
        <v>55</v>
      </c>
    </row>
    <row r="24" spans="2:2" ht="15" x14ac:dyDescent="0.25">
      <c r="B24" s="19" t="s">
        <v>92</v>
      </c>
    </row>
    <row r="25" spans="2:2" ht="15" x14ac:dyDescent="0.25">
      <c r="B25" t="s">
        <v>93</v>
      </c>
    </row>
    <row r="26" spans="2:2" ht="15" x14ac:dyDescent="0.25">
      <c r="B26" s="2">
        <v>2016</v>
      </c>
    </row>
    <row r="27" spans="2:2" ht="15" x14ac:dyDescent="0.25">
      <c r="B27" t="s">
        <v>94</v>
      </c>
    </row>
    <row r="28" spans="2:2" ht="15" x14ac:dyDescent="0.25">
      <c r="B28" t="s">
        <v>95</v>
      </c>
    </row>
    <row r="29" spans="2:2" ht="15" x14ac:dyDescent="0.25">
      <c r="B29" t="s">
        <v>96</v>
      </c>
    </row>
    <row r="30" spans="2:2" ht="15" x14ac:dyDescent="0.25">
      <c r="B30" s="41" t="s">
        <v>97</v>
      </c>
    </row>
    <row r="31" spans="2:2" ht="15" x14ac:dyDescent="0.25">
      <c r="B31" s="41" t="s">
        <v>98</v>
      </c>
    </row>
    <row r="32" spans="2:2" ht="15" x14ac:dyDescent="0.25">
      <c r="B32" s="41" t="s">
        <v>99</v>
      </c>
    </row>
    <row r="33" spans="1:2" ht="15" x14ac:dyDescent="0.25">
      <c r="B33" s="41" t="s">
        <v>100</v>
      </c>
    </row>
    <row r="34" spans="1:2" ht="15" x14ac:dyDescent="0.25">
      <c r="B34" s="24"/>
    </row>
    <row r="35" spans="1:2" ht="15" x14ac:dyDescent="0.25">
      <c r="A35" s="1" t="s">
        <v>47</v>
      </c>
      <c r="B35" s="23"/>
    </row>
    <row r="36" spans="1:2" x14ac:dyDescent="0.35">
      <c r="A36" t="s">
        <v>101</v>
      </c>
      <c r="B36" s="22"/>
    </row>
    <row r="37" spans="1:2" x14ac:dyDescent="0.35">
      <c r="A37" t="s">
        <v>51</v>
      </c>
      <c r="B37" s="22"/>
    </row>
    <row r="38" spans="1:2" x14ac:dyDescent="0.35">
      <c r="A38" t="s">
        <v>48</v>
      </c>
      <c r="B38" s="22"/>
    </row>
    <row r="39" spans="1:2" x14ac:dyDescent="0.35">
      <c r="A39" t="s">
        <v>49</v>
      </c>
    </row>
    <row r="41" spans="1:2" x14ac:dyDescent="0.35">
      <c r="A41" t="s">
        <v>50</v>
      </c>
    </row>
    <row r="43" spans="1:2" x14ac:dyDescent="0.35">
      <c r="A43" t="s">
        <v>108</v>
      </c>
    </row>
    <row r="44" spans="1:2" x14ac:dyDescent="0.35">
      <c r="A44" t="s">
        <v>109</v>
      </c>
    </row>
    <row r="45" spans="1:2" x14ac:dyDescent="0.35">
      <c r="A45" t="s">
        <v>110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workbookViewId="0"/>
  </sheetViews>
  <sheetFormatPr defaultColWidth="8.81640625" defaultRowHeight="13" x14ac:dyDescent="0.3"/>
  <cols>
    <col min="1" max="1" width="4.54296875" style="4" customWidth="1"/>
    <col min="2" max="2" width="10.1796875" style="4" customWidth="1"/>
    <col min="3" max="3" width="12.81640625" style="4" customWidth="1"/>
    <col min="4" max="4" width="15.54296875" style="4" customWidth="1"/>
    <col min="5" max="5" width="11.7265625" style="4" customWidth="1"/>
    <col min="6" max="6" width="13.81640625" style="4" bestFit="1" customWidth="1"/>
    <col min="7" max="7" width="14.7265625" style="4" bestFit="1" customWidth="1"/>
    <col min="8" max="256" width="8.81640625" style="4"/>
    <col min="257" max="257" width="4.54296875" style="4" customWidth="1"/>
    <col min="258" max="258" width="10.1796875" style="4" customWidth="1"/>
    <col min="259" max="259" width="12.81640625" style="4" customWidth="1"/>
    <col min="260" max="260" width="15.54296875" style="4" customWidth="1"/>
    <col min="261" max="261" width="11.7265625" style="4" customWidth="1"/>
    <col min="262" max="262" width="13.81640625" style="4" bestFit="1" customWidth="1"/>
    <col min="263" max="263" width="14.7265625" style="4" bestFit="1" customWidth="1"/>
    <col min="264" max="512" width="8.81640625" style="4"/>
    <col min="513" max="513" width="4.54296875" style="4" customWidth="1"/>
    <col min="514" max="514" width="10.1796875" style="4" customWidth="1"/>
    <col min="515" max="515" width="12.81640625" style="4" customWidth="1"/>
    <col min="516" max="516" width="15.54296875" style="4" customWidth="1"/>
    <col min="517" max="517" width="11.7265625" style="4" customWidth="1"/>
    <col min="518" max="518" width="13.81640625" style="4" bestFit="1" customWidth="1"/>
    <col min="519" max="519" width="14.7265625" style="4" bestFit="1" customWidth="1"/>
    <col min="520" max="768" width="8.81640625" style="4"/>
    <col min="769" max="769" width="4.54296875" style="4" customWidth="1"/>
    <col min="770" max="770" width="10.1796875" style="4" customWidth="1"/>
    <col min="771" max="771" width="12.81640625" style="4" customWidth="1"/>
    <col min="772" max="772" width="15.54296875" style="4" customWidth="1"/>
    <col min="773" max="773" width="11.7265625" style="4" customWidth="1"/>
    <col min="774" max="774" width="13.81640625" style="4" bestFit="1" customWidth="1"/>
    <col min="775" max="775" width="14.7265625" style="4" bestFit="1" customWidth="1"/>
    <col min="776" max="1024" width="8.81640625" style="4"/>
    <col min="1025" max="1025" width="4.54296875" style="4" customWidth="1"/>
    <col min="1026" max="1026" width="10.1796875" style="4" customWidth="1"/>
    <col min="1027" max="1027" width="12.81640625" style="4" customWidth="1"/>
    <col min="1028" max="1028" width="15.54296875" style="4" customWidth="1"/>
    <col min="1029" max="1029" width="11.7265625" style="4" customWidth="1"/>
    <col min="1030" max="1030" width="13.81640625" style="4" bestFit="1" customWidth="1"/>
    <col min="1031" max="1031" width="14.7265625" style="4" bestFit="1" customWidth="1"/>
    <col min="1032" max="1280" width="8.81640625" style="4"/>
    <col min="1281" max="1281" width="4.54296875" style="4" customWidth="1"/>
    <col min="1282" max="1282" width="10.1796875" style="4" customWidth="1"/>
    <col min="1283" max="1283" width="12.81640625" style="4" customWidth="1"/>
    <col min="1284" max="1284" width="15.54296875" style="4" customWidth="1"/>
    <col min="1285" max="1285" width="11.7265625" style="4" customWidth="1"/>
    <col min="1286" max="1286" width="13.81640625" style="4" bestFit="1" customWidth="1"/>
    <col min="1287" max="1287" width="14.7265625" style="4" bestFit="1" customWidth="1"/>
    <col min="1288" max="1536" width="8.81640625" style="4"/>
    <col min="1537" max="1537" width="4.54296875" style="4" customWidth="1"/>
    <col min="1538" max="1538" width="10.1796875" style="4" customWidth="1"/>
    <col min="1539" max="1539" width="12.81640625" style="4" customWidth="1"/>
    <col min="1540" max="1540" width="15.54296875" style="4" customWidth="1"/>
    <col min="1541" max="1541" width="11.7265625" style="4" customWidth="1"/>
    <col min="1542" max="1542" width="13.81640625" style="4" bestFit="1" customWidth="1"/>
    <col min="1543" max="1543" width="14.7265625" style="4" bestFit="1" customWidth="1"/>
    <col min="1544" max="1792" width="8.81640625" style="4"/>
    <col min="1793" max="1793" width="4.54296875" style="4" customWidth="1"/>
    <col min="1794" max="1794" width="10.1796875" style="4" customWidth="1"/>
    <col min="1795" max="1795" width="12.81640625" style="4" customWidth="1"/>
    <col min="1796" max="1796" width="15.54296875" style="4" customWidth="1"/>
    <col min="1797" max="1797" width="11.7265625" style="4" customWidth="1"/>
    <col min="1798" max="1798" width="13.81640625" style="4" bestFit="1" customWidth="1"/>
    <col min="1799" max="1799" width="14.7265625" style="4" bestFit="1" customWidth="1"/>
    <col min="1800" max="2048" width="8.81640625" style="4"/>
    <col min="2049" max="2049" width="4.54296875" style="4" customWidth="1"/>
    <col min="2050" max="2050" width="10.1796875" style="4" customWidth="1"/>
    <col min="2051" max="2051" width="12.81640625" style="4" customWidth="1"/>
    <col min="2052" max="2052" width="15.54296875" style="4" customWidth="1"/>
    <col min="2053" max="2053" width="11.7265625" style="4" customWidth="1"/>
    <col min="2054" max="2054" width="13.81640625" style="4" bestFit="1" customWidth="1"/>
    <col min="2055" max="2055" width="14.7265625" style="4" bestFit="1" customWidth="1"/>
    <col min="2056" max="2304" width="8.81640625" style="4"/>
    <col min="2305" max="2305" width="4.54296875" style="4" customWidth="1"/>
    <col min="2306" max="2306" width="10.1796875" style="4" customWidth="1"/>
    <col min="2307" max="2307" width="12.81640625" style="4" customWidth="1"/>
    <col min="2308" max="2308" width="15.54296875" style="4" customWidth="1"/>
    <col min="2309" max="2309" width="11.7265625" style="4" customWidth="1"/>
    <col min="2310" max="2310" width="13.81640625" style="4" bestFit="1" customWidth="1"/>
    <col min="2311" max="2311" width="14.7265625" style="4" bestFit="1" customWidth="1"/>
    <col min="2312" max="2560" width="8.81640625" style="4"/>
    <col min="2561" max="2561" width="4.54296875" style="4" customWidth="1"/>
    <col min="2562" max="2562" width="10.1796875" style="4" customWidth="1"/>
    <col min="2563" max="2563" width="12.81640625" style="4" customWidth="1"/>
    <col min="2564" max="2564" width="15.54296875" style="4" customWidth="1"/>
    <col min="2565" max="2565" width="11.7265625" style="4" customWidth="1"/>
    <col min="2566" max="2566" width="13.81640625" style="4" bestFit="1" customWidth="1"/>
    <col min="2567" max="2567" width="14.7265625" style="4" bestFit="1" customWidth="1"/>
    <col min="2568" max="2816" width="8.81640625" style="4"/>
    <col min="2817" max="2817" width="4.54296875" style="4" customWidth="1"/>
    <col min="2818" max="2818" width="10.1796875" style="4" customWidth="1"/>
    <col min="2819" max="2819" width="12.81640625" style="4" customWidth="1"/>
    <col min="2820" max="2820" width="15.54296875" style="4" customWidth="1"/>
    <col min="2821" max="2821" width="11.7265625" style="4" customWidth="1"/>
    <col min="2822" max="2822" width="13.81640625" style="4" bestFit="1" customWidth="1"/>
    <col min="2823" max="2823" width="14.7265625" style="4" bestFit="1" customWidth="1"/>
    <col min="2824" max="3072" width="8.81640625" style="4"/>
    <col min="3073" max="3073" width="4.54296875" style="4" customWidth="1"/>
    <col min="3074" max="3074" width="10.1796875" style="4" customWidth="1"/>
    <col min="3075" max="3075" width="12.81640625" style="4" customWidth="1"/>
    <col min="3076" max="3076" width="15.54296875" style="4" customWidth="1"/>
    <col min="3077" max="3077" width="11.7265625" style="4" customWidth="1"/>
    <col min="3078" max="3078" width="13.81640625" style="4" bestFit="1" customWidth="1"/>
    <col min="3079" max="3079" width="14.7265625" style="4" bestFit="1" customWidth="1"/>
    <col min="3080" max="3328" width="8.81640625" style="4"/>
    <col min="3329" max="3329" width="4.54296875" style="4" customWidth="1"/>
    <col min="3330" max="3330" width="10.1796875" style="4" customWidth="1"/>
    <col min="3331" max="3331" width="12.81640625" style="4" customWidth="1"/>
    <col min="3332" max="3332" width="15.54296875" style="4" customWidth="1"/>
    <col min="3333" max="3333" width="11.7265625" style="4" customWidth="1"/>
    <col min="3334" max="3334" width="13.81640625" style="4" bestFit="1" customWidth="1"/>
    <col min="3335" max="3335" width="14.7265625" style="4" bestFit="1" customWidth="1"/>
    <col min="3336" max="3584" width="8.81640625" style="4"/>
    <col min="3585" max="3585" width="4.54296875" style="4" customWidth="1"/>
    <col min="3586" max="3586" width="10.1796875" style="4" customWidth="1"/>
    <col min="3587" max="3587" width="12.81640625" style="4" customWidth="1"/>
    <col min="3588" max="3588" width="15.54296875" style="4" customWidth="1"/>
    <col min="3589" max="3589" width="11.7265625" style="4" customWidth="1"/>
    <col min="3590" max="3590" width="13.81640625" style="4" bestFit="1" customWidth="1"/>
    <col min="3591" max="3591" width="14.7265625" style="4" bestFit="1" customWidth="1"/>
    <col min="3592" max="3840" width="8.81640625" style="4"/>
    <col min="3841" max="3841" width="4.54296875" style="4" customWidth="1"/>
    <col min="3842" max="3842" width="10.1796875" style="4" customWidth="1"/>
    <col min="3843" max="3843" width="12.81640625" style="4" customWidth="1"/>
    <col min="3844" max="3844" width="15.54296875" style="4" customWidth="1"/>
    <col min="3845" max="3845" width="11.7265625" style="4" customWidth="1"/>
    <col min="3846" max="3846" width="13.81640625" style="4" bestFit="1" customWidth="1"/>
    <col min="3847" max="3847" width="14.7265625" style="4" bestFit="1" customWidth="1"/>
    <col min="3848" max="4096" width="8.81640625" style="4"/>
    <col min="4097" max="4097" width="4.54296875" style="4" customWidth="1"/>
    <col min="4098" max="4098" width="10.1796875" style="4" customWidth="1"/>
    <col min="4099" max="4099" width="12.81640625" style="4" customWidth="1"/>
    <col min="4100" max="4100" width="15.54296875" style="4" customWidth="1"/>
    <col min="4101" max="4101" width="11.7265625" style="4" customWidth="1"/>
    <col min="4102" max="4102" width="13.81640625" style="4" bestFit="1" customWidth="1"/>
    <col min="4103" max="4103" width="14.7265625" style="4" bestFit="1" customWidth="1"/>
    <col min="4104" max="4352" width="8.81640625" style="4"/>
    <col min="4353" max="4353" width="4.54296875" style="4" customWidth="1"/>
    <col min="4354" max="4354" width="10.1796875" style="4" customWidth="1"/>
    <col min="4355" max="4355" width="12.81640625" style="4" customWidth="1"/>
    <col min="4356" max="4356" width="15.54296875" style="4" customWidth="1"/>
    <col min="4357" max="4357" width="11.7265625" style="4" customWidth="1"/>
    <col min="4358" max="4358" width="13.81640625" style="4" bestFit="1" customWidth="1"/>
    <col min="4359" max="4359" width="14.7265625" style="4" bestFit="1" customWidth="1"/>
    <col min="4360" max="4608" width="8.81640625" style="4"/>
    <col min="4609" max="4609" width="4.54296875" style="4" customWidth="1"/>
    <col min="4610" max="4610" width="10.1796875" style="4" customWidth="1"/>
    <col min="4611" max="4611" width="12.81640625" style="4" customWidth="1"/>
    <col min="4612" max="4612" width="15.54296875" style="4" customWidth="1"/>
    <col min="4613" max="4613" width="11.7265625" style="4" customWidth="1"/>
    <col min="4614" max="4614" width="13.81640625" style="4" bestFit="1" customWidth="1"/>
    <col min="4615" max="4615" width="14.7265625" style="4" bestFit="1" customWidth="1"/>
    <col min="4616" max="4864" width="8.81640625" style="4"/>
    <col min="4865" max="4865" width="4.54296875" style="4" customWidth="1"/>
    <col min="4866" max="4866" width="10.1796875" style="4" customWidth="1"/>
    <col min="4867" max="4867" width="12.81640625" style="4" customWidth="1"/>
    <col min="4868" max="4868" width="15.54296875" style="4" customWidth="1"/>
    <col min="4869" max="4869" width="11.7265625" style="4" customWidth="1"/>
    <col min="4870" max="4870" width="13.81640625" style="4" bestFit="1" customWidth="1"/>
    <col min="4871" max="4871" width="14.7265625" style="4" bestFit="1" customWidth="1"/>
    <col min="4872" max="5120" width="8.81640625" style="4"/>
    <col min="5121" max="5121" width="4.54296875" style="4" customWidth="1"/>
    <col min="5122" max="5122" width="10.1796875" style="4" customWidth="1"/>
    <col min="5123" max="5123" width="12.81640625" style="4" customWidth="1"/>
    <col min="5124" max="5124" width="15.54296875" style="4" customWidth="1"/>
    <col min="5125" max="5125" width="11.7265625" style="4" customWidth="1"/>
    <col min="5126" max="5126" width="13.81640625" style="4" bestFit="1" customWidth="1"/>
    <col min="5127" max="5127" width="14.7265625" style="4" bestFit="1" customWidth="1"/>
    <col min="5128" max="5376" width="8.81640625" style="4"/>
    <col min="5377" max="5377" width="4.54296875" style="4" customWidth="1"/>
    <col min="5378" max="5378" width="10.1796875" style="4" customWidth="1"/>
    <col min="5379" max="5379" width="12.81640625" style="4" customWidth="1"/>
    <col min="5380" max="5380" width="15.54296875" style="4" customWidth="1"/>
    <col min="5381" max="5381" width="11.7265625" style="4" customWidth="1"/>
    <col min="5382" max="5382" width="13.81640625" style="4" bestFit="1" customWidth="1"/>
    <col min="5383" max="5383" width="14.7265625" style="4" bestFit="1" customWidth="1"/>
    <col min="5384" max="5632" width="8.81640625" style="4"/>
    <col min="5633" max="5633" width="4.54296875" style="4" customWidth="1"/>
    <col min="5634" max="5634" width="10.1796875" style="4" customWidth="1"/>
    <col min="5635" max="5635" width="12.81640625" style="4" customWidth="1"/>
    <col min="5636" max="5636" width="15.54296875" style="4" customWidth="1"/>
    <col min="5637" max="5637" width="11.7265625" style="4" customWidth="1"/>
    <col min="5638" max="5638" width="13.81640625" style="4" bestFit="1" customWidth="1"/>
    <col min="5639" max="5639" width="14.7265625" style="4" bestFit="1" customWidth="1"/>
    <col min="5640" max="5888" width="8.81640625" style="4"/>
    <col min="5889" max="5889" width="4.54296875" style="4" customWidth="1"/>
    <col min="5890" max="5890" width="10.1796875" style="4" customWidth="1"/>
    <col min="5891" max="5891" width="12.81640625" style="4" customWidth="1"/>
    <col min="5892" max="5892" width="15.54296875" style="4" customWidth="1"/>
    <col min="5893" max="5893" width="11.7265625" style="4" customWidth="1"/>
    <col min="5894" max="5894" width="13.81640625" style="4" bestFit="1" customWidth="1"/>
    <col min="5895" max="5895" width="14.7265625" style="4" bestFit="1" customWidth="1"/>
    <col min="5896" max="6144" width="8.81640625" style="4"/>
    <col min="6145" max="6145" width="4.54296875" style="4" customWidth="1"/>
    <col min="6146" max="6146" width="10.1796875" style="4" customWidth="1"/>
    <col min="6147" max="6147" width="12.81640625" style="4" customWidth="1"/>
    <col min="6148" max="6148" width="15.54296875" style="4" customWidth="1"/>
    <col min="6149" max="6149" width="11.7265625" style="4" customWidth="1"/>
    <col min="6150" max="6150" width="13.81640625" style="4" bestFit="1" customWidth="1"/>
    <col min="6151" max="6151" width="14.7265625" style="4" bestFit="1" customWidth="1"/>
    <col min="6152" max="6400" width="8.81640625" style="4"/>
    <col min="6401" max="6401" width="4.54296875" style="4" customWidth="1"/>
    <col min="6402" max="6402" width="10.1796875" style="4" customWidth="1"/>
    <col min="6403" max="6403" width="12.81640625" style="4" customWidth="1"/>
    <col min="6404" max="6404" width="15.54296875" style="4" customWidth="1"/>
    <col min="6405" max="6405" width="11.7265625" style="4" customWidth="1"/>
    <col min="6406" max="6406" width="13.81640625" style="4" bestFit="1" customWidth="1"/>
    <col min="6407" max="6407" width="14.7265625" style="4" bestFit="1" customWidth="1"/>
    <col min="6408" max="6656" width="8.81640625" style="4"/>
    <col min="6657" max="6657" width="4.54296875" style="4" customWidth="1"/>
    <col min="6658" max="6658" width="10.1796875" style="4" customWidth="1"/>
    <col min="6659" max="6659" width="12.81640625" style="4" customWidth="1"/>
    <col min="6660" max="6660" width="15.54296875" style="4" customWidth="1"/>
    <col min="6661" max="6661" width="11.7265625" style="4" customWidth="1"/>
    <col min="6662" max="6662" width="13.81640625" style="4" bestFit="1" customWidth="1"/>
    <col min="6663" max="6663" width="14.7265625" style="4" bestFit="1" customWidth="1"/>
    <col min="6664" max="6912" width="8.81640625" style="4"/>
    <col min="6913" max="6913" width="4.54296875" style="4" customWidth="1"/>
    <col min="6914" max="6914" width="10.1796875" style="4" customWidth="1"/>
    <col min="6915" max="6915" width="12.81640625" style="4" customWidth="1"/>
    <col min="6916" max="6916" width="15.54296875" style="4" customWidth="1"/>
    <col min="6917" max="6917" width="11.7265625" style="4" customWidth="1"/>
    <col min="6918" max="6918" width="13.81640625" style="4" bestFit="1" customWidth="1"/>
    <col min="6919" max="6919" width="14.7265625" style="4" bestFit="1" customWidth="1"/>
    <col min="6920" max="7168" width="8.81640625" style="4"/>
    <col min="7169" max="7169" width="4.54296875" style="4" customWidth="1"/>
    <col min="7170" max="7170" width="10.1796875" style="4" customWidth="1"/>
    <col min="7171" max="7171" width="12.81640625" style="4" customWidth="1"/>
    <col min="7172" max="7172" width="15.54296875" style="4" customWidth="1"/>
    <col min="7173" max="7173" width="11.7265625" style="4" customWidth="1"/>
    <col min="7174" max="7174" width="13.81640625" style="4" bestFit="1" customWidth="1"/>
    <col min="7175" max="7175" width="14.7265625" style="4" bestFit="1" customWidth="1"/>
    <col min="7176" max="7424" width="8.81640625" style="4"/>
    <col min="7425" max="7425" width="4.54296875" style="4" customWidth="1"/>
    <col min="7426" max="7426" width="10.1796875" style="4" customWidth="1"/>
    <col min="7427" max="7427" width="12.81640625" style="4" customWidth="1"/>
    <col min="7428" max="7428" width="15.54296875" style="4" customWidth="1"/>
    <col min="7429" max="7429" width="11.7265625" style="4" customWidth="1"/>
    <col min="7430" max="7430" width="13.81640625" style="4" bestFit="1" customWidth="1"/>
    <col min="7431" max="7431" width="14.7265625" style="4" bestFit="1" customWidth="1"/>
    <col min="7432" max="7680" width="8.81640625" style="4"/>
    <col min="7681" max="7681" width="4.54296875" style="4" customWidth="1"/>
    <col min="7682" max="7682" width="10.1796875" style="4" customWidth="1"/>
    <col min="7683" max="7683" width="12.81640625" style="4" customWidth="1"/>
    <col min="7684" max="7684" width="15.54296875" style="4" customWidth="1"/>
    <col min="7685" max="7685" width="11.7265625" style="4" customWidth="1"/>
    <col min="7686" max="7686" width="13.81640625" style="4" bestFit="1" customWidth="1"/>
    <col min="7687" max="7687" width="14.7265625" style="4" bestFit="1" customWidth="1"/>
    <col min="7688" max="7936" width="8.81640625" style="4"/>
    <col min="7937" max="7937" width="4.54296875" style="4" customWidth="1"/>
    <col min="7938" max="7938" width="10.1796875" style="4" customWidth="1"/>
    <col min="7939" max="7939" width="12.81640625" style="4" customWidth="1"/>
    <col min="7940" max="7940" width="15.54296875" style="4" customWidth="1"/>
    <col min="7941" max="7941" width="11.7265625" style="4" customWidth="1"/>
    <col min="7942" max="7942" width="13.81640625" style="4" bestFit="1" customWidth="1"/>
    <col min="7943" max="7943" width="14.7265625" style="4" bestFit="1" customWidth="1"/>
    <col min="7944" max="8192" width="8.81640625" style="4"/>
    <col min="8193" max="8193" width="4.54296875" style="4" customWidth="1"/>
    <col min="8194" max="8194" width="10.1796875" style="4" customWidth="1"/>
    <col min="8195" max="8195" width="12.81640625" style="4" customWidth="1"/>
    <col min="8196" max="8196" width="15.54296875" style="4" customWidth="1"/>
    <col min="8197" max="8197" width="11.7265625" style="4" customWidth="1"/>
    <col min="8198" max="8198" width="13.81640625" style="4" bestFit="1" customWidth="1"/>
    <col min="8199" max="8199" width="14.7265625" style="4" bestFit="1" customWidth="1"/>
    <col min="8200" max="8448" width="8.81640625" style="4"/>
    <col min="8449" max="8449" width="4.54296875" style="4" customWidth="1"/>
    <col min="8450" max="8450" width="10.1796875" style="4" customWidth="1"/>
    <col min="8451" max="8451" width="12.81640625" style="4" customWidth="1"/>
    <col min="8452" max="8452" width="15.54296875" style="4" customWidth="1"/>
    <col min="8453" max="8453" width="11.7265625" style="4" customWidth="1"/>
    <col min="8454" max="8454" width="13.81640625" style="4" bestFit="1" customWidth="1"/>
    <col min="8455" max="8455" width="14.7265625" style="4" bestFit="1" customWidth="1"/>
    <col min="8456" max="8704" width="8.81640625" style="4"/>
    <col min="8705" max="8705" width="4.54296875" style="4" customWidth="1"/>
    <col min="8706" max="8706" width="10.1796875" style="4" customWidth="1"/>
    <col min="8707" max="8707" width="12.81640625" style="4" customWidth="1"/>
    <col min="8708" max="8708" width="15.54296875" style="4" customWidth="1"/>
    <col min="8709" max="8709" width="11.7265625" style="4" customWidth="1"/>
    <col min="8710" max="8710" width="13.81640625" style="4" bestFit="1" customWidth="1"/>
    <col min="8711" max="8711" width="14.7265625" style="4" bestFit="1" customWidth="1"/>
    <col min="8712" max="8960" width="8.81640625" style="4"/>
    <col min="8961" max="8961" width="4.54296875" style="4" customWidth="1"/>
    <col min="8962" max="8962" width="10.1796875" style="4" customWidth="1"/>
    <col min="8963" max="8963" width="12.81640625" style="4" customWidth="1"/>
    <col min="8964" max="8964" width="15.54296875" style="4" customWidth="1"/>
    <col min="8965" max="8965" width="11.7265625" style="4" customWidth="1"/>
    <col min="8966" max="8966" width="13.81640625" style="4" bestFit="1" customWidth="1"/>
    <col min="8967" max="8967" width="14.7265625" style="4" bestFit="1" customWidth="1"/>
    <col min="8968" max="9216" width="8.81640625" style="4"/>
    <col min="9217" max="9217" width="4.54296875" style="4" customWidth="1"/>
    <col min="9218" max="9218" width="10.1796875" style="4" customWidth="1"/>
    <col min="9219" max="9219" width="12.81640625" style="4" customWidth="1"/>
    <col min="9220" max="9220" width="15.54296875" style="4" customWidth="1"/>
    <col min="9221" max="9221" width="11.7265625" style="4" customWidth="1"/>
    <col min="9222" max="9222" width="13.81640625" style="4" bestFit="1" customWidth="1"/>
    <col min="9223" max="9223" width="14.7265625" style="4" bestFit="1" customWidth="1"/>
    <col min="9224" max="9472" width="8.81640625" style="4"/>
    <col min="9473" max="9473" width="4.54296875" style="4" customWidth="1"/>
    <col min="9474" max="9474" width="10.1796875" style="4" customWidth="1"/>
    <col min="9475" max="9475" width="12.81640625" style="4" customWidth="1"/>
    <col min="9476" max="9476" width="15.54296875" style="4" customWidth="1"/>
    <col min="9477" max="9477" width="11.7265625" style="4" customWidth="1"/>
    <col min="9478" max="9478" width="13.81640625" style="4" bestFit="1" customWidth="1"/>
    <col min="9479" max="9479" width="14.7265625" style="4" bestFit="1" customWidth="1"/>
    <col min="9480" max="9728" width="8.81640625" style="4"/>
    <col min="9729" max="9729" width="4.54296875" style="4" customWidth="1"/>
    <col min="9730" max="9730" width="10.1796875" style="4" customWidth="1"/>
    <col min="9731" max="9731" width="12.81640625" style="4" customWidth="1"/>
    <col min="9732" max="9732" width="15.54296875" style="4" customWidth="1"/>
    <col min="9733" max="9733" width="11.7265625" style="4" customWidth="1"/>
    <col min="9734" max="9734" width="13.81640625" style="4" bestFit="1" customWidth="1"/>
    <col min="9735" max="9735" width="14.7265625" style="4" bestFit="1" customWidth="1"/>
    <col min="9736" max="9984" width="8.81640625" style="4"/>
    <col min="9985" max="9985" width="4.54296875" style="4" customWidth="1"/>
    <col min="9986" max="9986" width="10.1796875" style="4" customWidth="1"/>
    <col min="9987" max="9987" width="12.81640625" style="4" customWidth="1"/>
    <col min="9988" max="9988" width="15.54296875" style="4" customWidth="1"/>
    <col min="9989" max="9989" width="11.7265625" style="4" customWidth="1"/>
    <col min="9990" max="9990" width="13.81640625" style="4" bestFit="1" customWidth="1"/>
    <col min="9991" max="9991" width="14.7265625" style="4" bestFit="1" customWidth="1"/>
    <col min="9992" max="10240" width="8.81640625" style="4"/>
    <col min="10241" max="10241" width="4.54296875" style="4" customWidth="1"/>
    <col min="10242" max="10242" width="10.1796875" style="4" customWidth="1"/>
    <col min="10243" max="10243" width="12.81640625" style="4" customWidth="1"/>
    <col min="10244" max="10244" width="15.54296875" style="4" customWidth="1"/>
    <col min="10245" max="10245" width="11.7265625" style="4" customWidth="1"/>
    <col min="10246" max="10246" width="13.81640625" style="4" bestFit="1" customWidth="1"/>
    <col min="10247" max="10247" width="14.7265625" style="4" bestFit="1" customWidth="1"/>
    <col min="10248" max="10496" width="8.81640625" style="4"/>
    <col min="10497" max="10497" width="4.54296875" style="4" customWidth="1"/>
    <col min="10498" max="10498" width="10.1796875" style="4" customWidth="1"/>
    <col min="10499" max="10499" width="12.81640625" style="4" customWidth="1"/>
    <col min="10500" max="10500" width="15.54296875" style="4" customWidth="1"/>
    <col min="10501" max="10501" width="11.7265625" style="4" customWidth="1"/>
    <col min="10502" max="10502" width="13.81640625" style="4" bestFit="1" customWidth="1"/>
    <col min="10503" max="10503" width="14.7265625" style="4" bestFit="1" customWidth="1"/>
    <col min="10504" max="10752" width="8.81640625" style="4"/>
    <col min="10753" max="10753" width="4.54296875" style="4" customWidth="1"/>
    <col min="10754" max="10754" width="10.1796875" style="4" customWidth="1"/>
    <col min="10755" max="10755" width="12.81640625" style="4" customWidth="1"/>
    <col min="10756" max="10756" width="15.54296875" style="4" customWidth="1"/>
    <col min="10757" max="10757" width="11.7265625" style="4" customWidth="1"/>
    <col min="10758" max="10758" width="13.81640625" style="4" bestFit="1" customWidth="1"/>
    <col min="10759" max="10759" width="14.7265625" style="4" bestFit="1" customWidth="1"/>
    <col min="10760" max="11008" width="8.81640625" style="4"/>
    <col min="11009" max="11009" width="4.54296875" style="4" customWidth="1"/>
    <col min="11010" max="11010" width="10.1796875" style="4" customWidth="1"/>
    <col min="11011" max="11011" width="12.81640625" style="4" customWidth="1"/>
    <col min="11012" max="11012" width="15.54296875" style="4" customWidth="1"/>
    <col min="11013" max="11013" width="11.7265625" style="4" customWidth="1"/>
    <col min="11014" max="11014" width="13.81640625" style="4" bestFit="1" customWidth="1"/>
    <col min="11015" max="11015" width="14.7265625" style="4" bestFit="1" customWidth="1"/>
    <col min="11016" max="11264" width="8.81640625" style="4"/>
    <col min="11265" max="11265" width="4.54296875" style="4" customWidth="1"/>
    <col min="11266" max="11266" width="10.1796875" style="4" customWidth="1"/>
    <col min="11267" max="11267" width="12.81640625" style="4" customWidth="1"/>
    <col min="11268" max="11268" width="15.54296875" style="4" customWidth="1"/>
    <col min="11269" max="11269" width="11.7265625" style="4" customWidth="1"/>
    <col min="11270" max="11270" width="13.81640625" style="4" bestFit="1" customWidth="1"/>
    <col min="11271" max="11271" width="14.7265625" style="4" bestFit="1" customWidth="1"/>
    <col min="11272" max="11520" width="8.81640625" style="4"/>
    <col min="11521" max="11521" width="4.54296875" style="4" customWidth="1"/>
    <col min="11522" max="11522" width="10.1796875" style="4" customWidth="1"/>
    <col min="11523" max="11523" width="12.81640625" style="4" customWidth="1"/>
    <col min="11524" max="11524" width="15.54296875" style="4" customWidth="1"/>
    <col min="11525" max="11525" width="11.7265625" style="4" customWidth="1"/>
    <col min="11526" max="11526" width="13.81640625" style="4" bestFit="1" customWidth="1"/>
    <col min="11527" max="11527" width="14.7265625" style="4" bestFit="1" customWidth="1"/>
    <col min="11528" max="11776" width="8.81640625" style="4"/>
    <col min="11777" max="11777" width="4.54296875" style="4" customWidth="1"/>
    <col min="11778" max="11778" width="10.1796875" style="4" customWidth="1"/>
    <col min="11779" max="11779" width="12.81640625" style="4" customWidth="1"/>
    <col min="11780" max="11780" width="15.54296875" style="4" customWidth="1"/>
    <col min="11781" max="11781" width="11.7265625" style="4" customWidth="1"/>
    <col min="11782" max="11782" width="13.81640625" style="4" bestFit="1" customWidth="1"/>
    <col min="11783" max="11783" width="14.7265625" style="4" bestFit="1" customWidth="1"/>
    <col min="11784" max="12032" width="8.81640625" style="4"/>
    <col min="12033" max="12033" width="4.54296875" style="4" customWidth="1"/>
    <col min="12034" max="12034" width="10.1796875" style="4" customWidth="1"/>
    <col min="12035" max="12035" width="12.81640625" style="4" customWidth="1"/>
    <col min="12036" max="12036" width="15.54296875" style="4" customWidth="1"/>
    <col min="12037" max="12037" width="11.7265625" style="4" customWidth="1"/>
    <col min="12038" max="12038" width="13.81640625" style="4" bestFit="1" customWidth="1"/>
    <col min="12039" max="12039" width="14.7265625" style="4" bestFit="1" customWidth="1"/>
    <col min="12040" max="12288" width="8.81640625" style="4"/>
    <col min="12289" max="12289" width="4.54296875" style="4" customWidth="1"/>
    <col min="12290" max="12290" width="10.1796875" style="4" customWidth="1"/>
    <col min="12291" max="12291" width="12.81640625" style="4" customWidth="1"/>
    <col min="12292" max="12292" width="15.54296875" style="4" customWidth="1"/>
    <col min="12293" max="12293" width="11.7265625" style="4" customWidth="1"/>
    <col min="12294" max="12294" width="13.81640625" style="4" bestFit="1" customWidth="1"/>
    <col min="12295" max="12295" width="14.7265625" style="4" bestFit="1" customWidth="1"/>
    <col min="12296" max="12544" width="8.81640625" style="4"/>
    <col min="12545" max="12545" width="4.54296875" style="4" customWidth="1"/>
    <col min="12546" max="12546" width="10.1796875" style="4" customWidth="1"/>
    <col min="12547" max="12547" width="12.81640625" style="4" customWidth="1"/>
    <col min="12548" max="12548" width="15.54296875" style="4" customWidth="1"/>
    <col min="12549" max="12549" width="11.7265625" style="4" customWidth="1"/>
    <col min="12550" max="12550" width="13.81640625" style="4" bestFit="1" customWidth="1"/>
    <col min="12551" max="12551" width="14.7265625" style="4" bestFit="1" customWidth="1"/>
    <col min="12552" max="12800" width="8.81640625" style="4"/>
    <col min="12801" max="12801" width="4.54296875" style="4" customWidth="1"/>
    <col min="12802" max="12802" width="10.1796875" style="4" customWidth="1"/>
    <col min="12803" max="12803" width="12.81640625" style="4" customWidth="1"/>
    <col min="12804" max="12804" width="15.54296875" style="4" customWidth="1"/>
    <col min="12805" max="12805" width="11.7265625" style="4" customWidth="1"/>
    <col min="12806" max="12806" width="13.81640625" style="4" bestFit="1" customWidth="1"/>
    <col min="12807" max="12807" width="14.7265625" style="4" bestFit="1" customWidth="1"/>
    <col min="12808" max="13056" width="8.81640625" style="4"/>
    <col min="13057" max="13057" width="4.54296875" style="4" customWidth="1"/>
    <col min="13058" max="13058" width="10.1796875" style="4" customWidth="1"/>
    <col min="13059" max="13059" width="12.81640625" style="4" customWidth="1"/>
    <col min="13060" max="13060" width="15.54296875" style="4" customWidth="1"/>
    <col min="13061" max="13061" width="11.7265625" style="4" customWidth="1"/>
    <col min="13062" max="13062" width="13.81640625" style="4" bestFit="1" customWidth="1"/>
    <col min="13063" max="13063" width="14.7265625" style="4" bestFit="1" customWidth="1"/>
    <col min="13064" max="13312" width="8.81640625" style="4"/>
    <col min="13313" max="13313" width="4.54296875" style="4" customWidth="1"/>
    <col min="13314" max="13314" width="10.1796875" style="4" customWidth="1"/>
    <col min="13315" max="13315" width="12.81640625" style="4" customWidth="1"/>
    <col min="13316" max="13316" width="15.54296875" style="4" customWidth="1"/>
    <col min="13317" max="13317" width="11.7265625" style="4" customWidth="1"/>
    <col min="13318" max="13318" width="13.81640625" style="4" bestFit="1" customWidth="1"/>
    <col min="13319" max="13319" width="14.7265625" style="4" bestFit="1" customWidth="1"/>
    <col min="13320" max="13568" width="8.81640625" style="4"/>
    <col min="13569" max="13569" width="4.54296875" style="4" customWidth="1"/>
    <col min="13570" max="13570" width="10.1796875" style="4" customWidth="1"/>
    <col min="13571" max="13571" width="12.81640625" style="4" customWidth="1"/>
    <col min="13572" max="13572" width="15.54296875" style="4" customWidth="1"/>
    <col min="13573" max="13573" width="11.7265625" style="4" customWidth="1"/>
    <col min="13574" max="13574" width="13.81640625" style="4" bestFit="1" customWidth="1"/>
    <col min="13575" max="13575" width="14.7265625" style="4" bestFit="1" customWidth="1"/>
    <col min="13576" max="13824" width="8.81640625" style="4"/>
    <col min="13825" max="13825" width="4.54296875" style="4" customWidth="1"/>
    <col min="13826" max="13826" width="10.1796875" style="4" customWidth="1"/>
    <col min="13827" max="13827" width="12.81640625" style="4" customWidth="1"/>
    <col min="13828" max="13828" width="15.54296875" style="4" customWidth="1"/>
    <col min="13829" max="13829" width="11.7265625" style="4" customWidth="1"/>
    <col min="13830" max="13830" width="13.81640625" style="4" bestFit="1" customWidth="1"/>
    <col min="13831" max="13831" width="14.7265625" style="4" bestFit="1" customWidth="1"/>
    <col min="13832" max="14080" width="8.81640625" style="4"/>
    <col min="14081" max="14081" width="4.54296875" style="4" customWidth="1"/>
    <col min="14082" max="14082" width="10.1796875" style="4" customWidth="1"/>
    <col min="14083" max="14083" width="12.81640625" style="4" customWidth="1"/>
    <col min="14084" max="14084" width="15.54296875" style="4" customWidth="1"/>
    <col min="14085" max="14085" width="11.7265625" style="4" customWidth="1"/>
    <col min="14086" max="14086" width="13.81640625" style="4" bestFit="1" customWidth="1"/>
    <col min="14087" max="14087" width="14.7265625" style="4" bestFit="1" customWidth="1"/>
    <col min="14088" max="14336" width="8.81640625" style="4"/>
    <col min="14337" max="14337" width="4.54296875" style="4" customWidth="1"/>
    <col min="14338" max="14338" width="10.1796875" style="4" customWidth="1"/>
    <col min="14339" max="14339" width="12.81640625" style="4" customWidth="1"/>
    <col min="14340" max="14340" width="15.54296875" style="4" customWidth="1"/>
    <col min="14341" max="14341" width="11.7265625" style="4" customWidth="1"/>
    <col min="14342" max="14342" width="13.81640625" style="4" bestFit="1" customWidth="1"/>
    <col min="14343" max="14343" width="14.7265625" style="4" bestFit="1" customWidth="1"/>
    <col min="14344" max="14592" width="8.81640625" style="4"/>
    <col min="14593" max="14593" width="4.54296875" style="4" customWidth="1"/>
    <col min="14594" max="14594" width="10.1796875" style="4" customWidth="1"/>
    <col min="14595" max="14595" width="12.81640625" style="4" customWidth="1"/>
    <col min="14596" max="14596" width="15.54296875" style="4" customWidth="1"/>
    <col min="14597" max="14597" width="11.7265625" style="4" customWidth="1"/>
    <col min="14598" max="14598" width="13.81640625" style="4" bestFit="1" customWidth="1"/>
    <col min="14599" max="14599" width="14.7265625" style="4" bestFit="1" customWidth="1"/>
    <col min="14600" max="14848" width="8.81640625" style="4"/>
    <col min="14849" max="14849" width="4.54296875" style="4" customWidth="1"/>
    <col min="14850" max="14850" width="10.1796875" style="4" customWidth="1"/>
    <col min="14851" max="14851" width="12.81640625" style="4" customWidth="1"/>
    <col min="14852" max="14852" width="15.54296875" style="4" customWidth="1"/>
    <col min="14853" max="14853" width="11.7265625" style="4" customWidth="1"/>
    <col min="14854" max="14854" width="13.81640625" style="4" bestFit="1" customWidth="1"/>
    <col min="14855" max="14855" width="14.7265625" style="4" bestFit="1" customWidth="1"/>
    <col min="14856" max="15104" width="8.81640625" style="4"/>
    <col min="15105" max="15105" width="4.54296875" style="4" customWidth="1"/>
    <col min="15106" max="15106" width="10.1796875" style="4" customWidth="1"/>
    <col min="15107" max="15107" width="12.81640625" style="4" customWidth="1"/>
    <col min="15108" max="15108" width="15.54296875" style="4" customWidth="1"/>
    <col min="15109" max="15109" width="11.7265625" style="4" customWidth="1"/>
    <col min="15110" max="15110" width="13.81640625" style="4" bestFit="1" customWidth="1"/>
    <col min="15111" max="15111" width="14.7265625" style="4" bestFit="1" customWidth="1"/>
    <col min="15112" max="15360" width="8.81640625" style="4"/>
    <col min="15361" max="15361" width="4.54296875" style="4" customWidth="1"/>
    <col min="15362" max="15362" width="10.1796875" style="4" customWidth="1"/>
    <col min="15363" max="15363" width="12.81640625" style="4" customWidth="1"/>
    <col min="15364" max="15364" width="15.54296875" style="4" customWidth="1"/>
    <col min="15365" max="15365" width="11.7265625" style="4" customWidth="1"/>
    <col min="15366" max="15366" width="13.81640625" style="4" bestFit="1" customWidth="1"/>
    <col min="15367" max="15367" width="14.7265625" style="4" bestFit="1" customWidth="1"/>
    <col min="15368" max="15616" width="8.81640625" style="4"/>
    <col min="15617" max="15617" width="4.54296875" style="4" customWidth="1"/>
    <col min="15618" max="15618" width="10.1796875" style="4" customWidth="1"/>
    <col min="15619" max="15619" width="12.81640625" style="4" customWidth="1"/>
    <col min="15620" max="15620" width="15.54296875" style="4" customWidth="1"/>
    <col min="15621" max="15621" width="11.7265625" style="4" customWidth="1"/>
    <col min="15622" max="15622" width="13.81640625" style="4" bestFit="1" customWidth="1"/>
    <col min="15623" max="15623" width="14.7265625" style="4" bestFit="1" customWidth="1"/>
    <col min="15624" max="15872" width="8.81640625" style="4"/>
    <col min="15873" max="15873" width="4.54296875" style="4" customWidth="1"/>
    <col min="15874" max="15874" width="10.1796875" style="4" customWidth="1"/>
    <col min="15875" max="15875" width="12.81640625" style="4" customWidth="1"/>
    <col min="15876" max="15876" width="15.54296875" style="4" customWidth="1"/>
    <col min="15877" max="15877" width="11.7265625" style="4" customWidth="1"/>
    <col min="15878" max="15878" width="13.81640625" style="4" bestFit="1" customWidth="1"/>
    <col min="15879" max="15879" width="14.7265625" style="4" bestFit="1" customWidth="1"/>
    <col min="15880" max="16128" width="8.81640625" style="4"/>
    <col min="16129" max="16129" width="4.54296875" style="4" customWidth="1"/>
    <col min="16130" max="16130" width="10.1796875" style="4" customWidth="1"/>
    <col min="16131" max="16131" width="12.81640625" style="4" customWidth="1"/>
    <col min="16132" max="16132" width="15.54296875" style="4" customWidth="1"/>
    <col min="16133" max="16133" width="11.7265625" style="4" customWidth="1"/>
    <col min="16134" max="16134" width="13.81640625" style="4" bestFit="1" customWidth="1"/>
    <col min="16135" max="16135" width="14.7265625" style="4" bestFit="1" customWidth="1"/>
    <col min="16136" max="16384" width="8.81640625" style="4"/>
  </cols>
  <sheetData>
    <row r="1" spans="2:7" ht="13.5" thickBot="1" x14ac:dyDescent="0.25"/>
    <row r="2" spans="2:7" ht="13.15" customHeight="1" x14ac:dyDescent="0.3">
      <c r="B2" s="80" t="s">
        <v>56</v>
      </c>
      <c r="C2" s="81"/>
      <c r="D2" s="81"/>
      <c r="E2" s="81"/>
      <c r="F2" s="81"/>
      <c r="G2" s="82"/>
    </row>
    <row r="3" spans="2:7" x14ac:dyDescent="0.3">
      <c r="B3" s="83"/>
      <c r="C3" s="84"/>
      <c r="D3" s="84"/>
      <c r="E3" s="84"/>
      <c r="F3" s="84"/>
      <c r="G3" s="85"/>
    </row>
    <row r="4" spans="2:7" ht="13.5" thickBot="1" x14ac:dyDescent="0.35">
      <c r="B4" s="86"/>
      <c r="C4" s="87"/>
      <c r="D4" s="87"/>
      <c r="E4" s="87"/>
      <c r="F4" s="87"/>
      <c r="G4" s="88"/>
    </row>
    <row r="6" spans="2:7" ht="12.75" x14ac:dyDescent="0.2">
      <c r="B6" s="89" t="s">
        <v>3</v>
      </c>
      <c r="C6" s="89"/>
      <c r="D6" s="89"/>
      <c r="E6" s="89"/>
      <c r="F6" s="89"/>
      <c r="G6" s="89"/>
    </row>
    <row r="7" spans="2:7" x14ac:dyDescent="0.3">
      <c r="B7" s="89" t="s">
        <v>59</v>
      </c>
      <c r="C7" s="89"/>
      <c r="D7" s="89"/>
      <c r="E7" s="89"/>
      <c r="F7" s="89"/>
      <c r="G7" s="89"/>
    </row>
    <row r="8" spans="2:7" ht="13.5" thickBot="1" x14ac:dyDescent="0.25"/>
    <row r="9" spans="2:7" ht="16.5" customHeight="1" thickTop="1" x14ac:dyDescent="0.3">
      <c r="B9" s="90" t="s">
        <v>4</v>
      </c>
      <c r="C9" s="92" t="s">
        <v>5</v>
      </c>
      <c r="D9" s="92" t="s">
        <v>6</v>
      </c>
      <c r="E9" s="27" t="s">
        <v>7</v>
      </c>
      <c r="F9" s="25" t="s">
        <v>8</v>
      </c>
      <c r="G9" s="25" t="s">
        <v>9</v>
      </c>
    </row>
    <row r="10" spans="2:7" ht="13.5" thickBot="1" x14ac:dyDescent="0.35">
      <c r="B10" s="91"/>
      <c r="C10" s="93"/>
      <c r="D10" s="93"/>
      <c r="E10" s="28" t="s">
        <v>10</v>
      </c>
      <c r="F10" s="26" t="s">
        <v>11</v>
      </c>
      <c r="G10" s="26" t="s">
        <v>12</v>
      </c>
    </row>
    <row r="11" spans="2:7" ht="12.75" x14ac:dyDescent="0.2">
      <c r="B11" s="5">
        <v>1970</v>
      </c>
      <c r="C11" s="11">
        <v>89244</v>
      </c>
      <c r="D11" s="29">
        <v>916.7</v>
      </c>
      <c r="E11" s="11">
        <f t="shared" ref="E11:E16" si="0">(D11*1000000)/C11</f>
        <v>10271.839003182287</v>
      </c>
      <c r="F11" s="11">
        <v>67820</v>
      </c>
      <c r="G11" s="12">
        <v>13.5</v>
      </c>
    </row>
    <row r="12" spans="2:7" ht="12.75" x14ac:dyDescent="0.2">
      <c r="B12" s="6">
        <v>1971</v>
      </c>
      <c r="C12" s="30">
        <v>92718</v>
      </c>
      <c r="D12" s="31">
        <v>966.33</v>
      </c>
      <c r="E12" s="11">
        <f t="shared" si="0"/>
        <v>10422.248107163658</v>
      </c>
      <c r="F12" s="30">
        <v>71346</v>
      </c>
      <c r="G12" s="32">
        <v>13.5</v>
      </c>
    </row>
    <row r="13" spans="2:7" ht="12.75" x14ac:dyDescent="0.2">
      <c r="B13" s="6">
        <v>1972</v>
      </c>
      <c r="C13" s="30">
        <v>97082</v>
      </c>
      <c r="D13" s="31">
        <v>1021.365</v>
      </c>
      <c r="E13" s="11">
        <f t="shared" si="0"/>
        <v>10520.642343585834</v>
      </c>
      <c r="F13" s="30">
        <v>75937</v>
      </c>
      <c r="G13" s="32">
        <v>13.5</v>
      </c>
    </row>
    <row r="14" spans="2:7" ht="12.75" x14ac:dyDescent="0.2">
      <c r="B14" s="6">
        <v>1973</v>
      </c>
      <c r="C14" s="30">
        <v>101985</v>
      </c>
      <c r="D14" s="31">
        <v>1045.981</v>
      </c>
      <c r="E14" s="11">
        <f t="shared" si="0"/>
        <v>10256.223954503113</v>
      </c>
      <c r="F14" s="30">
        <v>78233</v>
      </c>
      <c r="G14" s="32">
        <v>13.4</v>
      </c>
    </row>
    <row r="15" spans="2:7" ht="12.75" x14ac:dyDescent="0.2">
      <c r="B15" s="6">
        <v>1974</v>
      </c>
      <c r="C15" s="30">
        <v>104856</v>
      </c>
      <c r="D15" s="31">
        <v>1007.251</v>
      </c>
      <c r="E15" s="11">
        <f t="shared" si="0"/>
        <v>9606.0406652933543</v>
      </c>
      <c r="F15" s="30">
        <v>74229</v>
      </c>
      <c r="G15" s="32">
        <v>13.6</v>
      </c>
    </row>
    <row r="16" spans="2:7" ht="12.75" x14ac:dyDescent="0.2">
      <c r="B16" s="7">
        <v>1975</v>
      </c>
      <c r="C16" s="9">
        <v>106706</v>
      </c>
      <c r="D16" s="33">
        <v>1033.95</v>
      </c>
      <c r="E16" s="9">
        <f t="shared" si="0"/>
        <v>9689.7081701122715</v>
      </c>
      <c r="F16" s="9">
        <v>74140</v>
      </c>
      <c r="G16" s="10">
        <v>13.9</v>
      </c>
    </row>
    <row r="17" spans="2:7" ht="12.75" x14ac:dyDescent="0.2">
      <c r="B17" s="6">
        <v>1976</v>
      </c>
      <c r="C17" s="9">
        <v>110189</v>
      </c>
      <c r="D17" s="33">
        <v>1078.2</v>
      </c>
      <c r="E17" s="9">
        <v>9785.0057628256909</v>
      </c>
      <c r="F17" s="9">
        <v>78297</v>
      </c>
      <c r="G17" s="10">
        <v>13.770642553354536</v>
      </c>
    </row>
    <row r="18" spans="2:7" ht="12.75" x14ac:dyDescent="0.2">
      <c r="B18" s="7">
        <v>1977</v>
      </c>
      <c r="C18" s="9">
        <v>112288</v>
      </c>
      <c r="D18" s="33">
        <v>1109.2</v>
      </c>
      <c r="E18" s="9">
        <v>9878.1704189227694</v>
      </c>
      <c r="F18" s="9">
        <v>79060</v>
      </c>
      <c r="G18" s="10">
        <v>14.029850746268657</v>
      </c>
    </row>
    <row r="19" spans="2:7" ht="12.75" x14ac:dyDescent="0.2">
      <c r="B19" s="6">
        <v>1978</v>
      </c>
      <c r="C19" s="9">
        <v>116573</v>
      </c>
      <c r="D19" s="33">
        <v>1146.5</v>
      </c>
      <c r="E19" s="9">
        <v>9835.0389884450087</v>
      </c>
      <c r="F19" s="9">
        <v>80652</v>
      </c>
      <c r="G19" s="10">
        <v>14.215394534543471</v>
      </c>
    </row>
    <row r="20" spans="2:7" ht="12.75" x14ac:dyDescent="0.2">
      <c r="B20" s="7">
        <v>1979</v>
      </c>
      <c r="C20" s="9">
        <v>118429</v>
      </c>
      <c r="D20" s="33">
        <v>1113.5999999999999</v>
      </c>
      <c r="E20" s="9">
        <v>9403.1022806913843</v>
      </c>
      <c r="F20" s="9">
        <v>76588</v>
      </c>
      <c r="G20" s="10">
        <v>14.540136836057867</v>
      </c>
    </row>
    <row r="21" spans="2:7" ht="12.75" x14ac:dyDescent="0.2">
      <c r="B21" s="7">
        <v>1980</v>
      </c>
      <c r="C21" s="9">
        <v>121601</v>
      </c>
      <c r="D21" s="33">
        <v>1111.5999999999999</v>
      </c>
      <c r="E21" s="11">
        <v>9141</v>
      </c>
      <c r="F21" s="9">
        <v>69981</v>
      </c>
      <c r="G21" s="10">
        <v>15.9</v>
      </c>
    </row>
    <row r="22" spans="2:7" ht="12.75" x14ac:dyDescent="0.2">
      <c r="B22" s="5">
        <v>1981</v>
      </c>
      <c r="C22" s="11">
        <v>123098</v>
      </c>
      <c r="D22" s="29">
        <v>1133.3</v>
      </c>
      <c r="E22" s="11">
        <v>9207</v>
      </c>
      <c r="F22" s="11">
        <v>69112</v>
      </c>
      <c r="G22" s="12">
        <v>16.399999999999999</v>
      </c>
    </row>
    <row r="23" spans="2:7" ht="12.75" x14ac:dyDescent="0.2">
      <c r="B23" s="5">
        <v>1982</v>
      </c>
      <c r="C23" s="11">
        <v>123702</v>
      </c>
      <c r="D23" s="29">
        <v>1161.7</v>
      </c>
      <c r="E23" s="11">
        <v>9391</v>
      </c>
      <c r="F23" s="11">
        <v>69116</v>
      </c>
      <c r="G23" s="12">
        <v>16.8</v>
      </c>
    </row>
    <row r="24" spans="2:7" ht="12.75" x14ac:dyDescent="0.2">
      <c r="B24" s="5">
        <v>1983</v>
      </c>
      <c r="C24" s="11">
        <v>126444</v>
      </c>
      <c r="D24" s="29">
        <v>1195.0999999999999</v>
      </c>
      <c r="E24" s="11">
        <v>9451</v>
      </c>
      <c r="F24" s="11">
        <v>70322</v>
      </c>
      <c r="G24" s="12">
        <v>17</v>
      </c>
    </row>
    <row r="25" spans="2:7" ht="12.75" x14ac:dyDescent="0.2">
      <c r="B25" s="5">
        <v>1984</v>
      </c>
      <c r="C25" s="11">
        <v>128158</v>
      </c>
      <c r="D25" s="29">
        <v>1227</v>
      </c>
      <c r="E25" s="11">
        <v>9574</v>
      </c>
      <c r="F25" s="11">
        <v>70663</v>
      </c>
      <c r="G25" s="12">
        <v>17.399999999999999</v>
      </c>
    </row>
    <row r="26" spans="2:7" ht="15.75" x14ac:dyDescent="0.2">
      <c r="B26" s="5" t="s">
        <v>13</v>
      </c>
      <c r="C26" s="11">
        <v>127885</v>
      </c>
      <c r="D26" s="29">
        <v>1246.8</v>
      </c>
      <c r="E26" s="11">
        <v>9749</v>
      </c>
      <c r="F26" s="11">
        <v>71518</v>
      </c>
      <c r="G26" s="12">
        <v>17.399999999999999</v>
      </c>
    </row>
    <row r="27" spans="2:7" ht="12.75" x14ac:dyDescent="0.2">
      <c r="B27" s="5">
        <v>1986</v>
      </c>
      <c r="C27" s="11">
        <v>130004</v>
      </c>
      <c r="D27" s="29">
        <v>1270.2</v>
      </c>
      <c r="E27" s="11">
        <v>9770</v>
      </c>
      <c r="F27" s="11">
        <v>73174</v>
      </c>
      <c r="G27" s="12">
        <v>17.399999999999999</v>
      </c>
    </row>
    <row r="28" spans="2:7" ht="12.75" x14ac:dyDescent="0.2">
      <c r="B28" s="5">
        <v>1987</v>
      </c>
      <c r="C28" s="11">
        <v>131482</v>
      </c>
      <c r="D28" s="29">
        <v>1316</v>
      </c>
      <c r="E28" s="11">
        <v>10009</v>
      </c>
      <c r="F28" s="11">
        <v>73308</v>
      </c>
      <c r="G28" s="12">
        <v>18</v>
      </c>
    </row>
    <row r="29" spans="2:7" ht="12.75" x14ac:dyDescent="0.2">
      <c r="B29" s="5">
        <v>1988</v>
      </c>
      <c r="C29" s="11">
        <v>133836</v>
      </c>
      <c r="D29" s="29">
        <v>1370.3</v>
      </c>
      <c r="E29" s="11">
        <v>10238</v>
      </c>
      <c r="F29" s="11">
        <v>73345</v>
      </c>
      <c r="G29" s="12">
        <v>18.7</v>
      </c>
    </row>
    <row r="30" spans="2:7" ht="12.75" x14ac:dyDescent="0.2">
      <c r="B30" s="5">
        <v>1989</v>
      </c>
      <c r="C30" s="11">
        <v>134559</v>
      </c>
      <c r="D30" s="29">
        <v>1401.2</v>
      </c>
      <c r="E30" s="11">
        <v>10413</v>
      </c>
      <c r="F30" s="11">
        <v>73913</v>
      </c>
      <c r="G30" s="12">
        <v>19</v>
      </c>
    </row>
    <row r="31" spans="2:7" ht="12.75" x14ac:dyDescent="0.2">
      <c r="B31" s="5">
        <v>1990</v>
      </c>
      <c r="C31" s="11">
        <v>133700</v>
      </c>
      <c r="D31" s="29">
        <v>1408.3</v>
      </c>
      <c r="E31" s="11">
        <v>10533</v>
      </c>
      <c r="F31" s="11">
        <v>69568</v>
      </c>
      <c r="G31" s="12">
        <v>20.2</v>
      </c>
    </row>
    <row r="32" spans="2:7" ht="12.75" x14ac:dyDescent="0.2">
      <c r="B32" s="5">
        <v>1991</v>
      </c>
      <c r="C32" s="11">
        <v>128300</v>
      </c>
      <c r="D32" s="29">
        <v>1358.2</v>
      </c>
      <c r="E32" s="11">
        <v>10586</v>
      </c>
      <c r="F32" s="11">
        <v>64318</v>
      </c>
      <c r="G32" s="12">
        <v>21.1</v>
      </c>
    </row>
    <row r="33" spans="2:7" ht="12.75" x14ac:dyDescent="0.2">
      <c r="B33" s="5">
        <v>1992</v>
      </c>
      <c r="C33" s="11">
        <v>126581</v>
      </c>
      <c r="D33" s="29">
        <v>1371.6</v>
      </c>
      <c r="E33" s="11">
        <v>10836</v>
      </c>
      <c r="F33" s="11">
        <v>65436</v>
      </c>
      <c r="G33" s="12">
        <v>21</v>
      </c>
    </row>
    <row r="34" spans="2:7" ht="12.75" x14ac:dyDescent="0.2">
      <c r="B34" s="5">
        <v>1993</v>
      </c>
      <c r="C34" s="11">
        <v>127327</v>
      </c>
      <c r="D34" s="29">
        <v>1374.7</v>
      </c>
      <c r="E34" s="11">
        <v>10797</v>
      </c>
      <c r="F34" s="11">
        <v>67047</v>
      </c>
      <c r="G34" s="12">
        <v>20.5</v>
      </c>
    </row>
    <row r="35" spans="2:7" ht="12.75" x14ac:dyDescent="0.2">
      <c r="B35" s="5">
        <v>1994</v>
      </c>
      <c r="C35" s="11">
        <v>127883</v>
      </c>
      <c r="D35" s="29">
        <v>1406.1</v>
      </c>
      <c r="E35" s="11">
        <v>10995</v>
      </c>
      <c r="F35" s="11">
        <v>67874</v>
      </c>
      <c r="G35" s="12">
        <v>20.7</v>
      </c>
    </row>
    <row r="36" spans="2:7" ht="12.75" x14ac:dyDescent="0.2">
      <c r="B36" s="5">
        <v>1995</v>
      </c>
      <c r="C36" s="11">
        <v>128387</v>
      </c>
      <c r="D36" s="29">
        <v>1438.3</v>
      </c>
      <c r="E36" s="11">
        <v>11203</v>
      </c>
      <c r="F36" s="11">
        <v>68072</v>
      </c>
      <c r="G36" s="12">
        <v>21.1</v>
      </c>
    </row>
    <row r="37" spans="2:7" ht="12.75" x14ac:dyDescent="0.2">
      <c r="B37" s="5">
        <v>1996</v>
      </c>
      <c r="C37" s="11">
        <v>129728</v>
      </c>
      <c r="D37" s="29">
        <v>1469.9</v>
      </c>
      <c r="E37" s="11">
        <v>11330</v>
      </c>
      <c r="F37" s="11">
        <v>69221</v>
      </c>
      <c r="G37" s="12">
        <v>21.2</v>
      </c>
    </row>
    <row r="38" spans="2:7" ht="12.75" x14ac:dyDescent="0.2">
      <c r="B38" s="5">
        <v>1997</v>
      </c>
      <c r="C38" s="11">
        <v>129749</v>
      </c>
      <c r="D38" s="29">
        <v>1502.6</v>
      </c>
      <c r="E38" s="11">
        <v>11580</v>
      </c>
      <c r="F38" s="11">
        <v>69892</v>
      </c>
      <c r="G38" s="12">
        <v>21.5</v>
      </c>
    </row>
    <row r="39" spans="2:7" ht="12.75" x14ac:dyDescent="0.2">
      <c r="B39" s="5">
        <v>1998</v>
      </c>
      <c r="C39" s="11">
        <v>131839</v>
      </c>
      <c r="D39" s="29">
        <v>1549.6</v>
      </c>
      <c r="E39" s="11">
        <v>11754</v>
      </c>
      <c r="F39" s="11">
        <v>71695</v>
      </c>
      <c r="G39" s="12">
        <v>21.6</v>
      </c>
    </row>
    <row r="40" spans="2:7" x14ac:dyDescent="0.3">
      <c r="B40" s="5">
        <v>1999</v>
      </c>
      <c r="C40" s="11">
        <v>132432</v>
      </c>
      <c r="D40" s="33">
        <v>1569.1</v>
      </c>
      <c r="E40" s="11">
        <v>11848</v>
      </c>
      <c r="F40" s="11">
        <v>73283</v>
      </c>
      <c r="G40" s="12">
        <v>21.4</v>
      </c>
    </row>
    <row r="41" spans="2:7" x14ac:dyDescent="0.3">
      <c r="B41" s="5">
        <v>2000</v>
      </c>
      <c r="C41" s="11">
        <v>133621</v>
      </c>
      <c r="D41" s="29">
        <v>1600.3</v>
      </c>
      <c r="E41" s="11">
        <v>11976</v>
      </c>
      <c r="F41" s="11">
        <v>73065</v>
      </c>
      <c r="G41" s="12">
        <v>21.9</v>
      </c>
    </row>
    <row r="42" spans="2:7" x14ac:dyDescent="0.3">
      <c r="B42" s="5">
        <v>2001</v>
      </c>
      <c r="C42" s="11">
        <v>137633</v>
      </c>
      <c r="D42" s="29">
        <v>1628.3</v>
      </c>
      <c r="E42" s="11">
        <v>11831</v>
      </c>
      <c r="F42" s="11">
        <v>73559</v>
      </c>
      <c r="G42" s="12">
        <v>22.1</v>
      </c>
    </row>
    <row r="43" spans="2:7" x14ac:dyDescent="0.3">
      <c r="B43" s="5">
        <v>2002</v>
      </c>
      <c r="C43" s="11">
        <v>135921</v>
      </c>
      <c r="D43" s="29">
        <v>1658.5</v>
      </c>
      <c r="E43" s="11">
        <v>12202</v>
      </c>
      <c r="F43" s="11">
        <v>75471</v>
      </c>
      <c r="G43" s="12">
        <v>22</v>
      </c>
    </row>
    <row r="44" spans="2:7" x14ac:dyDescent="0.3">
      <c r="B44" s="5">
        <v>2003</v>
      </c>
      <c r="C44" s="11">
        <v>135670</v>
      </c>
      <c r="D44" s="29">
        <v>1672.1</v>
      </c>
      <c r="E44" s="11">
        <v>12325</v>
      </c>
      <c r="F44" s="11">
        <v>74590</v>
      </c>
      <c r="G44" s="12">
        <v>22.4</v>
      </c>
    </row>
    <row r="45" spans="2:7" x14ac:dyDescent="0.3">
      <c r="B45" s="5">
        <v>2004</v>
      </c>
      <c r="C45" s="11">
        <v>136431</v>
      </c>
      <c r="D45" s="29">
        <v>1699.9</v>
      </c>
      <c r="E45" s="11">
        <v>12460</v>
      </c>
      <c r="F45" s="11">
        <v>75402</v>
      </c>
      <c r="G45" s="12">
        <v>22.5</v>
      </c>
    </row>
    <row r="46" spans="2:7" x14ac:dyDescent="0.3">
      <c r="B46" s="5">
        <v>2005</v>
      </c>
      <c r="C46" s="11">
        <v>136568</v>
      </c>
      <c r="D46" s="29">
        <v>1708.4</v>
      </c>
      <c r="E46" s="11">
        <v>12510</v>
      </c>
      <c r="F46" s="11">
        <v>77418</v>
      </c>
      <c r="G46" s="12">
        <v>22.1</v>
      </c>
    </row>
    <row r="47" spans="2:7" x14ac:dyDescent="0.3">
      <c r="B47" s="5">
        <v>2006</v>
      </c>
      <c r="C47" s="11">
        <v>135400</v>
      </c>
      <c r="D47" s="29">
        <v>1690.5</v>
      </c>
      <c r="E47" s="11">
        <v>12485</v>
      </c>
      <c r="F47" s="11">
        <v>75009</v>
      </c>
      <c r="G47" s="12">
        <v>22.5</v>
      </c>
    </row>
    <row r="48" spans="2:7" x14ac:dyDescent="0.3">
      <c r="B48" s="7">
        <v>2007</v>
      </c>
      <c r="C48" s="9">
        <v>135933</v>
      </c>
      <c r="D48" s="33">
        <v>1672.5</v>
      </c>
      <c r="E48" s="9">
        <v>12304</v>
      </c>
      <c r="F48" s="9">
        <v>74377</v>
      </c>
      <c r="G48" s="10">
        <v>22.5</v>
      </c>
    </row>
    <row r="49" spans="2:7" ht="15.5" x14ac:dyDescent="0.3">
      <c r="B49" s="8">
        <v>2008</v>
      </c>
      <c r="C49" s="34">
        <v>137080</v>
      </c>
      <c r="D49" s="35">
        <v>1615.9</v>
      </c>
      <c r="E49" s="34">
        <v>11788</v>
      </c>
      <c r="F49" s="34">
        <v>71497</v>
      </c>
      <c r="G49" s="36" t="s">
        <v>14</v>
      </c>
    </row>
    <row r="50" spans="2:7" x14ac:dyDescent="0.3">
      <c r="B50" s="5">
        <v>2009</v>
      </c>
      <c r="C50" s="9">
        <v>134880</v>
      </c>
      <c r="D50" s="33">
        <v>1566.8</v>
      </c>
      <c r="E50" s="9">
        <v>11616</v>
      </c>
      <c r="F50" s="9">
        <v>66587</v>
      </c>
      <c r="G50" s="10">
        <v>23.5</v>
      </c>
    </row>
    <row r="51" spans="2:7" x14ac:dyDescent="0.3">
      <c r="B51" s="5">
        <v>2010</v>
      </c>
      <c r="C51" s="9">
        <v>130892</v>
      </c>
      <c r="D51" s="33">
        <v>1496.4</v>
      </c>
      <c r="E51" s="9">
        <v>11432</v>
      </c>
      <c r="F51" s="9">
        <v>62245</v>
      </c>
      <c r="G51" s="10">
        <v>24</v>
      </c>
    </row>
    <row r="52" spans="2:7" x14ac:dyDescent="0.3">
      <c r="B52" s="5">
        <v>2011</v>
      </c>
      <c r="C52" s="11">
        <v>125657</v>
      </c>
      <c r="D52" s="29">
        <v>1457.8</v>
      </c>
      <c r="E52" s="11">
        <v>11601</v>
      </c>
      <c r="F52" s="11">
        <v>59646</v>
      </c>
      <c r="G52" s="12">
        <v>24.4</v>
      </c>
    </row>
    <row r="53" spans="2:7" x14ac:dyDescent="0.3">
      <c r="B53" s="5">
        <v>2012</v>
      </c>
      <c r="C53" s="11">
        <v>111290</v>
      </c>
      <c r="D53" s="29">
        <v>1438.8</v>
      </c>
      <c r="E53" s="11">
        <v>12928</v>
      </c>
      <c r="F53" s="11">
        <v>57899</v>
      </c>
      <c r="G53" s="12">
        <v>24.9</v>
      </c>
    </row>
    <row r="54" spans="2:7" x14ac:dyDescent="0.3">
      <c r="B54" s="5">
        <v>2013</v>
      </c>
      <c r="C54" s="11">
        <v>113676</v>
      </c>
      <c r="D54" s="29">
        <v>1446</v>
      </c>
      <c r="E54" s="11">
        <v>12720</v>
      </c>
      <c r="F54" s="11">
        <v>57290</v>
      </c>
      <c r="G54" s="12">
        <v>25.2</v>
      </c>
    </row>
    <row r="55" spans="2:7" x14ac:dyDescent="0.3">
      <c r="B55" s="5">
        <v>2014</v>
      </c>
      <c r="C55" s="11">
        <v>113899</v>
      </c>
      <c r="D55" s="29">
        <v>1436.6</v>
      </c>
      <c r="E55" s="11">
        <v>12613</v>
      </c>
      <c r="F55" s="11">
        <v>56470</v>
      </c>
      <c r="G55" s="12">
        <v>25.4</v>
      </c>
    </row>
    <row r="56" spans="2:7" x14ac:dyDescent="0.3">
      <c r="B56" s="76" t="s">
        <v>23</v>
      </c>
      <c r="C56" s="76"/>
      <c r="D56" s="76"/>
      <c r="E56" s="76"/>
      <c r="F56" s="76"/>
      <c r="G56" s="76"/>
    </row>
    <row r="57" spans="2:7" x14ac:dyDescent="0.3">
      <c r="B57" s="5" t="s">
        <v>60</v>
      </c>
      <c r="C57" s="13">
        <v>6.0000000000000001E-3</v>
      </c>
      <c r="D57" s="13">
        <v>0.01</v>
      </c>
      <c r="E57" s="13">
        <v>5.0000000000000001E-3</v>
      </c>
      <c r="F57" s="13">
        <v>-4.0000000000000001E-3</v>
      </c>
      <c r="G57" s="13">
        <v>1.4999999999999999E-2</v>
      </c>
    </row>
    <row r="58" spans="2:7" ht="13.5" thickBot="1" x14ac:dyDescent="0.35">
      <c r="B58" s="14" t="s">
        <v>61</v>
      </c>
      <c r="C58" s="15">
        <v>-1.7999999999999999E-2</v>
      </c>
      <c r="D58" s="15">
        <v>-1.7000000000000001E-2</v>
      </c>
      <c r="E58" s="15">
        <v>1E-3</v>
      </c>
      <c r="F58" s="15">
        <v>-2.8000000000000001E-2</v>
      </c>
      <c r="G58" s="15">
        <v>1.2E-2</v>
      </c>
    </row>
    <row r="59" spans="2:7" ht="13.5" thickTop="1" x14ac:dyDescent="0.3"/>
    <row r="60" spans="2:7" x14ac:dyDescent="0.3">
      <c r="B60" s="16" t="s">
        <v>0</v>
      </c>
    </row>
    <row r="61" spans="2:7" ht="13.15" customHeight="1" x14ac:dyDescent="0.3">
      <c r="B61" s="77" t="s">
        <v>62</v>
      </c>
      <c r="C61" s="77"/>
      <c r="D61" s="77"/>
      <c r="E61" s="77"/>
      <c r="F61" s="77"/>
      <c r="G61" s="77"/>
    </row>
    <row r="62" spans="2:7" x14ac:dyDescent="0.3">
      <c r="B62" s="77"/>
      <c r="C62" s="77"/>
      <c r="D62" s="77"/>
      <c r="E62" s="77"/>
      <c r="F62" s="77"/>
      <c r="G62" s="77"/>
    </row>
    <row r="63" spans="2:7" x14ac:dyDescent="0.3">
      <c r="B63" s="77"/>
      <c r="C63" s="77"/>
      <c r="D63" s="77"/>
      <c r="E63" s="77"/>
      <c r="F63" s="77"/>
      <c r="G63" s="77"/>
    </row>
    <row r="64" spans="2:7" ht="13.5" thickBot="1" x14ac:dyDescent="0.35">
      <c r="B64" s="17"/>
      <c r="C64" s="17"/>
    </row>
    <row r="66" spans="2:7" ht="15.65" customHeight="1" x14ac:dyDescent="0.3">
      <c r="B66" s="18" t="s">
        <v>57</v>
      </c>
      <c r="C66" s="18"/>
      <c r="D66" s="18"/>
      <c r="E66" s="18"/>
      <c r="F66" s="18"/>
      <c r="G66" s="18"/>
    </row>
    <row r="67" spans="2:7" ht="15.5" x14ac:dyDescent="0.3">
      <c r="B67" s="78" t="s">
        <v>24</v>
      </c>
      <c r="C67" s="78"/>
      <c r="D67" s="78"/>
      <c r="E67" s="78"/>
      <c r="F67" s="78"/>
    </row>
    <row r="68" spans="2:7" ht="15.65" customHeight="1" x14ac:dyDescent="0.3">
      <c r="B68" s="79" t="s">
        <v>25</v>
      </c>
      <c r="C68" s="79"/>
      <c r="D68" s="79"/>
      <c r="E68" s="79"/>
      <c r="F68" s="79"/>
      <c r="G68" s="79"/>
    </row>
    <row r="69" spans="2:7" ht="15.65" customHeight="1" x14ac:dyDescent="0.3">
      <c r="B69" s="79"/>
      <c r="C69" s="79"/>
      <c r="D69" s="79"/>
      <c r="E69" s="79"/>
      <c r="F69" s="79"/>
      <c r="G69" s="79"/>
    </row>
    <row r="70" spans="2:7" ht="15.65" customHeight="1" x14ac:dyDescent="0.3">
      <c r="B70" s="18" t="s">
        <v>26</v>
      </c>
      <c r="C70" s="18"/>
      <c r="D70" s="18"/>
      <c r="E70" s="18"/>
      <c r="F70" s="18"/>
      <c r="G70" s="18"/>
    </row>
    <row r="71" spans="2:7" ht="15.5" x14ac:dyDescent="0.3">
      <c r="B71" s="18"/>
      <c r="C71" s="18"/>
      <c r="D71" s="18"/>
      <c r="E71" s="18"/>
      <c r="F71" s="18"/>
      <c r="G71" s="18"/>
    </row>
  </sheetData>
  <mergeCells count="10">
    <mergeCell ref="B56:G56"/>
    <mergeCell ref="B61:G63"/>
    <mergeCell ref="B67:F67"/>
    <mergeCell ref="B68:G69"/>
    <mergeCell ref="B2:G4"/>
    <mergeCell ref="B6:G6"/>
    <mergeCell ref="B7:G7"/>
    <mergeCell ref="B9:B10"/>
    <mergeCell ref="C9:C10"/>
    <mergeCell ref="D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/>
  </sheetViews>
  <sheetFormatPr defaultColWidth="8.81640625" defaultRowHeight="13" x14ac:dyDescent="0.3"/>
  <cols>
    <col min="1" max="1" width="2" style="42" customWidth="1"/>
    <col min="2" max="2" width="10.81640625" style="42" customWidth="1"/>
    <col min="3" max="3" width="12.26953125" style="42" customWidth="1"/>
    <col min="4" max="5" width="14" style="42" customWidth="1"/>
    <col min="6" max="6" width="14.453125" style="44" customWidth="1"/>
    <col min="7" max="7" width="14.7265625" style="43" bestFit="1" customWidth="1"/>
    <col min="8" max="16384" width="8.81640625" style="42"/>
  </cols>
  <sheetData>
    <row r="1" spans="2:7" ht="13.5" thickBot="1" x14ac:dyDescent="0.25"/>
    <row r="2" spans="2:7" ht="13.15" customHeight="1" x14ac:dyDescent="0.3">
      <c r="B2" s="94" t="s">
        <v>27</v>
      </c>
      <c r="C2" s="95"/>
      <c r="D2" s="95"/>
      <c r="E2" s="95"/>
      <c r="F2" s="95"/>
      <c r="G2" s="96"/>
    </row>
    <row r="3" spans="2:7" x14ac:dyDescent="0.3">
      <c r="B3" s="97"/>
      <c r="C3" s="98"/>
      <c r="D3" s="98"/>
      <c r="E3" s="98"/>
      <c r="F3" s="98"/>
      <c r="G3" s="99"/>
    </row>
    <row r="4" spans="2:7" x14ac:dyDescent="0.3">
      <c r="B4" s="97"/>
      <c r="C4" s="98"/>
      <c r="D4" s="98"/>
      <c r="E4" s="98"/>
      <c r="F4" s="98"/>
      <c r="G4" s="99"/>
    </row>
    <row r="5" spans="2:7" x14ac:dyDescent="0.3">
      <c r="B5" s="97"/>
      <c r="C5" s="98"/>
      <c r="D5" s="98"/>
      <c r="E5" s="98"/>
      <c r="F5" s="98"/>
      <c r="G5" s="99"/>
    </row>
    <row r="6" spans="2:7" ht="13.5" thickBot="1" x14ac:dyDescent="0.35">
      <c r="B6" s="100"/>
      <c r="C6" s="101"/>
      <c r="D6" s="101"/>
      <c r="E6" s="101"/>
      <c r="F6" s="101"/>
      <c r="G6" s="102"/>
    </row>
    <row r="7" spans="2:7" ht="12.75" x14ac:dyDescent="0.2">
      <c r="B7" s="67"/>
      <c r="C7" s="67"/>
      <c r="D7" s="67"/>
      <c r="E7" s="67"/>
      <c r="F7" s="67"/>
      <c r="G7" s="67"/>
    </row>
    <row r="8" spans="2:7" ht="12.75" x14ac:dyDescent="0.2">
      <c r="B8" s="67"/>
      <c r="C8" s="67"/>
      <c r="D8" s="67"/>
      <c r="E8" s="67"/>
      <c r="F8" s="67"/>
      <c r="G8" s="67"/>
    </row>
    <row r="9" spans="2:7" ht="12.75" x14ac:dyDescent="0.2">
      <c r="B9" s="109" t="s">
        <v>15</v>
      </c>
      <c r="C9" s="109"/>
      <c r="D9" s="109"/>
      <c r="E9" s="109"/>
      <c r="F9" s="109"/>
      <c r="G9" s="109"/>
    </row>
    <row r="10" spans="2:7" x14ac:dyDescent="0.3">
      <c r="B10" s="109" t="s">
        <v>105</v>
      </c>
      <c r="C10" s="109"/>
      <c r="D10" s="109"/>
      <c r="E10" s="109"/>
      <c r="F10" s="109"/>
      <c r="G10" s="109"/>
    </row>
    <row r="11" spans="2:7" ht="13.5" thickBot="1" x14ac:dyDescent="0.25"/>
    <row r="12" spans="2:7" ht="18" customHeight="1" thickTop="1" x14ac:dyDescent="0.3">
      <c r="B12" s="104" t="s">
        <v>4</v>
      </c>
      <c r="C12" s="106" t="s">
        <v>16</v>
      </c>
      <c r="D12" s="106" t="s">
        <v>17</v>
      </c>
      <c r="E12" s="66" t="s">
        <v>18</v>
      </c>
      <c r="F12" s="65" t="s">
        <v>19</v>
      </c>
      <c r="G12" s="64" t="s">
        <v>20</v>
      </c>
    </row>
    <row r="13" spans="2:7" ht="12.65" customHeight="1" thickBot="1" x14ac:dyDescent="0.35">
      <c r="B13" s="105"/>
      <c r="C13" s="107"/>
      <c r="D13" s="107"/>
      <c r="E13" s="63" t="s">
        <v>21</v>
      </c>
      <c r="F13" s="56" t="s">
        <v>11</v>
      </c>
      <c r="G13" s="62" t="s">
        <v>12</v>
      </c>
    </row>
    <row r="14" spans="2:7" ht="12.75" x14ac:dyDescent="0.2">
      <c r="B14" s="61">
        <v>1970</v>
      </c>
      <c r="C14" s="60">
        <v>3681</v>
      </c>
      <c r="D14" s="60">
        <v>27081</v>
      </c>
      <c r="E14" s="60">
        <v>7356.9682151589241</v>
      </c>
      <c r="F14" s="60">
        <v>3968</v>
      </c>
      <c r="G14" s="59">
        <v>6.8</v>
      </c>
    </row>
    <row r="15" spans="2:7" ht="12.75" x14ac:dyDescent="0.2">
      <c r="B15" s="44">
        <v>1971</v>
      </c>
      <c r="C15" s="55">
        <v>3770</v>
      </c>
      <c r="D15" s="55">
        <v>28985</v>
      </c>
      <c r="E15" s="55">
        <v>7688.3289124668436</v>
      </c>
      <c r="F15" s="55">
        <v>4217</v>
      </c>
      <c r="G15" s="58">
        <v>6.9</v>
      </c>
    </row>
    <row r="16" spans="2:7" ht="12.75" x14ac:dyDescent="0.2">
      <c r="B16" s="44">
        <v>1972</v>
      </c>
      <c r="C16" s="55">
        <v>3918</v>
      </c>
      <c r="D16" s="55">
        <v>31414</v>
      </c>
      <c r="E16" s="55">
        <v>8017.8662582950483</v>
      </c>
      <c r="F16" s="55">
        <v>4844</v>
      </c>
      <c r="G16" s="58">
        <v>6.5</v>
      </c>
    </row>
    <row r="17" spans="2:7" ht="12.75" x14ac:dyDescent="0.2">
      <c r="B17" s="44">
        <v>1973</v>
      </c>
      <c r="C17" s="55">
        <v>4131</v>
      </c>
      <c r="D17" s="55">
        <v>33661</v>
      </c>
      <c r="E17" s="55">
        <v>8148.3902202856452</v>
      </c>
      <c r="F17" s="55">
        <v>5294</v>
      </c>
      <c r="G17" s="58">
        <v>6.4</v>
      </c>
    </row>
    <row r="18" spans="2:7" ht="12.75" x14ac:dyDescent="0.2">
      <c r="B18" s="44">
        <v>1974</v>
      </c>
      <c r="C18" s="55">
        <v>4211</v>
      </c>
      <c r="D18" s="55">
        <v>33441</v>
      </c>
      <c r="E18" s="55">
        <v>7941.3440987888862</v>
      </c>
      <c r="F18" s="55">
        <v>5261</v>
      </c>
      <c r="G18" s="58">
        <v>6.4</v>
      </c>
    </row>
    <row r="19" spans="2:7" ht="12.75" x14ac:dyDescent="0.2">
      <c r="B19" s="61">
        <v>1975</v>
      </c>
      <c r="C19" s="60">
        <v>4232</v>
      </c>
      <c r="D19" s="60">
        <v>34606</v>
      </c>
      <c r="E19" s="60">
        <v>8177</v>
      </c>
      <c r="F19" s="60">
        <v>5420</v>
      </c>
      <c r="G19" s="59">
        <v>6.4</v>
      </c>
    </row>
    <row r="20" spans="2:7" ht="12.75" x14ac:dyDescent="0.2">
      <c r="B20" s="61">
        <v>1976</v>
      </c>
      <c r="C20" s="60">
        <v>4350</v>
      </c>
      <c r="D20" s="60">
        <v>36390</v>
      </c>
      <c r="E20" s="60">
        <v>8366</v>
      </c>
      <c r="F20" s="60">
        <v>5706</v>
      </c>
      <c r="G20" s="59">
        <v>6.4</v>
      </c>
    </row>
    <row r="21" spans="2:7" ht="12.75" x14ac:dyDescent="0.2">
      <c r="B21" s="44">
        <v>1977</v>
      </c>
      <c r="C21" s="55">
        <v>4450</v>
      </c>
      <c r="D21" s="55">
        <v>39339</v>
      </c>
      <c r="E21" s="55">
        <v>8840</v>
      </c>
      <c r="F21" s="55">
        <v>6268</v>
      </c>
      <c r="G21" s="58">
        <v>6.3</v>
      </c>
    </row>
    <row r="22" spans="2:7" ht="12.75" x14ac:dyDescent="0.2">
      <c r="B22" s="44">
        <v>1978</v>
      </c>
      <c r="C22" s="55">
        <v>4518</v>
      </c>
      <c r="D22" s="55">
        <v>42747</v>
      </c>
      <c r="E22" s="55">
        <v>9461</v>
      </c>
      <c r="F22" s="55">
        <v>6955</v>
      </c>
      <c r="G22" s="58">
        <v>6.1</v>
      </c>
    </row>
    <row r="23" spans="2:7" ht="12.75" x14ac:dyDescent="0.2">
      <c r="B23" s="44">
        <v>1979</v>
      </c>
      <c r="C23" s="55">
        <v>4505</v>
      </c>
      <c r="D23" s="55">
        <v>42012</v>
      </c>
      <c r="E23" s="55">
        <v>9326</v>
      </c>
      <c r="F23" s="55">
        <v>7050</v>
      </c>
      <c r="G23" s="58">
        <v>6</v>
      </c>
    </row>
    <row r="24" spans="2:7" ht="12.75" x14ac:dyDescent="0.2">
      <c r="B24" s="44">
        <v>1980</v>
      </c>
      <c r="C24" s="55">
        <v>4374</v>
      </c>
      <c r="D24" s="55">
        <v>39813</v>
      </c>
      <c r="E24" s="55">
        <v>9102</v>
      </c>
      <c r="F24" s="55">
        <v>6923</v>
      </c>
      <c r="G24" s="58">
        <v>5.8</v>
      </c>
    </row>
    <row r="25" spans="2:7" ht="12.75" x14ac:dyDescent="0.2">
      <c r="B25" s="44">
        <v>1981</v>
      </c>
      <c r="C25" s="55">
        <v>4455</v>
      </c>
      <c r="D25" s="55">
        <v>39568</v>
      </c>
      <c r="E25" s="55">
        <v>8882</v>
      </c>
      <c r="F25" s="55">
        <v>6867</v>
      </c>
      <c r="G25" s="58">
        <v>5.8</v>
      </c>
    </row>
    <row r="26" spans="2:7" ht="12.75" x14ac:dyDescent="0.2">
      <c r="B26" s="44">
        <v>1982</v>
      </c>
      <c r="C26" s="55">
        <v>4325</v>
      </c>
      <c r="D26" s="55">
        <v>40658</v>
      </c>
      <c r="E26" s="55">
        <v>9401</v>
      </c>
      <c r="F26" s="55">
        <v>6803</v>
      </c>
      <c r="G26" s="58">
        <v>6</v>
      </c>
    </row>
    <row r="27" spans="2:7" ht="12.75" x14ac:dyDescent="0.2">
      <c r="B27" s="44">
        <v>1983</v>
      </c>
      <c r="C27" s="55">
        <v>4204</v>
      </c>
      <c r="D27" s="55">
        <v>42546</v>
      </c>
      <c r="E27" s="55">
        <v>10120</v>
      </c>
      <c r="F27" s="55">
        <v>6965</v>
      </c>
      <c r="G27" s="58">
        <v>6.1</v>
      </c>
    </row>
    <row r="28" spans="2:7" ht="12.75" x14ac:dyDescent="0.2">
      <c r="B28" s="44">
        <v>1984</v>
      </c>
      <c r="C28" s="55">
        <v>4061</v>
      </c>
      <c r="D28" s="55">
        <v>44419</v>
      </c>
      <c r="E28" s="55">
        <v>10938</v>
      </c>
      <c r="F28" s="55">
        <v>7240</v>
      </c>
      <c r="G28" s="58">
        <v>6.1</v>
      </c>
    </row>
    <row r="29" spans="2:7" ht="12.75" x14ac:dyDescent="0.2">
      <c r="B29" s="44">
        <v>1985</v>
      </c>
      <c r="C29" s="55">
        <v>4593</v>
      </c>
      <c r="D29" s="55">
        <v>45441</v>
      </c>
      <c r="E29" s="55">
        <v>9894</v>
      </c>
      <c r="F29" s="55">
        <v>7399</v>
      </c>
      <c r="G29" s="58">
        <v>6.1</v>
      </c>
    </row>
    <row r="30" spans="2:7" ht="12.75" x14ac:dyDescent="0.2">
      <c r="B30" s="44">
        <v>1986</v>
      </c>
      <c r="C30" s="55">
        <v>4313</v>
      </c>
      <c r="D30" s="55">
        <v>45637</v>
      </c>
      <c r="E30" s="55">
        <v>10581</v>
      </c>
      <c r="F30" s="55">
        <v>7386</v>
      </c>
      <c r="G30" s="58">
        <v>6.2</v>
      </c>
    </row>
    <row r="31" spans="2:7" ht="12.75" x14ac:dyDescent="0.2">
      <c r="B31" s="44">
        <v>1987</v>
      </c>
      <c r="C31" s="55">
        <v>4188</v>
      </c>
      <c r="D31" s="55">
        <v>48022</v>
      </c>
      <c r="E31" s="55">
        <v>11467</v>
      </c>
      <c r="F31" s="55">
        <v>7523</v>
      </c>
      <c r="G31" s="58">
        <v>6.4</v>
      </c>
    </row>
    <row r="32" spans="2:7" ht="12.75" x14ac:dyDescent="0.2">
      <c r="B32" s="44">
        <v>1988</v>
      </c>
      <c r="C32" s="55">
        <v>4470</v>
      </c>
      <c r="D32" s="55">
        <v>49434</v>
      </c>
      <c r="E32" s="55">
        <v>11059</v>
      </c>
      <c r="F32" s="55">
        <v>7701</v>
      </c>
      <c r="G32" s="58">
        <v>6.4</v>
      </c>
    </row>
    <row r="33" spans="2:7" ht="12.75" x14ac:dyDescent="0.2">
      <c r="B33" s="44">
        <v>1989</v>
      </c>
      <c r="C33" s="55">
        <v>4519</v>
      </c>
      <c r="D33" s="55">
        <v>50870</v>
      </c>
      <c r="E33" s="55">
        <v>11257</v>
      </c>
      <c r="F33" s="55">
        <v>7779</v>
      </c>
      <c r="G33" s="58">
        <v>6.5</v>
      </c>
    </row>
    <row r="34" spans="2:7" ht="12.75" x14ac:dyDescent="0.2">
      <c r="B34" s="44">
        <v>1990</v>
      </c>
      <c r="C34" s="55">
        <v>4487</v>
      </c>
      <c r="D34" s="55">
        <v>51901</v>
      </c>
      <c r="E34" s="55">
        <v>11567</v>
      </c>
      <c r="F34" s="55">
        <v>8357</v>
      </c>
      <c r="G34" s="58">
        <v>6.2</v>
      </c>
    </row>
    <row r="35" spans="2:7" ht="12.75" x14ac:dyDescent="0.2">
      <c r="B35" s="44">
        <v>1991</v>
      </c>
      <c r="C35" s="55">
        <v>4481</v>
      </c>
      <c r="D35" s="55">
        <v>52898</v>
      </c>
      <c r="E35" s="55">
        <v>11805</v>
      </c>
      <c r="F35" s="55">
        <v>8172</v>
      </c>
      <c r="G35" s="58">
        <v>6.5</v>
      </c>
    </row>
    <row r="36" spans="2:7" ht="12.75" x14ac:dyDescent="0.2">
      <c r="B36" s="44">
        <v>1992</v>
      </c>
      <c r="C36" s="55">
        <v>4370</v>
      </c>
      <c r="D36" s="55">
        <v>53874</v>
      </c>
      <c r="E36" s="55">
        <v>12328</v>
      </c>
      <c r="F36" s="55">
        <v>8237</v>
      </c>
      <c r="G36" s="58">
        <v>6.5</v>
      </c>
    </row>
    <row r="37" spans="2:7" ht="12.75" x14ac:dyDescent="0.2">
      <c r="B37" s="44">
        <v>1993</v>
      </c>
      <c r="C37" s="55">
        <v>4408</v>
      </c>
      <c r="D37" s="55">
        <v>56772</v>
      </c>
      <c r="E37" s="55">
        <v>12879</v>
      </c>
      <c r="F37" s="55">
        <v>8488</v>
      </c>
      <c r="G37" s="58">
        <v>6.7</v>
      </c>
    </row>
    <row r="38" spans="2:7" ht="12.75" x14ac:dyDescent="0.2">
      <c r="B38" s="44">
        <v>1994</v>
      </c>
      <c r="C38" s="55">
        <v>4906</v>
      </c>
      <c r="D38" s="55">
        <v>61284</v>
      </c>
      <c r="E38" s="55">
        <v>12492</v>
      </c>
      <c r="F38" s="55">
        <v>9032</v>
      </c>
      <c r="G38" s="58">
        <v>6.8</v>
      </c>
    </row>
    <row r="39" spans="2:7" ht="12.75" x14ac:dyDescent="0.2">
      <c r="B39" s="44">
        <v>1995</v>
      </c>
      <c r="C39" s="55">
        <v>5024</v>
      </c>
      <c r="D39" s="55">
        <v>62705</v>
      </c>
      <c r="E39" s="55">
        <v>12481</v>
      </c>
      <c r="F39" s="55">
        <v>9216</v>
      </c>
      <c r="G39" s="58">
        <v>6.8</v>
      </c>
    </row>
    <row r="40" spans="2:7" x14ac:dyDescent="0.3">
      <c r="B40" s="44">
        <v>1996</v>
      </c>
      <c r="C40" s="55">
        <v>5266</v>
      </c>
      <c r="D40" s="55">
        <v>64072</v>
      </c>
      <c r="E40" s="55">
        <v>12167</v>
      </c>
      <c r="F40" s="55">
        <v>9409</v>
      </c>
      <c r="G40" s="58">
        <v>6.8</v>
      </c>
    </row>
    <row r="41" spans="2:7" x14ac:dyDescent="0.3">
      <c r="B41" s="44">
        <v>1997</v>
      </c>
      <c r="C41" s="55">
        <v>5293</v>
      </c>
      <c r="D41" s="55">
        <v>66893</v>
      </c>
      <c r="E41" s="55">
        <v>12638</v>
      </c>
      <c r="F41" s="55">
        <v>9576</v>
      </c>
      <c r="G41" s="58">
        <v>7</v>
      </c>
    </row>
    <row r="42" spans="2:7" x14ac:dyDescent="0.3">
      <c r="B42" s="44">
        <v>1998</v>
      </c>
      <c r="C42" s="55">
        <v>5414</v>
      </c>
      <c r="D42" s="55">
        <v>67894</v>
      </c>
      <c r="E42" s="55">
        <v>12540</v>
      </c>
      <c r="F42" s="55">
        <v>9741</v>
      </c>
      <c r="G42" s="58">
        <v>7</v>
      </c>
    </row>
    <row r="43" spans="2:7" x14ac:dyDescent="0.3">
      <c r="B43" s="44">
        <v>1999</v>
      </c>
      <c r="C43" s="55">
        <v>5763</v>
      </c>
      <c r="D43" s="55">
        <v>70304</v>
      </c>
      <c r="E43" s="55">
        <v>12199</v>
      </c>
      <c r="F43" s="55">
        <v>9372</v>
      </c>
      <c r="G43" s="44">
        <v>7.5</v>
      </c>
    </row>
    <row r="44" spans="2:7" x14ac:dyDescent="0.3">
      <c r="B44" s="44">
        <v>2000</v>
      </c>
      <c r="C44" s="55">
        <v>5926</v>
      </c>
      <c r="D44" s="55">
        <v>70500</v>
      </c>
      <c r="E44" s="55">
        <v>11897</v>
      </c>
      <c r="F44" s="55">
        <v>9563</v>
      </c>
      <c r="G44" s="44">
        <v>7.4</v>
      </c>
    </row>
    <row r="45" spans="2:7" x14ac:dyDescent="0.3">
      <c r="B45" s="44">
        <v>2001</v>
      </c>
      <c r="C45" s="55">
        <v>5704</v>
      </c>
      <c r="D45" s="55">
        <v>72448</v>
      </c>
      <c r="E45" s="55">
        <v>12701</v>
      </c>
      <c r="F45" s="55">
        <v>9667</v>
      </c>
      <c r="G45" s="44">
        <v>7.5</v>
      </c>
    </row>
    <row r="46" spans="2:7" x14ac:dyDescent="0.3">
      <c r="B46" s="44">
        <v>2002</v>
      </c>
      <c r="C46" s="55">
        <v>5651</v>
      </c>
      <c r="D46" s="55">
        <v>75866</v>
      </c>
      <c r="E46" s="55">
        <v>13425</v>
      </c>
      <c r="F46" s="55">
        <v>10321</v>
      </c>
      <c r="G46" s="44">
        <v>7.4</v>
      </c>
    </row>
    <row r="47" spans="2:7" x14ac:dyDescent="0.3">
      <c r="B47" s="44">
        <v>2003</v>
      </c>
      <c r="C47" s="55">
        <v>5849</v>
      </c>
      <c r="D47" s="55">
        <v>77757</v>
      </c>
      <c r="E47" s="55">
        <v>13294</v>
      </c>
      <c r="F47" s="55">
        <v>8881</v>
      </c>
      <c r="G47" s="44">
        <v>8.8000000000000007</v>
      </c>
    </row>
    <row r="48" spans="2:7" x14ac:dyDescent="0.3">
      <c r="B48" s="44">
        <v>2004</v>
      </c>
      <c r="C48" s="55">
        <v>6161</v>
      </c>
      <c r="D48" s="55">
        <v>78441</v>
      </c>
      <c r="E48" s="55">
        <v>12732</v>
      </c>
      <c r="F48" s="55">
        <v>8959</v>
      </c>
      <c r="G48" s="44">
        <v>8.8000000000000007</v>
      </c>
    </row>
    <row r="49" spans="2:7" x14ac:dyDescent="0.3">
      <c r="B49" s="44">
        <v>2005</v>
      </c>
      <c r="C49" s="55">
        <v>6395</v>
      </c>
      <c r="D49" s="55">
        <v>78496</v>
      </c>
      <c r="E49" s="55">
        <v>12275</v>
      </c>
      <c r="F49" s="55">
        <v>9501</v>
      </c>
      <c r="G49" s="44">
        <v>8.3000000000000007</v>
      </c>
    </row>
    <row r="50" spans="2:7" ht="16" thickBot="1" x14ac:dyDescent="0.35">
      <c r="B50" s="56">
        <v>2006</v>
      </c>
      <c r="C50" s="57">
        <v>6649</v>
      </c>
      <c r="D50" s="57">
        <v>80344</v>
      </c>
      <c r="E50" s="57">
        <v>12084</v>
      </c>
      <c r="F50" s="57">
        <v>9852</v>
      </c>
      <c r="G50" s="56" t="s">
        <v>22</v>
      </c>
    </row>
    <row r="51" spans="2:7" x14ac:dyDescent="0.3">
      <c r="B51" s="44">
        <v>2007</v>
      </c>
      <c r="C51" s="55">
        <v>8117</v>
      </c>
      <c r="D51" s="55">
        <v>119979</v>
      </c>
      <c r="E51" s="55">
        <v>14781</v>
      </c>
      <c r="F51" s="55">
        <v>16314</v>
      </c>
      <c r="G51" s="44">
        <v>7.3</v>
      </c>
    </row>
    <row r="52" spans="2:7" x14ac:dyDescent="0.3">
      <c r="B52" s="44">
        <v>2008</v>
      </c>
      <c r="C52" s="55">
        <v>8228</v>
      </c>
      <c r="D52" s="55">
        <v>126855</v>
      </c>
      <c r="E52" s="55">
        <v>15417</v>
      </c>
      <c r="F52" s="55">
        <v>17144</v>
      </c>
      <c r="G52" s="44">
        <v>7.4</v>
      </c>
    </row>
    <row r="53" spans="2:7" x14ac:dyDescent="0.3">
      <c r="B53" s="44">
        <v>2009</v>
      </c>
      <c r="C53" s="55">
        <v>8356</v>
      </c>
      <c r="D53" s="55">
        <v>120207</v>
      </c>
      <c r="E53" s="55">
        <v>14386</v>
      </c>
      <c r="F53" s="55">
        <v>16253</v>
      </c>
      <c r="G53" s="44">
        <v>7.4</v>
      </c>
    </row>
    <row r="54" spans="2:7" x14ac:dyDescent="0.3">
      <c r="B54" s="44">
        <v>2010</v>
      </c>
      <c r="C54" s="55">
        <v>8217</v>
      </c>
      <c r="D54" s="55">
        <v>110738</v>
      </c>
      <c r="E54" s="55">
        <v>13477</v>
      </c>
      <c r="F54" s="55">
        <v>15097</v>
      </c>
      <c r="G54" s="44">
        <v>7.3</v>
      </c>
    </row>
    <row r="55" spans="2:7" x14ac:dyDescent="0.3">
      <c r="B55" s="44">
        <v>2011</v>
      </c>
      <c r="C55" s="55">
        <v>7819</v>
      </c>
      <c r="D55" s="55">
        <v>103803</v>
      </c>
      <c r="E55" s="55">
        <v>13276</v>
      </c>
      <c r="F55" s="55">
        <v>14214</v>
      </c>
      <c r="G55" s="44">
        <v>7.3</v>
      </c>
    </row>
    <row r="56" spans="2:7" x14ac:dyDescent="0.3">
      <c r="B56" s="44">
        <v>2012</v>
      </c>
      <c r="C56" s="55">
        <v>8190</v>
      </c>
      <c r="D56" s="55">
        <v>105605</v>
      </c>
      <c r="E56" s="55">
        <v>12894</v>
      </c>
      <c r="F56" s="55">
        <v>14376</v>
      </c>
      <c r="G56" s="44">
        <v>7.3</v>
      </c>
    </row>
    <row r="57" spans="2:7" x14ac:dyDescent="0.3">
      <c r="B57" s="44">
        <v>2013</v>
      </c>
      <c r="C57" s="55">
        <v>8126</v>
      </c>
      <c r="D57" s="55">
        <v>106582</v>
      </c>
      <c r="E57" s="55">
        <v>13116</v>
      </c>
      <c r="F57" s="55">
        <v>14502</v>
      </c>
      <c r="G57" s="44">
        <v>7.3</v>
      </c>
    </row>
    <row r="58" spans="2:7" x14ac:dyDescent="0.3">
      <c r="B58" s="44">
        <v>2014</v>
      </c>
      <c r="C58" s="55">
        <v>8329</v>
      </c>
      <c r="D58" s="55">
        <v>109301</v>
      </c>
      <c r="E58" s="55">
        <v>13123</v>
      </c>
      <c r="F58" s="55">
        <v>14894</v>
      </c>
      <c r="G58" s="44">
        <v>7.3</v>
      </c>
    </row>
    <row r="59" spans="2:7" x14ac:dyDescent="0.3">
      <c r="B59" s="108" t="s">
        <v>23</v>
      </c>
      <c r="C59" s="108"/>
      <c r="D59" s="108"/>
      <c r="E59" s="108"/>
      <c r="F59" s="108"/>
      <c r="G59" s="108"/>
    </row>
    <row r="60" spans="2:7" x14ac:dyDescent="0.3">
      <c r="B60" s="44" t="s">
        <v>104</v>
      </c>
      <c r="C60" s="53">
        <v>1.9E-2</v>
      </c>
      <c r="D60" s="53">
        <v>3.2000000000000001E-2</v>
      </c>
      <c r="E60" s="54">
        <v>1.2999999999999999E-2</v>
      </c>
      <c r="F60" s="53">
        <v>3.1E-2</v>
      </c>
      <c r="G60" s="53">
        <v>2E-3</v>
      </c>
    </row>
    <row r="61" spans="2:7" ht="13.5" thickBot="1" x14ac:dyDescent="0.35">
      <c r="B61" s="52" t="s">
        <v>103</v>
      </c>
      <c r="C61" s="50">
        <v>3.1E-2</v>
      </c>
      <c r="D61" s="50">
        <v>3.4000000000000002E-2</v>
      </c>
      <c r="E61" s="51">
        <v>3.0000000000000001E-3</v>
      </c>
      <c r="F61" s="50">
        <v>5.1999999999999998E-2</v>
      </c>
      <c r="G61" s="50">
        <v>-1.9E-2</v>
      </c>
    </row>
    <row r="62" spans="2:7" ht="13.5" thickTop="1" x14ac:dyDescent="0.3"/>
    <row r="63" spans="2:7" x14ac:dyDescent="0.3">
      <c r="B63" s="49" t="s">
        <v>0</v>
      </c>
    </row>
    <row r="64" spans="2:7" ht="13.15" customHeight="1" x14ac:dyDescent="0.3">
      <c r="B64" s="103" t="s">
        <v>102</v>
      </c>
      <c r="C64" s="103"/>
      <c r="D64" s="103"/>
      <c r="E64" s="103"/>
      <c r="F64" s="103"/>
      <c r="G64" s="103"/>
    </row>
    <row r="65" spans="2:7" x14ac:dyDescent="0.3">
      <c r="B65" s="103"/>
      <c r="C65" s="103"/>
      <c r="D65" s="103"/>
      <c r="E65" s="103"/>
      <c r="F65" s="103"/>
      <c r="G65" s="103"/>
    </row>
    <row r="66" spans="2:7" x14ac:dyDescent="0.3">
      <c r="B66" s="48"/>
      <c r="C66" s="47"/>
      <c r="D66" s="45"/>
      <c r="E66" s="45"/>
      <c r="G66" s="46"/>
    </row>
    <row r="67" spans="2:7" x14ac:dyDescent="0.3">
      <c r="B67" s="45"/>
      <c r="C67" s="45"/>
      <c r="D67" s="45"/>
      <c r="E67" s="45"/>
      <c r="F67" s="45"/>
      <c r="G67" s="45"/>
    </row>
    <row r="68" spans="2:7" ht="15.5" x14ac:dyDescent="0.3">
      <c r="B68" s="45" t="s">
        <v>28</v>
      </c>
    </row>
    <row r="69" spans="2:7" x14ac:dyDescent="0.3">
      <c r="B69" s="44"/>
    </row>
  </sheetData>
  <mergeCells count="8">
    <mergeCell ref="B2:G6"/>
    <mergeCell ref="B64:G65"/>
    <mergeCell ref="B12:B13"/>
    <mergeCell ref="C12:C13"/>
    <mergeCell ref="D12:D13"/>
    <mergeCell ref="B59:G59"/>
    <mergeCell ref="B9:G9"/>
    <mergeCell ref="B10:G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1640625" defaultRowHeight="13" x14ac:dyDescent="0.3"/>
  <cols>
    <col min="1" max="1" width="4.54296875" style="42" customWidth="1"/>
    <col min="2" max="2" width="10.54296875" style="42" customWidth="1"/>
    <col min="3" max="3" width="13.26953125" style="42" customWidth="1"/>
    <col min="4" max="5" width="16.7265625" style="42" customWidth="1"/>
    <col min="6" max="6" width="13.81640625" style="42" bestFit="1" customWidth="1"/>
    <col min="7" max="7" width="14.7265625" style="42" bestFit="1" customWidth="1"/>
    <col min="8" max="16384" width="8.81640625" style="42"/>
  </cols>
  <sheetData>
    <row r="1" spans="2:7" ht="13.5" thickBot="1" x14ac:dyDescent="0.25"/>
    <row r="2" spans="2:7" ht="13.15" customHeight="1" x14ac:dyDescent="0.3">
      <c r="B2" s="94" t="s">
        <v>29</v>
      </c>
      <c r="C2" s="95"/>
      <c r="D2" s="95"/>
      <c r="E2" s="95"/>
      <c r="F2" s="95"/>
      <c r="G2" s="96"/>
    </row>
    <row r="3" spans="2:7" x14ac:dyDescent="0.3">
      <c r="B3" s="97"/>
      <c r="C3" s="98"/>
      <c r="D3" s="98"/>
      <c r="E3" s="98"/>
      <c r="F3" s="98"/>
      <c r="G3" s="99"/>
    </row>
    <row r="4" spans="2:7" x14ac:dyDescent="0.3">
      <c r="B4" s="97"/>
      <c r="C4" s="98"/>
      <c r="D4" s="98"/>
      <c r="E4" s="98"/>
      <c r="F4" s="98"/>
      <c r="G4" s="99"/>
    </row>
    <row r="5" spans="2:7" ht="13.5" thickBot="1" x14ac:dyDescent="0.35">
      <c r="B5" s="100"/>
      <c r="C5" s="101"/>
      <c r="D5" s="101"/>
      <c r="E5" s="101"/>
      <c r="F5" s="101"/>
      <c r="G5" s="102"/>
    </row>
    <row r="6" spans="2:7" ht="12.75" x14ac:dyDescent="0.2">
      <c r="B6" s="75"/>
      <c r="C6" s="75"/>
      <c r="D6" s="75"/>
      <c r="E6" s="75"/>
      <c r="F6" s="75"/>
      <c r="G6" s="75"/>
    </row>
    <row r="7" spans="2:7" ht="12.75" x14ac:dyDescent="0.2">
      <c r="B7" s="109" t="s">
        <v>30</v>
      </c>
      <c r="C7" s="109"/>
      <c r="D7" s="109"/>
      <c r="E7" s="109"/>
      <c r="F7" s="109"/>
      <c r="G7" s="109"/>
    </row>
    <row r="8" spans="2:7" x14ac:dyDescent="0.3">
      <c r="B8" s="109" t="s">
        <v>107</v>
      </c>
      <c r="C8" s="109"/>
      <c r="D8" s="109"/>
      <c r="E8" s="109"/>
      <c r="F8" s="109"/>
      <c r="G8" s="109"/>
    </row>
    <row r="9" spans="2:7" ht="13.5" thickBot="1" x14ac:dyDescent="0.25"/>
    <row r="10" spans="2:7" ht="13.5" thickTop="1" x14ac:dyDescent="0.3">
      <c r="B10" s="104" t="s">
        <v>4</v>
      </c>
      <c r="C10" s="106" t="s">
        <v>16</v>
      </c>
      <c r="D10" s="106" t="s">
        <v>31</v>
      </c>
      <c r="E10" s="66" t="s">
        <v>18</v>
      </c>
      <c r="F10" s="65" t="s">
        <v>19</v>
      </c>
      <c r="G10" s="65" t="s">
        <v>20</v>
      </c>
    </row>
    <row r="11" spans="2:7" ht="13.5" thickBot="1" x14ac:dyDescent="0.35">
      <c r="B11" s="105"/>
      <c r="C11" s="107"/>
      <c r="D11" s="107"/>
      <c r="E11" s="63" t="s">
        <v>21</v>
      </c>
      <c r="F11" s="56" t="s">
        <v>11</v>
      </c>
      <c r="G11" s="56" t="s">
        <v>12</v>
      </c>
    </row>
    <row r="12" spans="2:7" ht="12.75" x14ac:dyDescent="0.2">
      <c r="B12" s="44">
        <v>1970</v>
      </c>
      <c r="C12" s="72">
        <v>905</v>
      </c>
      <c r="D12" s="73">
        <v>35134</v>
      </c>
      <c r="E12" s="74">
        <v>38822.099447513814</v>
      </c>
      <c r="F12" s="73">
        <v>7348</v>
      </c>
      <c r="G12" s="72">
        <v>4.8</v>
      </c>
    </row>
    <row r="13" spans="2:7" ht="12.75" x14ac:dyDescent="0.2">
      <c r="B13" s="44">
        <v>1971</v>
      </c>
      <c r="C13" s="55">
        <v>919</v>
      </c>
      <c r="D13" s="55">
        <v>37217</v>
      </c>
      <c r="E13" s="55">
        <v>40497.279651795427</v>
      </c>
      <c r="F13" s="55">
        <v>7595</v>
      </c>
      <c r="G13" s="58">
        <v>4.9000000000000004</v>
      </c>
    </row>
    <row r="14" spans="2:7" ht="12.75" x14ac:dyDescent="0.2">
      <c r="B14" s="44">
        <v>1972</v>
      </c>
      <c r="C14" s="55">
        <v>961</v>
      </c>
      <c r="D14" s="55">
        <v>40706</v>
      </c>
      <c r="E14" s="55">
        <v>42357.960457856403</v>
      </c>
      <c r="F14" s="55">
        <v>8120</v>
      </c>
      <c r="G14" s="58">
        <v>5</v>
      </c>
    </row>
    <row r="15" spans="2:7" ht="12.75" x14ac:dyDescent="0.2">
      <c r="B15" s="44">
        <v>1973</v>
      </c>
      <c r="C15" s="55">
        <v>1029</v>
      </c>
      <c r="D15" s="55">
        <v>45649</v>
      </c>
      <c r="E15" s="55">
        <v>44362.487852283768</v>
      </c>
      <c r="F15" s="55">
        <v>9026</v>
      </c>
      <c r="G15" s="58">
        <v>5.0999999999999996</v>
      </c>
    </row>
    <row r="16" spans="2:7" ht="12.75" x14ac:dyDescent="0.2">
      <c r="B16" s="44">
        <v>1974</v>
      </c>
      <c r="C16" s="55">
        <v>1085</v>
      </c>
      <c r="D16" s="55">
        <v>45966</v>
      </c>
      <c r="E16" s="55">
        <v>42364.976958525345</v>
      </c>
      <c r="F16" s="55">
        <v>9080</v>
      </c>
      <c r="G16" s="58">
        <v>5.0999999999999996</v>
      </c>
    </row>
    <row r="17" spans="2:7" s="71" customFormat="1" ht="12.75" x14ac:dyDescent="0.2">
      <c r="B17" s="61">
        <v>1975</v>
      </c>
      <c r="C17" s="60">
        <v>1131</v>
      </c>
      <c r="D17" s="60">
        <v>46724</v>
      </c>
      <c r="E17" s="60">
        <v>41312.113174182137</v>
      </c>
      <c r="F17" s="60">
        <v>9177</v>
      </c>
      <c r="G17" s="59">
        <v>5.0999999999999996</v>
      </c>
    </row>
    <row r="18" spans="2:7" s="71" customFormat="1" ht="12.75" x14ac:dyDescent="0.2">
      <c r="B18" s="44">
        <v>1976</v>
      </c>
      <c r="C18" s="55">
        <v>1225</v>
      </c>
      <c r="D18" s="55">
        <v>49680</v>
      </c>
      <c r="E18" s="55">
        <v>40555.102040816324</v>
      </c>
      <c r="F18" s="55">
        <v>9703</v>
      </c>
      <c r="G18" s="58">
        <v>5.0999999999999996</v>
      </c>
    </row>
    <row r="19" spans="2:7" s="71" customFormat="1" ht="12.75" x14ac:dyDescent="0.2">
      <c r="B19" s="44">
        <v>1977</v>
      </c>
      <c r="C19" s="55">
        <v>1240</v>
      </c>
      <c r="D19" s="55">
        <v>55682</v>
      </c>
      <c r="E19" s="55">
        <v>44904.838709677417</v>
      </c>
      <c r="F19" s="55">
        <v>10814</v>
      </c>
      <c r="G19" s="58">
        <v>5.0999999999999996</v>
      </c>
    </row>
    <row r="20" spans="2:7" s="71" customFormat="1" ht="12.75" x14ac:dyDescent="0.2">
      <c r="B20" s="44">
        <v>1978</v>
      </c>
      <c r="C20" s="55">
        <v>1342</v>
      </c>
      <c r="D20" s="55">
        <v>62992</v>
      </c>
      <c r="E20" s="55">
        <v>46938.897168405369</v>
      </c>
      <c r="F20" s="55">
        <v>12165</v>
      </c>
      <c r="G20" s="58">
        <v>5.2</v>
      </c>
    </row>
    <row r="21" spans="2:7" s="71" customFormat="1" ht="12.75" x14ac:dyDescent="0.2">
      <c r="B21" s="44">
        <v>1979</v>
      </c>
      <c r="C21" s="55">
        <v>1386</v>
      </c>
      <c r="D21" s="55">
        <v>66992</v>
      </c>
      <c r="E21" s="55">
        <v>48334.776334776332</v>
      </c>
      <c r="F21" s="55">
        <v>12864</v>
      </c>
      <c r="G21" s="58">
        <v>5.2</v>
      </c>
    </row>
    <row r="22" spans="2:7" s="71" customFormat="1" ht="12.75" x14ac:dyDescent="0.2">
      <c r="B22" s="61">
        <v>1980</v>
      </c>
      <c r="C22" s="60">
        <v>1417</v>
      </c>
      <c r="D22" s="60">
        <v>68678</v>
      </c>
      <c r="E22" s="60">
        <v>48467</v>
      </c>
      <c r="F22" s="60">
        <v>13037</v>
      </c>
      <c r="G22" s="59">
        <v>5.3</v>
      </c>
    </row>
    <row r="23" spans="2:7" ht="12.75" x14ac:dyDescent="0.2">
      <c r="B23" s="44">
        <v>1981</v>
      </c>
      <c r="C23" s="55">
        <v>1261</v>
      </c>
      <c r="D23" s="55">
        <v>69134</v>
      </c>
      <c r="E23" s="55">
        <v>54825</v>
      </c>
      <c r="F23" s="55">
        <v>13509</v>
      </c>
      <c r="G23" s="58">
        <v>5.0999999999999996</v>
      </c>
    </row>
    <row r="24" spans="2:7" ht="12.75" x14ac:dyDescent="0.2">
      <c r="B24" s="44">
        <v>1982</v>
      </c>
      <c r="C24" s="55">
        <v>1265</v>
      </c>
      <c r="D24" s="55">
        <v>70765</v>
      </c>
      <c r="E24" s="55">
        <v>55941</v>
      </c>
      <c r="F24" s="55">
        <v>13583</v>
      </c>
      <c r="G24" s="58">
        <v>5.2</v>
      </c>
    </row>
    <row r="25" spans="2:7" ht="12.75" x14ac:dyDescent="0.2">
      <c r="B25" s="44">
        <v>1983</v>
      </c>
      <c r="C25" s="55">
        <v>1304</v>
      </c>
      <c r="D25" s="55">
        <v>73586</v>
      </c>
      <c r="E25" s="55">
        <v>56431</v>
      </c>
      <c r="F25" s="55">
        <v>13796</v>
      </c>
      <c r="G25" s="58">
        <v>5.3</v>
      </c>
    </row>
    <row r="26" spans="2:7" ht="12.75" x14ac:dyDescent="0.2">
      <c r="B26" s="44">
        <v>1984</v>
      </c>
      <c r="C26" s="55">
        <v>1340</v>
      </c>
      <c r="D26" s="55">
        <v>77377</v>
      </c>
      <c r="E26" s="55">
        <v>57744</v>
      </c>
      <c r="F26" s="55">
        <v>14188</v>
      </c>
      <c r="G26" s="58">
        <v>5.5</v>
      </c>
    </row>
    <row r="27" spans="2:7" ht="12.75" x14ac:dyDescent="0.2">
      <c r="B27" s="44">
        <v>1985</v>
      </c>
      <c r="C27" s="55">
        <v>1403</v>
      </c>
      <c r="D27" s="55">
        <v>78063</v>
      </c>
      <c r="E27" s="55">
        <v>55640</v>
      </c>
      <c r="F27" s="55">
        <v>14005</v>
      </c>
      <c r="G27" s="58">
        <v>5.6</v>
      </c>
    </row>
    <row r="28" spans="2:7" ht="12.75" x14ac:dyDescent="0.2">
      <c r="B28" s="44">
        <v>1986</v>
      </c>
      <c r="C28" s="55">
        <v>1408</v>
      </c>
      <c r="D28" s="55">
        <v>81038</v>
      </c>
      <c r="E28" s="55">
        <v>57555</v>
      </c>
      <c r="F28" s="55">
        <v>14475</v>
      </c>
      <c r="G28" s="58">
        <v>5.6</v>
      </c>
    </row>
    <row r="29" spans="2:7" ht="12.75" x14ac:dyDescent="0.2">
      <c r="B29" s="44">
        <v>1987</v>
      </c>
      <c r="C29" s="55">
        <v>1530</v>
      </c>
      <c r="D29" s="55">
        <v>85495</v>
      </c>
      <c r="E29" s="55">
        <v>55879</v>
      </c>
      <c r="F29" s="55">
        <v>14990</v>
      </c>
      <c r="G29" s="58">
        <v>5.7</v>
      </c>
    </row>
    <row r="30" spans="2:7" ht="12.75" x14ac:dyDescent="0.2">
      <c r="B30" s="44">
        <v>1988</v>
      </c>
      <c r="C30" s="55">
        <v>1667</v>
      </c>
      <c r="D30" s="55">
        <v>88551</v>
      </c>
      <c r="E30" s="55">
        <v>53120</v>
      </c>
      <c r="F30" s="55">
        <v>15224</v>
      </c>
      <c r="G30" s="58">
        <v>5.8</v>
      </c>
    </row>
    <row r="31" spans="2:7" ht="12.75" x14ac:dyDescent="0.2">
      <c r="B31" s="44">
        <v>1989</v>
      </c>
      <c r="C31" s="55">
        <v>1707</v>
      </c>
      <c r="D31" s="55">
        <v>91879</v>
      </c>
      <c r="E31" s="55">
        <v>53825</v>
      </c>
      <c r="F31" s="55">
        <v>15733</v>
      </c>
      <c r="G31" s="58">
        <v>5.8</v>
      </c>
    </row>
    <row r="32" spans="2:7" ht="12.75" x14ac:dyDescent="0.2">
      <c r="B32" s="44">
        <v>1990</v>
      </c>
      <c r="C32" s="55">
        <v>1709</v>
      </c>
      <c r="D32" s="55">
        <v>94341</v>
      </c>
      <c r="E32" s="55">
        <v>55202</v>
      </c>
      <c r="F32" s="55">
        <v>16133</v>
      </c>
      <c r="G32" s="58">
        <v>5.8</v>
      </c>
    </row>
    <row r="33" spans="2:7" ht="12.75" x14ac:dyDescent="0.2">
      <c r="B33" s="44">
        <v>1991</v>
      </c>
      <c r="C33" s="55">
        <v>1691</v>
      </c>
      <c r="D33" s="55">
        <v>96645</v>
      </c>
      <c r="E33" s="55">
        <v>57153</v>
      </c>
      <c r="F33" s="55">
        <v>16809</v>
      </c>
      <c r="G33" s="58">
        <v>5.7</v>
      </c>
    </row>
    <row r="34" spans="2:7" ht="12.75" x14ac:dyDescent="0.2">
      <c r="B34" s="44">
        <v>1992</v>
      </c>
      <c r="C34" s="55">
        <v>1675</v>
      </c>
      <c r="D34" s="55">
        <v>99510</v>
      </c>
      <c r="E34" s="55">
        <v>59409</v>
      </c>
      <c r="F34" s="55">
        <v>17216</v>
      </c>
      <c r="G34" s="58">
        <v>5.8</v>
      </c>
    </row>
    <row r="35" spans="2:7" ht="12.75" x14ac:dyDescent="0.2">
      <c r="B35" s="44">
        <v>1993</v>
      </c>
      <c r="C35" s="55">
        <v>1680</v>
      </c>
      <c r="D35" s="55">
        <v>103116</v>
      </c>
      <c r="E35" s="55">
        <v>61379</v>
      </c>
      <c r="F35" s="55">
        <v>17748</v>
      </c>
      <c r="G35" s="58">
        <v>5.8</v>
      </c>
    </row>
    <row r="36" spans="2:7" ht="12.75" x14ac:dyDescent="0.2">
      <c r="B36" s="44">
        <v>1994</v>
      </c>
      <c r="C36" s="55">
        <v>1681</v>
      </c>
      <c r="D36" s="55">
        <v>108932</v>
      </c>
      <c r="E36" s="55">
        <v>64802</v>
      </c>
      <c r="F36" s="55">
        <v>18653</v>
      </c>
      <c r="G36" s="58">
        <v>5.8</v>
      </c>
    </row>
    <row r="37" spans="2:7" ht="12.75" x14ac:dyDescent="0.2">
      <c r="B37" s="44">
        <v>1995</v>
      </c>
      <c r="C37" s="55">
        <v>1696</v>
      </c>
      <c r="D37" s="55">
        <v>115451</v>
      </c>
      <c r="E37" s="55">
        <v>68073</v>
      </c>
      <c r="F37" s="55">
        <v>19777</v>
      </c>
      <c r="G37" s="58">
        <v>5.8</v>
      </c>
    </row>
    <row r="38" spans="2:7" ht="12.75" x14ac:dyDescent="0.2">
      <c r="B38" s="44">
        <v>1996</v>
      </c>
      <c r="C38" s="55">
        <v>1747</v>
      </c>
      <c r="D38" s="55">
        <v>118899</v>
      </c>
      <c r="E38" s="55">
        <v>68059</v>
      </c>
      <c r="F38" s="55">
        <v>20192</v>
      </c>
      <c r="G38" s="58">
        <v>5.9</v>
      </c>
    </row>
    <row r="39" spans="2:7" ht="12.75" x14ac:dyDescent="0.2">
      <c r="B39" s="44">
        <v>1997</v>
      </c>
      <c r="C39" s="55">
        <v>1790</v>
      </c>
      <c r="D39" s="55">
        <v>124584</v>
      </c>
      <c r="E39" s="55">
        <v>69600</v>
      </c>
      <c r="F39" s="55">
        <v>20302</v>
      </c>
      <c r="G39" s="58">
        <v>6.1</v>
      </c>
    </row>
    <row r="40" spans="2:7" ht="12.75" x14ac:dyDescent="0.2">
      <c r="B40" s="44">
        <v>1998</v>
      </c>
      <c r="C40" s="55">
        <v>1831</v>
      </c>
      <c r="D40" s="55">
        <v>128159</v>
      </c>
      <c r="E40" s="55">
        <v>69994</v>
      </c>
      <c r="F40" s="55">
        <v>21100</v>
      </c>
      <c r="G40" s="58">
        <v>6.1</v>
      </c>
    </row>
    <row r="41" spans="2:7" x14ac:dyDescent="0.3">
      <c r="B41" s="44">
        <v>1999</v>
      </c>
      <c r="C41" s="55">
        <v>2029</v>
      </c>
      <c r="D41" s="55">
        <v>132384</v>
      </c>
      <c r="E41" s="55">
        <v>65246</v>
      </c>
      <c r="F41" s="55">
        <v>24537</v>
      </c>
      <c r="G41" s="44">
        <v>5.4</v>
      </c>
    </row>
    <row r="42" spans="2:7" x14ac:dyDescent="0.3">
      <c r="B42" s="44">
        <v>2000</v>
      </c>
      <c r="C42" s="55">
        <v>2097</v>
      </c>
      <c r="D42" s="55">
        <v>135020</v>
      </c>
      <c r="E42" s="55">
        <v>64387</v>
      </c>
      <c r="F42" s="55">
        <v>25666</v>
      </c>
      <c r="G42" s="44">
        <v>5.3</v>
      </c>
    </row>
    <row r="43" spans="2:7" x14ac:dyDescent="0.3">
      <c r="B43" s="44">
        <v>2001</v>
      </c>
      <c r="C43" s="55">
        <v>2154</v>
      </c>
      <c r="D43" s="55">
        <v>136584</v>
      </c>
      <c r="E43" s="55">
        <v>63409</v>
      </c>
      <c r="F43" s="55">
        <v>25512</v>
      </c>
      <c r="G43" s="44">
        <v>5.4</v>
      </c>
    </row>
    <row r="44" spans="2:7" x14ac:dyDescent="0.3">
      <c r="B44" s="44">
        <v>2002</v>
      </c>
      <c r="C44" s="55">
        <v>2277</v>
      </c>
      <c r="D44" s="55">
        <v>138737</v>
      </c>
      <c r="E44" s="55">
        <v>60930</v>
      </c>
      <c r="F44" s="55">
        <v>26480</v>
      </c>
      <c r="G44" s="44">
        <v>5.2</v>
      </c>
    </row>
    <row r="45" spans="2:7" x14ac:dyDescent="0.3">
      <c r="B45" s="44">
        <v>2003</v>
      </c>
      <c r="C45" s="55">
        <v>1908</v>
      </c>
      <c r="D45" s="55">
        <v>140160</v>
      </c>
      <c r="E45" s="55">
        <v>73459</v>
      </c>
      <c r="F45" s="55">
        <v>23815</v>
      </c>
      <c r="G45" s="44">
        <v>5.9</v>
      </c>
    </row>
    <row r="46" spans="2:7" x14ac:dyDescent="0.3">
      <c r="B46" s="44">
        <v>2004</v>
      </c>
      <c r="C46" s="55">
        <v>2010</v>
      </c>
      <c r="D46" s="55">
        <v>142370</v>
      </c>
      <c r="E46" s="55">
        <v>70831</v>
      </c>
      <c r="F46" s="55">
        <v>24191</v>
      </c>
      <c r="G46" s="44">
        <v>5.9</v>
      </c>
    </row>
    <row r="47" spans="2:7" x14ac:dyDescent="0.3">
      <c r="B47" s="44">
        <v>2005</v>
      </c>
      <c r="C47" s="55">
        <v>2087</v>
      </c>
      <c r="D47" s="55">
        <v>144028</v>
      </c>
      <c r="E47" s="55">
        <v>69012</v>
      </c>
      <c r="F47" s="55">
        <v>27689</v>
      </c>
      <c r="G47" s="44">
        <v>5.2</v>
      </c>
    </row>
    <row r="48" spans="2:7" ht="16" thickBot="1" x14ac:dyDescent="0.35">
      <c r="B48" s="56">
        <v>2006</v>
      </c>
      <c r="C48" s="57">
        <v>2170</v>
      </c>
      <c r="D48" s="57">
        <v>142169</v>
      </c>
      <c r="E48" s="57">
        <v>65516</v>
      </c>
      <c r="F48" s="57">
        <v>28107</v>
      </c>
      <c r="G48" s="56" t="s">
        <v>32</v>
      </c>
    </row>
    <row r="49" spans="2:7" x14ac:dyDescent="0.3">
      <c r="B49" s="44">
        <v>2007</v>
      </c>
      <c r="C49" s="55">
        <v>2635</v>
      </c>
      <c r="D49" s="55">
        <v>184199</v>
      </c>
      <c r="E49" s="55">
        <v>69905</v>
      </c>
      <c r="F49" s="55">
        <v>30904</v>
      </c>
      <c r="G49" s="58">
        <v>6</v>
      </c>
    </row>
    <row r="50" spans="2:7" x14ac:dyDescent="0.3">
      <c r="B50" s="44">
        <v>2008</v>
      </c>
      <c r="C50" s="55">
        <v>2585</v>
      </c>
      <c r="D50" s="55">
        <v>183826</v>
      </c>
      <c r="E50" s="55">
        <v>71113</v>
      </c>
      <c r="F50" s="55">
        <v>30561</v>
      </c>
      <c r="G50" s="58">
        <v>6</v>
      </c>
    </row>
    <row r="51" spans="2:7" x14ac:dyDescent="0.3">
      <c r="B51" s="44">
        <v>2009</v>
      </c>
      <c r="C51" s="55">
        <v>2617</v>
      </c>
      <c r="D51" s="55">
        <v>168100</v>
      </c>
      <c r="E51" s="55">
        <v>64234</v>
      </c>
      <c r="F51" s="55">
        <v>28050</v>
      </c>
      <c r="G51" s="58">
        <v>6</v>
      </c>
    </row>
    <row r="52" spans="2:7" x14ac:dyDescent="0.3">
      <c r="B52" s="44">
        <v>2010</v>
      </c>
      <c r="C52" s="55">
        <v>2553</v>
      </c>
      <c r="D52" s="55">
        <v>175789</v>
      </c>
      <c r="E52" s="55">
        <v>68856</v>
      </c>
      <c r="F52" s="55">
        <v>29927</v>
      </c>
      <c r="G52" s="58">
        <v>5.9</v>
      </c>
    </row>
    <row r="53" spans="2:7" x14ac:dyDescent="0.3">
      <c r="B53" s="44">
        <v>2011</v>
      </c>
      <c r="C53" s="55">
        <v>2452</v>
      </c>
      <c r="D53" s="55">
        <v>163791</v>
      </c>
      <c r="E53" s="55">
        <v>66809</v>
      </c>
      <c r="F53" s="55">
        <v>28181</v>
      </c>
      <c r="G53" s="58">
        <v>5.8</v>
      </c>
    </row>
    <row r="54" spans="2:7" x14ac:dyDescent="0.3">
      <c r="B54" s="44">
        <v>2012</v>
      </c>
      <c r="C54" s="55">
        <v>2469</v>
      </c>
      <c r="D54" s="55">
        <v>163602</v>
      </c>
      <c r="E54" s="55">
        <v>66262</v>
      </c>
      <c r="F54" s="55">
        <v>27975</v>
      </c>
      <c r="G54" s="58">
        <v>5.8</v>
      </c>
    </row>
    <row r="55" spans="2:7" x14ac:dyDescent="0.3">
      <c r="B55" s="44">
        <v>2013</v>
      </c>
      <c r="C55" s="55">
        <v>2471</v>
      </c>
      <c r="D55" s="55">
        <v>168436</v>
      </c>
      <c r="E55" s="55">
        <v>68155</v>
      </c>
      <c r="F55" s="55">
        <v>28795</v>
      </c>
      <c r="G55" s="58">
        <v>5.8</v>
      </c>
    </row>
    <row r="56" spans="2:7" x14ac:dyDescent="0.3">
      <c r="B56" s="44">
        <v>2014</v>
      </c>
      <c r="C56" s="55">
        <v>2577</v>
      </c>
      <c r="D56" s="55">
        <v>169830</v>
      </c>
      <c r="E56" s="55">
        <v>65897</v>
      </c>
      <c r="F56" s="55">
        <v>29118</v>
      </c>
      <c r="G56" s="58">
        <v>5.8</v>
      </c>
    </row>
    <row r="57" spans="2:7" x14ac:dyDescent="0.3">
      <c r="B57" s="108" t="s">
        <v>23</v>
      </c>
      <c r="C57" s="108"/>
      <c r="D57" s="108"/>
      <c r="E57" s="108"/>
      <c r="F57" s="108"/>
      <c r="G57" s="108"/>
    </row>
    <row r="58" spans="2:7" x14ac:dyDescent="0.3">
      <c r="B58" s="42" t="s">
        <v>104</v>
      </c>
      <c r="C58" s="53">
        <v>2.4E-2</v>
      </c>
      <c r="D58" s="53">
        <v>3.5999999999999997E-2</v>
      </c>
      <c r="E58" s="53">
        <v>1.2E-2</v>
      </c>
      <c r="F58" s="53">
        <v>3.2000000000000001E-2</v>
      </c>
      <c r="G58" s="53">
        <v>4.0000000000000001E-3</v>
      </c>
    </row>
    <row r="59" spans="2:7" ht="13.5" thickBot="1" x14ac:dyDescent="0.35">
      <c r="B59" s="70" t="s">
        <v>103</v>
      </c>
      <c r="C59" s="50">
        <v>2.5000000000000001E-2</v>
      </c>
      <c r="D59" s="50">
        <v>1.7999999999999999E-2</v>
      </c>
      <c r="E59" s="50">
        <v>-7.0000000000000001E-3</v>
      </c>
      <c r="F59" s="50">
        <v>1.9E-2</v>
      </c>
      <c r="G59" s="50">
        <v>-2E-3</v>
      </c>
    </row>
    <row r="60" spans="2:7" ht="13.5" thickTop="1" x14ac:dyDescent="0.3"/>
    <row r="61" spans="2:7" x14ac:dyDescent="0.3">
      <c r="B61" s="49" t="s">
        <v>0</v>
      </c>
    </row>
    <row r="62" spans="2:7" ht="13.15" customHeight="1" x14ac:dyDescent="0.3">
      <c r="B62" s="45" t="s">
        <v>106</v>
      </c>
      <c r="C62" s="45"/>
      <c r="D62" s="45"/>
      <c r="E62" s="45"/>
      <c r="F62" s="45"/>
      <c r="G62" s="45"/>
    </row>
    <row r="63" spans="2:7" x14ac:dyDescent="0.3">
      <c r="B63" s="45" t="s">
        <v>58</v>
      </c>
      <c r="C63" s="45"/>
      <c r="D63" s="45"/>
      <c r="E63" s="45"/>
      <c r="F63" s="45"/>
      <c r="G63" s="45"/>
    </row>
    <row r="64" spans="2:7" ht="13.5" thickBot="1" x14ac:dyDescent="0.35">
      <c r="B64" s="69"/>
      <c r="C64" s="69"/>
    </row>
    <row r="66" spans="2:7" x14ac:dyDescent="0.3">
      <c r="B66" s="103" t="s">
        <v>33</v>
      </c>
      <c r="C66" s="103"/>
      <c r="D66" s="103"/>
      <c r="E66" s="103"/>
      <c r="F66" s="103"/>
      <c r="G66" s="103"/>
    </row>
    <row r="67" spans="2:7" ht="15.5" x14ac:dyDescent="0.3">
      <c r="B67" s="68" t="s">
        <v>34</v>
      </c>
    </row>
  </sheetData>
  <mergeCells count="8">
    <mergeCell ref="B2:G5"/>
    <mergeCell ref="B66:G66"/>
    <mergeCell ref="B10:B11"/>
    <mergeCell ref="C10:C11"/>
    <mergeCell ref="D10:D11"/>
    <mergeCell ref="B57:G57"/>
    <mergeCell ref="B7:G7"/>
    <mergeCell ref="B8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5" x14ac:dyDescent="0.35"/>
  <cols>
    <col min="1" max="1" width="33.81640625" customWidth="1"/>
  </cols>
  <sheetData>
    <row r="1" spans="1:3" x14ac:dyDescent="0.25">
      <c r="A1" s="24" t="s">
        <v>38</v>
      </c>
      <c r="B1" s="1">
        <v>2012</v>
      </c>
      <c r="C1" s="1">
        <v>2013</v>
      </c>
    </row>
    <row r="2" spans="1:3" x14ac:dyDescent="0.25">
      <c r="A2" s="1" t="s">
        <v>52</v>
      </c>
      <c r="B2">
        <v>21385</v>
      </c>
      <c r="C2">
        <v>20366</v>
      </c>
    </row>
    <row r="3" spans="1:3" x14ac:dyDescent="0.25">
      <c r="A3" s="1" t="s">
        <v>37</v>
      </c>
      <c r="B3">
        <v>8454939</v>
      </c>
      <c r="C3">
        <v>8404687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4.5" x14ac:dyDescent="0.35"/>
  <cols>
    <col min="1" max="1" width="73.54296875" customWidth="1"/>
    <col min="2" max="2" width="12" customWidth="1"/>
    <col min="3" max="3" width="103.453125" customWidth="1"/>
  </cols>
  <sheetData>
    <row r="1" spans="1:3" x14ac:dyDescent="0.25">
      <c r="A1" s="19" t="s">
        <v>68</v>
      </c>
      <c r="B1" s="19">
        <v>2006</v>
      </c>
    </row>
    <row r="2" spans="1:3" x14ac:dyDescent="0.25">
      <c r="A2" t="s">
        <v>69</v>
      </c>
      <c r="B2">
        <v>8218378</v>
      </c>
    </row>
    <row r="3" spans="1:3" x14ac:dyDescent="0.25">
      <c r="A3" t="s">
        <v>79</v>
      </c>
      <c r="B3" s="40">
        <v>6758</v>
      </c>
    </row>
    <row r="4" spans="1:3" x14ac:dyDescent="0.25">
      <c r="A4" t="s">
        <v>80</v>
      </c>
      <c r="B4" s="21">
        <f>B2*1000/B3</f>
        <v>1216096.1823024563</v>
      </c>
      <c r="C4" t="s">
        <v>81</v>
      </c>
    </row>
    <row r="6" spans="1:3" x14ac:dyDescent="0.25">
      <c r="A6" s="19" t="s">
        <v>70</v>
      </c>
      <c r="B6" s="19">
        <v>2014</v>
      </c>
    </row>
    <row r="7" spans="1:3" x14ac:dyDescent="0.25">
      <c r="A7" t="s">
        <v>82</v>
      </c>
      <c r="B7">
        <v>18347</v>
      </c>
    </row>
    <row r="9" spans="1:3" x14ac:dyDescent="0.25">
      <c r="A9" s="19" t="s">
        <v>71</v>
      </c>
      <c r="B9" s="19">
        <v>2008</v>
      </c>
    </row>
    <row r="10" spans="1:3" x14ac:dyDescent="0.25">
      <c r="A10" t="s">
        <v>83</v>
      </c>
      <c r="B10">
        <v>64944</v>
      </c>
    </row>
    <row r="12" spans="1:3" x14ac:dyDescent="0.25">
      <c r="A12" s="19" t="s">
        <v>72</v>
      </c>
      <c r="B12" s="19"/>
    </row>
    <row r="13" spans="1:3" x14ac:dyDescent="0.25">
      <c r="A13" s="38" t="s">
        <v>73</v>
      </c>
      <c r="B13" s="38">
        <v>2009</v>
      </c>
    </row>
    <row r="14" spans="1:3" x14ac:dyDescent="0.25">
      <c r="A14" t="s">
        <v>74</v>
      </c>
      <c r="B14">
        <v>38</v>
      </c>
    </row>
    <row r="15" spans="1:3" x14ac:dyDescent="0.25">
      <c r="A15" t="s">
        <v>84</v>
      </c>
      <c r="B15">
        <v>274</v>
      </c>
    </row>
    <row r="16" spans="1:3" x14ac:dyDescent="0.25">
      <c r="A16" t="s">
        <v>83</v>
      </c>
      <c r="B16" s="21">
        <f>B14*10^6/B15</f>
        <v>138686.13138686132</v>
      </c>
    </row>
    <row r="17" spans="1:2" x14ac:dyDescent="0.25">
      <c r="A17" s="38" t="s">
        <v>75</v>
      </c>
      <c r="B17" s="38">
        <v>2009</v>
      </c>
    </row>
    <row r="18" spans="1:2" x14ac:dyDescent="0.25">
      <c r="A18" t="s">
        <v>76</v>
      </c>
      <c r="B18" s="21">
        <v>685</v>
      </c>
    </row>
    <row r="19" spans="1:2" x14ac:dyDescent="0.25">
      <c r="A19" t="s">
        <v>77</v>
      </c>
      <c r="B19" s="21">
        <v>90</v>
      </c>
    </row>
    <row r="20" spans="1:2" x14ac:dyDescent="0.25">
      <c r="A20" t="s">
        <v>78</v>
      </c>
      <c r="B20" s="21">
        <v>337</v>
      </c>
    </row>
    <row r="21" spans="1:2" x14ac:dyDescent="0.25">
      <c r="A21" t="s">
        <v>85</v>
      </c>
      <c r="B21" s="21">
        <v>11461</v>
      </c>
    </row>
    <row r="22" spans="1:2" x14ac:dyDescent="0.25">
      <c r="A22" t="s">
        <v>86</v>
      </c>
      <c r="B22" s="21">
        <v>2059</v>
      </c>
    </row>
    <row r="23" spans="1:2" x14ac:dyDescent="0.25">
      <c r="A23" t="s">
        <v>87</v>
      </c>
      <c r="B23" s="21">
        <v>6722</v>
      </c>
    </row>
    <row r="24" spans="1:2" x14ac:dyDescent="0.25">
      <c r="A24" s="39" t="s">
        <v>88</v>
      </c>
      <c r="B24" s="21">
        <f>B18*10^6/B21</f>
        <v>59767.908559462529</v>
      </c>
    </row>
    <row r="25" spans="1:2" x14ac:dyDescent="0.25">
      <c r="A25" s="39" t="s">
        <v>89</v>
      </c>
      <c r="B25" s="21">
        <f>B19*10^6/B22</f>
        <v>43710.539096648856</v>
      </c>
    </row>
    <row r="26" spans="1:2" x14ac:dyDescent="0.25">
      <c r="A26" s="39" t="s">
        <v>90</v>
      </c>
      <c r="B26" s="21">
        <f>B20*10^6/B23</f>
        <v>50133.888723594166</v>
      </c>
    </row>
    <row r="27" spans="1:2" x14ac:dyDescent="0.25">
      <c r="A27" s="39" t="s">
        <v>91</v>
      </c>
      <c r="B27" s="21">
        <f>(B16*B14+B24*B18+B25*B19+B26*B20)/SUM(B14,B18:B20)</f>
        <v>58295.790760419295</v>
      </c>
    </row>
    <row r="28" spans="1:2" x14ac:dyDescent="0.25">
      <c r="B28" s="21"/>
    </row>
    <row r="29" spans="1:2" x14ac:dyDescent="0.25">
      <c r="B29" s="21"/>
    </row>
    <row r="31" spans="1:2" x14ac:dyDescent="0.25">
      <c r="B31" s="37"/>
    </row>
  </sheetData>
  <pageMargins left="0.7" right="0.7" top="0.75" bottom="0.75" header="0.3" footer="0.3"/>
  <pageSetup orientation="portrait" r:id="rId1"/>
  <ignoredErrors>
    <ignoredError sqref="B2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 x14ac:dyDescent="0.35"/>
  <cols>
    <col min="1" max="1" width="16.54296875" customWidth="1"/>
    <col min="2" max="2" width="9" customWidth="1"/>
    <col min="3" max="3" width="8.7265625" customWidth="1"/>
  </cols>
  <sheetData>
    <row r="1" spans="1:36" x14ac:dyDescent="0.35">
      <c r="A1" s="1" t="s">
        <v>40</v>
      </c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 ht="15" x14ac:dyDescent="0.25">
      <c r="A2" t="s">
        <v>41</v>
      </c>
      <c r="B2" s="21">
        <f>AVERAGE('Table 4.1'!E53:E55)</f>
        <v>12753.666666666666</v>
      </c>
      <c r="C2" s="21">
        <f>$B2</f>
        <v>12753.666666666666</v>
      </c>
      <c r="D2" s="21">
        <f t="shared" ref="D2:AJ7" si="0">$B2</f>
        <v>12753.666666666666</v>
      </c>
      <c r="E2" s="21">
        <f t="shared" si="0"/>
        <v>12753.666666666666</v>
      </c>
      <c r="F2" s="21">
        <f t="shared" si="0"/>
        <v>12753.666666666666</v>
      </c>
      <c r="G2" s="21">
        <f t="shared" si="0"/>
        <v>12753.666666666666</v>
      </c>
      <c r="H2" s="21">
        <f t="shared" si="0"/>
        <v>12753.666666666666</v>
      </c>
      <c r="I2" s="21">
        <f t="shared" si="0"/>
        <v>12753.666666666666</v>
      </c>
      <c r="J2" s="21">
        <f t="shared" si="0"/>
        <v>12753.666666666666</v>
      </c>
      <c r="K2" s="21">
        <f t="shared" si="0"/>
        <v>12753.666666666666</v>
      </c>
      <c r="L2" s="21">
        <f t="shared" si="0"/>
        <v>12753.666666666666</v>
      </c>
      <c r="M2" s="21">
        <f t="shared" si="0"/>
        <v>12753.666666666666</v>
      </c>
      <c r="N2" s="21">
        <f t="shared" si="0"/>
        <v>12753.666666666666</v>
      </c>
      <c r="O2" s="21">
        <f t="shared" si="0"/>
        <v>12753.666666666666</v>
      </c>
      <c r="P2" s="21">
        <f t="shared" si="0"/>
        <v>12753.666666666666</v>
      </c>
      <c r="Q2" s="21">
        <f t="shared" si="0"/>
        <v>12753.666666666666</v>
      </c>
      <c r="R2" s="21">
        <f t="shared" si="0"/>
        <v>12753.666666666666</v>
      </c>
      <c r="S2" s="21">
        <f t="shared" si="0"/>
        <v>12753.666666666666</v>
      </c>
      <c r="T2" s="21">
        <f t="shared" si="0"/>
        <v>12753.666666666666</v>
      </c>
      <c r="U2" s="21">
        <f t="shared" si="0"/>
        <v>12753.666666666666</v>
      </c>
      <c r="V2" s="21">
        <f t="shared" si="0"/>
        <v>12753.666666666666</v>
      </c>
      <c r="W2" s="21">
        <f t="shared" si="0"/>
        <v>12753.666666666666</v>
      </c>
      <c r="X2" s="21">
        <f t="shared" si="0"/>
        <v>12753.666666666666</v>
      </c>
      <c r="Y2" s="21">
        <f t="shared" si="0"/>
        <v>12753.666666666666</v>
      </c>
      <c r="Z2" s="21">
        <f t="shared" si="0"/>
        <v>12753.666666666666</v>
      </c>
      <c r="AA2" s="21">
        <f t="shared" si="0"/>
        <v>12753.666666666666</v>
      </c>
      <c r="AB2" s="21">
        <f t="shared" si="0"/>
        <v>12753.666666666666</v>
      </c>
      <c r="AC2" s="21">
        <f t="shared" si="0"/>
        <v>12753.666666666666</v>
      </c>
      <c r="AD2" s="21">
        <f t="shared" si="0"/>
        <v>12753.666666666666</v>
      </c>
      <c r="AE2" s="21">
        <f t="shared" si="0"/>
        <v>12753.666666666666</v>
      </c>
      <c r="AF2" s="21">
        <f t="shared" si="0"/>
        <v>12753.666666666666</v>
      </c>
      <c r="AG2" s="21">
        <f t="shared" si="0"/>
        <v>12753.666666666666</v>
      </c>
      <c r="AH2" s="21">
        <f t="shared" si="0"/>
        <v>12753.666666666666</v>
      </c>
      <c r="AI2" s="21">
        <f t="shared" si="0"/>
        <v>12753.666666666666</v>
      </c>
      <c r="AJ2" s="21">
        <f t="shared" si="0"/>
        <v>12753.666666666666</v>
      </c>
    </row>
    <row r="3" spans="1:36" ht="15" x14ac:dyDescent="0.25">
      <c r="A3" t="s">
        <v>42</v>
      </c>
      <c r="B3">
        <f>'BTS NTS Modal Profile Data'!B7</f>
        <v>18347</v>
      </c>
      <c r="C3" s="21">
        <f t="shared" ref="C3:R7" si="1">$B3</f>
        <v>18347</v>
      </c>
      <c r="D3" s="21">
        <f t="shared" si="1"/>
        <v>18347</v>
      </c>
      <c r="E3" s="21">
        <f t="shared" si="1"/>
        <v>18347</v>
      </c>
      <c r="F3" s="21">
        <f t="shared" si="1"/>
        <v>18347</v>
      </c>
      <c r="G3" s="21">
        <f t="shared" si="1"/>
        <v>18347</v>
      </c>
      <c r="H3" s="21">
        <f t="shared" si="1"/>
        <v>18347</v>
      </c>
      <c r="I3" s="21">
        <f t="shared" si="1"/>
        <v>18347</v>
      </c>
      <c r="J3" s="21">
        <f t="shared" si="1"/>
        <v>18347</v>
      </c>
      <c r="K3" s="21">
        <f t="shared" si="1"/>
        <v>18347</v>
      </c>
      <c r="L3" s="21">
        <f t="shared" si="1"/>
        <v>18347</v>
      </c>
      <c r="M3" s="21">
        <f t="shared" si="1"/>
        <v>18347</v>
      </c>
      <c r="N3" s="21">
        <f t="shared" si="1"/>
        <v>18347</v>
      </c>
      <c r="O3" s="21">
        <f t="shared" si="1"/>
        <v>18347</v>
      </c>
      <c r="P3" s="21">
        <f t="shared" si="1"/>
        <v>18347</v>
      </c>
      <c r="Q3" s="21">
        <f t="shared" si="1"/>
        <v>18347</v>
      </c>
      <c r="R3" s="21">
        <f t="shared" si="1"/>
        <v>18347</v>
      </c>
      <c r="S3" s="21">
        <f t="shared" si="0"/>
        <v>18347</v>
      </c>
      <c r="T3" s="21">
        <f t="shared" si="0"/>
        <v>18347</v>
      </c>
      <c r="U3" s="21">
        <f t="shared" si="0"/>
        <v>18347</v>
      </c>
      <c r="V3" s="21">
        <f t="shared" si="0"/>
        <v>18347</v>
      </c>
      <c r="W3" s="21">
        <f t="shared" si="0"/>
        <v>18347</v>
      </c>
      <c r="X3" s="21">
        <f t="shared" si="0"/>
        <v>18347</v>
      </c>
      <c r="Y3" s="21">
        <f t="shared" si="0"/>
        <v>18347</v>
      </c>
      <c r="Z3" s="21">
        <f t="shared" si="0"/>
        <v>18347</v>
      </c>
      <c r="AA3" s="21">
        <f t="shared" si="0"/>
        <v>18347</v>
      </c>
      <c r="AB3" s="21">
        <f t="shared" si="0"/>
        <v>18347</v>
      </c>
      <c r="AC3" s="21">
        <f t="shared" si="0"/>
        <v>18347</v>
      </c>
      <c r="AD3" s="21">
        <f t="shared" si="0"/>
        <v>18347</v>
      </c>
      <c r="AE3" s="21">
        <f t="shared" si="0"/>
        <v>18347</v>
      </c>
      <c r="AF3" s="21">
        <f t="shared" si="0"/>
        <v>18347</v>
      </c>
      <c r="AG3" s="21">
        <f t="shared" si="0"/>
        <v>18347</v>
      </c>
      <c r="AH3" s="21">
        <f t="shared" si="0"/>
        <v>18347</v>
      </c>
      <c r="AI3" s="21">
        <f t="shared" si="0"/>
        <v>18347</v>
      </c>
      <c r="AJ3" s="21">
        <f t="shared" si="0"/>
        <v>18347</v>
      </c>
    </row>
    <row r="4" spans="1:36" ht="15" x14ac:dyDescent="0.25">
      <c r="A4" t="s">
        <v>43</v>
      </c>
      <c r="B4" s="21">
        <f>'BTS NTS Modal Profile Data'!B4</f>
        <v>1216096.1823024563</v>
      </c>
      <c r="C4" s="21">
        <f t="shared" si="1"/>
        <v>1216096.1823024563</v>
      </c>
      <c r="D4" s="21">
        <f t="shared" si="0"/>
        <v>1216096.1823024563</v>
      </c>
      <c r="E4" s="21">
        <f t="shared" si="0"/>
        <v>1216096.1823024563</v>
      </c>
      <c r="F4" s="21">
        <f t="shared" si="0"/>
        <v>1216096.1823024563</v>
      </c>
      <c r="G4" s="21">
        <f t="shared" si="0"/>
        <v>1216096.1823024563</v>
      </c>
      <c r="H4" s="21">
        <f t="shared" si="0"/>
        <v>1216096.1823024563</v>
      </c>
      <c r="I4" s="21">
        <f t="shared" si="0"/>
        <v>1216096.1823024563</v>
      </c>
      <c r="J4" s="21">
        <f t="shared" si="0"/>
        <v>1216096.1823024563</v>
      </c>
      <c r="K4" s="21">
        <f t="shared" si="0"/>
        <v>1216096.1823024563</v>
      </c>
      <c r="L4" s="21">
        <f t="shared" si="0"/>
        <v>1216096.1823024563</v>
      </c>
      <c r="M4" s="21">
        <f t="shared" si="0"/>
        <v>1216096.1823024563</v>
      </c>
      <c r="N4" s="21">
        <f t="shared" si="0"/>
        <v>1216096.1823024563</v>
      </c>
      <c r="O4" s="21">
        <f t="shared" si="0"/>
        <v>1216096.1823024563</v>
      </c>
      <c r="P4" s="21">
        <f t="shared" si="0"/>
        <v>1216096.1823024563</v>
      </c>
      <c r="Q4" s="21">
        <f t="shared" si="0"/>
        <v>1216096.1823024563</v>
      </c>
      <c r="R4" s="21">
        <f t="shared" si="0"/>
        <v>1216096.1823024563</v>
      </c>
      <c r="S4" s="21">
        <f t="shared" si="0"/>
        <v>1216096.1823024563</v>
      </c>
      <c r="T4" s="21">
        <f t="shared" si="0"/>
        <v>1216096.1823024563</v>
      </c>
      <c r="U4" s="21">
        <f t="shared" si="0"/>
        <v>1216096.1823024563</v>
      </c>
      <c r="V4" s="21">
        <f t="shared" si="0"/>
        <v>1216096.1823024563</v>
      </c>
      <c r="W4" s="21">
        <f t="shared" si="0"/>
        <v>1216096.1823024563</v>
      </c>
      <c r="X4" s="21">
        <f t="shared" si="0"/>
        <v>1216096.1823024563</v>
      </c>
      <c r="Y4" s="21">
        <f t="shared" si="0"/>
        <v>1216096.1823024563</v>
      </c>
      <c r="Z4" s="21">
        <f t="shared" si="0"/>
        <v>1216096.1823024563</v>
      </c>
      <c r="AA4" s="21">
        <f t="shared" si="0"/>
        <v>1216096.1823024563</v>
      </c>
      <c r="AB4" s="21">
        <f t="shared" si="0"/>
        <v>1216096.1823024563</v>
      </c>
      <c r="AC4" s="21">
        <f t="shared" si="0"/>
        <v>1216096.1823024563</v>
      </c>
      <c r="AD4" s="21">
        <f t="shared" si="0"/>
        <v>1216096.1823024563</v>
      </c>
      <c r="AE4" s="21">
        <f t="shared" si="0"/>
        <v>1216096.1823024563</v>
      </c>
      <c r="AF4" s="21">
        <f t="shared" si="0"/>
        <v>1216096.1823024563</v>
      </c>
      <c r="AG4" s="21">
        <f t="shared" si="0"/>
        <v>1216096.1823024563</v>
      </c>
      <c r="AH4" s="21">
        <f t="shared" si="0"/>
        <v>1216096.1823024563</v>
      </c>
      <c r="AI4" s="21">
        <f t="shared" si="0"/>
        <v>1216096.1823024563</v>
      </c>
      <c r="AJ4" s="21">
        <f t="shared" si="0"/>
        <v>1216096.1823024563</v>
      </c>
    </row>
    <row r="5" spans="1:36" ht="15" x14ac:dyDescent="0.25">
      <c r="A5" t="s">
        <v>44</v>
      </c>
      <c r="B5" s="21">
        <f>'BTS NTS Modal Profile Data'!B27</f>
        <v>58295.790760419295</v>
      </c>
      <c r="C5" s="21">
        <f t="shared" si="1"/>
        <v>58295.790760419295</v>
      </c>
      <c r="D5" s="21">
        <f t="shared" si="0"/>
        <v>58295.790760419295</v>
      </c>
      <c r="E5" s="21">
        <f t="shared" si="0"/>
        <v>58295.790760419295</v>
      </c>
      <c r="F5" s="21">
        <f t="shared" si="0"/>
        <v>58295.790760419295</v>
      </c>
      <c r="G5" s="21">
        <f t="shared" si="0"/>
        <v>58295.790760419295</v>
      </c>
      <c r="H5" s="21">
        <f t="shared" si="0"/>
        <v>58295.790760419295</v>
      </c>
      <c r="I5" s="21">
        <f t="shared" si="0"/>
        <v>58295.790760419295</v>
      </c>
      <c r="J5" s="21">
        <f t="shared" si="0"/>
        <v>58295.790760419295</v>
      </c>
      <c r="K5" s="21">
        <f t="shared" si="0"/>
        <v>58295.790760419295</v>
      </c>
      <c r="L5" s="21">
        <f t="shared" si="0"/>
        <v>58295.790760419295</v>
      </c>
      <c r="M5" s="21">
        <f t="shared" si="0"/>
        <v>58295.790760419295</v>
      </c>
      <c r="N5" s="21">
        <f t="shared" si="0"/>
        <v>58295.790760419295</v>
      </c>
      <c r="O5" s="21">
        <f t="shared" si="0"/>
        <v>58295.790760419295</v>
      </c>
      <c r="P5" s="21">
        <f t="shared" si="0"/>
        <v>58295.790760419295</v>
      </c>
      <c r="Q5" s="21">
        <f t="shared" si="0"/>
        <v>58295.790760419295</v>
      </c>
      <c r="R5" s="21">
        <f t="shared" si="0"/>
        <v>58295.790760419295</v>
      </c>
      <c r="S5" s="21">
        <f t="shared" si="0"/>
        <v>58295.790760419295</v>
      </c>
      <c r="T5" s="21">
        <f t="shared" si="0"/>
        <v>58295.790760419295</v>
      </c>
      <c r="U5" s="21">
        <f t="shared" si="0"/>
        <v>58295.790760419295</v>
      </c>
      <c r="V5" s="21">
        <f t="shared" si="0"/>
        <v>58295.790760419295</v>
      </c>
      <c r="W5" s="21">
        <f t="shared" si="0"/>
        <v>58295.790760419295</v>
      </c>
      <c r="X5" s="21">
        <f t="shared" si="0"/>
        <v>58295.790760419295</v>
      </c>
      <c r="Y5" s="21">
        <f t="shared" si="0"/>
        <v>58295.790760419295</v>
      </c>
      <c r="Z5" s="21">
        <f t="shared" si="0"/>
        <v>58295.790760419295</v>
      </c>
      <c r="AA5" s="21">
        <f t="shared" si="0"/>
        <v>58295.790760419295</v>
      </c>
      <c r="AB5" s="21">
        <f t="shared" si="0"/>
        <v>58295.790760419295</v>
      </c>
      <c r="AC5" s="21">
        <f t="shared" si="0"/>
        <v>58295.790760419295</v>
      </c>
      <c r="AD5" s="21">
        <f t="shared" si="0"/>
        <v>58295.790760419295</v>
      </c>
      <c r="AE5" s="21">
        <f t="shared" si="0"/>
        <v>58295.790760419295</v>
      </c>
      <c r="AF5" s="21">
        <f t="shared" si="0"/>
        <v>58295.790760419295</v>
      </c>
      <c r="AG5" s="21">
        <f t="shared" si="0"/>
        <v>58295.790760419295</v>
      </c>
      <c r="AH5" s="21">
        <f t="shared" si="0"/>
        <v>58295.790760419295</v>
      </c>
      <c r="AI5" s="21">
        <f t="shared" si="0"/>
        <v>58295.790760419295</v>
      </c>
      <c r="AJ5" s="21">
        <f t="shared" si="0"/>
        <v>58295.790760419295</v>
      </c>
    </row>
    <row r="6" spans="1:36" ht="15" x14ac:dyDescent="0.25">
      <c r="A6" t="s">
        <v>45</v>
      </c>
      <c r="B6">
        <v>0</v>
      </c>
      <c r="C6" s="21">
        <f t="shared" si="1"/>
        <v>0</v>
      </c>
      <c r="D6" s="21">
        <f t="shared" si="0"/>
        <v>0</v>
      </c>
      <c r="E6" s="21">
        <f t="shared" si="0"/>
        <v>0</v>
      </c>
      <c r="F6" s="21">
        <f t="shared" si="0"/>
        <v>0</v>
      </c>
      <c r="G6" s="21">
        <f t="shared" si="0"/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si="0"/>
        <v>0</v>
      </c>
      <c r="L6" s="21">
        <f t="shared" si="0"/>
        <v>0</v>
      </c>
      <c r="M6" s="21">
        <f t="shared" si="0"/>
        <v>0</v>
      </c>
      <c r="N6" s="21">
        <f t="shared" si="0"/>
        <v>0</v>
      </c>
      <c r="O6" s="21">
        <f t="shared" si="0"/>
        <v>0</v>
      </c>
      <c r="P6" s="21">
        <f t="shared" si="0"/>
        <v>0</v>
      </c>
      <c r="Q6" s="21">
        <f t="shared" si="0"/>
        <v>0</v>
      </c>
      <c r="R6" s="21">
        <f t="shared" si="0"/>
        <v>0</v>
      </c>
      <c r="S6" s="21">
        <f t="shared" si="0"/>
        <v>0</v>
      </c>
      <c r="T6" s="21">
        <f t="shared" si="0"/>
        <v>0</v>
      </c>
      <c r="U6" s="21">
        <f t="shared" si="0"/>
        <v>0</v>
      </c>
      <c r="V6" s="21">
        <f t="shared" si="0"/>
        <v>0</v>
      </c>
      <c r="W6" s="21">
        <f t="shared" si="0"/>
        <v>0</v>
      </c>
      <c r="X6" s="21">
        <f t="shared" si="0"/>
        <v>0</v>
      </c>
      <c r="Y6" s="21">
        <f t="shared" si="0"/>
        <v>0</v>
      </c>
      <c r="Z6" s="21">
        <f t="shared" si="0"/>
        <v>0</v>
      </c>
      <c r="AA6" s="21">
        <f t="shared" si="0"/>
        <v>0</v>
      </c>
      <c r="AB6" s="21">
        <f t="shared" si="0"/>
        <v>0</v>
      </c>
      <c r="AC6" s="21">
        <f t="shared" si="0"/>
        <v>0</v>
      </c>
      <c r="AD6" s="21">
        <f t="shared" si="0"/>
        <v>0</v>
      </c>
      <c r="AE6" s="21">
        <f t="shared" si="0"/>
        <v>0</v>
      </c>
      <c r="AF6" s="21">
        <f t="shared" si="0"/>
        <v>0</v>
      </c>
      <c r="AG6" s="21">
        <f t="shared" si="0"/>
        <v>0</v>
      </c>
      <c r="AH6" s="21">
        <f t="shared" si="0"/>
        <v>0</v>
      </c>
      <c r="AI6" s="21">
        <f t="shared" si="0"/>
        <v>0</v>
      </c>
      <c r="AJ6" s="21">
        <f t="shared" si="0"/>
        <v>0</v>
      </c>
    </row>
    <row r="7" spans="1:36" ht="15" x14ac:dyDescent="0.25">
      <c r="A7" t="s">
        <v>46</v>
      </c>
      <c r="B7" s="21">
        <f>AVERAGE('NHTSA Motorbikes'!B2:C2)*10^6/AVERAGE('NHTSA Motorbikes'!B3:C3)</f>
        <v>2476.389452529967</v>
      </c>
      <c r="C7" s="21">
        <f t="shared" si="1"/>
        <v>2476.389452529967</v>
      </c>
      <c r="D7" s="21">
        <f t="shared" si="0"/>
        <v>2476.389452529967</v>
      </c>
      <c r="E7" s="21">
        <f t="shared" si="0"/>
        <v>2476.389452529967</v>
      </c>
      <c r="F7" s="21">
        <f t="shared" si="0"/>
        <v>2476.389452529967</v>
      </c>
      <c r="G7" s="21">
        <f t="shared" si="0"/>
        <v>2476.389452529967</v>
      </c>
      <c r="H7" s="21">
        <f t="shared" si="0"/>
        <v>2476.389452529967</v>
      </c>
      <c r="I7" s="21">
        <f t="shared" si="0"/>
        <v>2476.389452529967</v>
      </c>
      <c r="J7" s="21">
        <f t="shared" si="0"/>
        <v>2476.389452529967</v>
      </c>
      <c r="K7" s="21">
        <f t="shared" si="0"/>
        <v>2476.389452529967</v>
      </c>
      <c r="L7" s="21">
        <f t="shared" si="0"/>
        <v>2476.389452529967</v>
      </c>
      <c r="M7" s="21">
        <f t="shared" si="0"/>
        <v>2476.389452529967</v>
      </c>
      <c r="N7" s="21">
        <f t="shared" si="0"/>
        <v>2476.389452529967</v>
      </c>
      <c r="O7" s="21">
        <f t="shared" si="0"/>
        <v>2476.389452529967</v>
      </c>
      <c r="P7" s="21">
        <f t="shared" si="0"/>
        <v>2476.389452529967</v>
      </c>
      <c r="Q7" s="21">
        <f t="shared" si="0"/>
        <v>2476.389452529967</v>
      </c>
      <c r="R7" s="21">
        <f t="shared" si="0"/>
        <v>2476.389452529967</v>
      </c>
      <c r="S7" s="21">
        <f t="shared" si="0"/>
        <v>2476.389452529967</v>
      </c>
      <c r="T7" s="21">
        <f t="shared" si="0"/>
        <v>2476.389452529967</v>
      </c>
      <c r="U7" s="21">
        <f t="shared" si="0"/>
        <v>2476.389452529967</v>
      </c>
      <c r="V7" s="21">
        <f t="shared" si="0"/>
        <v>2476.389452529967</v>
      </c>
      <c r="W7" s="21">
        <f t="shared" si="0"/>
        <v>2476.389452529967</v>
      </c>
      <c r="X7" s="21">
        <f t="shared" si="0"/>
        <v>2476.389452529967</v>
      </c>
      <c r="Y7" s="21">
        <f t="shared" si="0"/>
        <v>2476.389452529967</v>
      </c>
      <c r="Z7" s="21">
        <f t="shared" si="0"/>
        <v>2476.389452529967</v>
      </c>
      <c r="AA7" s="21">
        <f t="shared" si="0"/>
        <v>2476.389452529967</v>
      </c>
      <c r="AB7" s="21">
        <f t="shared" si="0"/>
        <v>2476.389452529967</v>
      </c>
      <c r="AC7" s="21">
        <f t="shared" si="0"/>
        <v>2476.389452529967</v>
      </c>
      <c r="AD7" s="21">
        <f t="shared" si="0"/>
        <v>2476.389452529967</v>
      </c>
      <c r="AE7" s="21">
        <f t="shared" si="0"/>
        <v>2476.389452529967</v>
      </c>
      <c r="AF7" s="21">
        <f t="shared" si="0"/>
        <v>2476.389452529967</v>
      </c>
      <c r="AG7" s="21">
        <f t="shared" si="0"/>
        <v>2476.389452529967</v>
      </c>
      <c r="AH7" s="21">
        <f t="shared" si="0"/>
        <v>2476.389452529967</v>
      </c>
      <c r="AI7" s="21">
        <f t="shared" si="0"/>
        <v>2476.389452529967</v>
      </c>
      <c r="AJ7" s="21">
        <f t="shared" si="0"/>
        <v>2476.389452529967</v>
      </c>
    </row>
  </sheetData>
  <pageMargins left="0.7" right="0.7" top="0.75" bottom="0.75" header="0.3" footer="0.3"/>
  <pageSetup orientation="portrait" horizontalDpi="1200" verticalDpi="1200" r:id="rId1"/>
  <ignoredErrors>
    <ignoredError sqref="B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 x14ac:dyDescent="0.35"/>
  <cols>
    <col min="1" max="1" width="16.54296875" customWidth="1"/>
    <col min="2" max="2" width="9" customWidth="1"/>
  </cols>
  <sheetData>
    <row r="1" spans="1:36" x14ac:dyDescent="0.35">
      <c r="A1" s="1" t="s">
        <v>40</v>
      </c>
      <c r="B1" s="20">
        <v>2016</v>
      </c>
      <c r="C1" s="1">
        <v>2017</v>
      </c>
      <c r="D1" s="20">
        <v>2018</v>
      </c>
      <c r="E1" s="1">
        <v>2019</v>
      </c>
      <c r="F1" s="20">
        <v>2020</v>
      </c>
      <c r="G1" s="1">
        <v>2021</v>
      </c>
      <c r="H1" s="20">
        <v>2022</v>
      </c>
      <c r="I1" s="1">
        <v>2023</v>
      </c>
      <c r="J1" s="20">
        <v>2024</v>
      </c>
      <c r="K1" s="1">
        <v>2025</v>
      </c>
      <c r="L1" s="20">
        <v>2026</v>
      </c>
      <c r="M1" s="1">
        <v>2027</v>
      </c>
      <c r="N1" s="20">
        <v>2028</v>
      </c>
      <c r="O1" s="1">
        <v>2029</v>
      </c>
      <c r="P1" s="20">
        <v>2030</v>
      </c>
      <c r="Q1" s="1">
        <v>2031</v>
      </c>
      <c r="R1" s="20">
        <v>2032</v>
      </c>
      <c r="S1" s="1">
        <v>2033</v>
      </c>
      <c r="T1" s="20">
        <v>2034</v>
      </c>
      <c r="U1" s="1">
        <v>2035</v>
      </c>
      <c r="V1" s="20">
        <v>2036</v>
      </c>
      <c r="W1" s="1">
        <v>2037</v>
      </c>
      <c r="X1" s="20">
        <v>2038</v>
      </c>
      <c r="Y1" s="1">
        <v>2039</v>
      </c>
      <c r="Z1" s="20">
        <v>2040</v>
      </c>
      <c r="AA1" s="1">
        <v>2041</v>
      </c>
      <c r="AB1" s="20">
        <v>2042</v>
      </c>
      <c r="AC1" s="1">
        <v>2043</v>
      </c>
      <c r="AD1" s="20">
        <v>2044</v>
      </c>
      <c r="AE1" s="1">
        <v>2045</v>
      </c>
      <c r="AF1" s="20">
        <v>2046</v>
      </c>
      <c r="AG1" s="1">
        <v>2047</v>
      </c>
      <c r="AH1" s="20">
        <v>2048</v>
      </c>
      <c r="AI1" s="1">
        <v>2049</v>
      </c>
      <c r="AJ1" s="20">
        <v>2050</v>
      </c>
    </row>
    <row r="2" spans="1:36" ht="15" x14ac:dyDescent="0.25">
      <c r="A2" t="s">
        <v>41</v>
      </c>
      <c r="B2">
        <v>0</v>
      </c>
      <c r="C2">
        <f>$B2</f>
        <v>0</v>
      </c>
      <c r="D2">
        <f t="shared" ref="D2:AJ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ht="15" x14ac:dyDescent="0.25">
      <c r="A3" t="s">
        <v>42</v>
      </c>
      <c r="B3" s="21">
        <f>(('Table 5.1'!E58*'Table 5.1'!C58)+('Table 5.2'!E56*'Table 5.2'!C56))/('Table 5.2'!C56+'Table 5.1'!C58)</f>
        <v>25593.071336878784</v>
      </c>
      <c r="C3" s="21">
        <f t="shared" ref="C3:R7" si="1">$B3</f>
        <v>25593.071336878784</v>
      </c>
      <c r="D3" s="21">
        <f t="shared" si="1"/>
        <v>25593.071336878784</v>
      </c>
      <c r="E3" s="21">
        <f t="shared" si="1"/>
        <v>25593.071336878784</v>
      </c>
      <c r="F3" s="21">
        <f t="shared" si="1"/>
        <v>25593.071336878784</v>
      </c>
      <c r="G3" s="21">
        <f t="shared" si="1"/>
        <v>25593.071336878784</v>
      </c>
      <c r="H3" s="21">
        <f t="shared" si="1"/>
        <v>25593.071336878784</v>
      </c>
      <c r="I3" s="21">
        <f t="shared" si="1"/>
        <v>25593.071336878784</v>
      </c>
      <c r="J3" s="21">
        <f t="shared" si="1"/>
        <v>25593.071336878784</v>
      </c>
      <c r="K3" s="21">
        <f t="shared" si="1"/>
        <v>25593.071336878784</v>
      </c>
      <c r="L3" s="21">
        <f t="shared" si="1"/>
        <v>25593.071336878784</v>
      </c>
      <c r="M3" s="21">
        <f t="shared" si="1"/>
        <v>25593.071336878784</v>
      </c>
      <c r="N3" s="21">
        <f t="shared" si="1"/>
        <v>25593.071336878784</v>
      </c>
      <c r="O3" s="21">
        <f t="shared" si="1"/>
        <v>25593.071336878784</v>
      </c>
      <c r="P3" s="21">
        <f t="shared" si="1"/>
        <v>25593.071336878784</v>
      </c>
      <c r="Q3" s="21">
        <f t="shared" si="1"/>
        <v>25593.071336878784</v>
      </c>
      <c r="R3" s="21">
        <f t="shared" si="1"/>
        <v>25593.071336878784</v>
      </c>
      <c r="S3" s="21">
        <f t="shared" si="0"/>
        <v>25593.071336878784</v>
      </c>
      <c r="T3" s="21">
        <f t="shared" si="0"/>
        <v>25593.071336878784</v>
      </c>
      <c r="U3" s="21">
        <f t="shared" si="0"/>
        <v>25593.071336878784</v>
      </c>
      <c r="V3" s="21">
        <f t="shared" si="0"/>
        <v>25593.071336878784</v>
      </c>
      <c r="W3" s="21">
        <f t="shared" si="0"/>
        <v>25593.071336878784</v>
      </c>
      <c r="X3" s="21">
        <f t="shared" si="0"/>
        <v>25593.071336878784</v>
      </c>
      <c r="Y3" s="21">
        <f t="shared" si="0"/>
        <v>25593.071336878784</v>
      </c>
      <c r="Z3" s="21">
        <f t="shared" si="0"/>
        <v>25593.071336878784</v>
      </c>
      <c r="AA3" s="21">
        <f t="shared" si="0"/>
        <v>25593.071336878784</v>
      </c>
      <c r="AB3" s="21">
        <f t="shared" si="0"/>
        <v>25593.071336878784</v>
      </c>
      <c r="AC3" s="21">
        <f t="shared" si="0"/>
        <v>25593.071336878784</v>
      </c>
      <c r="AD3" s="21">
        <f t="shared" si="0"/>
        <v>25593.071336878784</v>
      </c>
      <c r="AE3" s="21">
        <f t="shared" si="0"/>
        <v>25593.071336878784</v>
      </c>
      <c r="AF3" s="21">
        <f t="shared" si="0"/>
        <v>25593.071336878784</v>
      </c>
      <c r="AG3" s="21">
        <f t="shared" si="0"/>
        <v>25593.071336878784</v>
      </c>
      <c r="AH3" s="21">
        <f t="shared" si="0"/>
        <v>25593.071336878784</v>
      </c>
      <c r="AI3" s="21">
        <f t="shared" si="0"/>
        <v>25593.071336878784</v>
      </c>
      <c r="AJ3" s="21">
        <f t="shared" si="0"/>
        <v>25593.071336878784</v>
      </c>
    </row>
    <row r="4" spans="1:36" ht="15" x14ac:dyDescent="0.25">
      <c r="A4" t="s">
        <v>43</v>
      </c>
      <c r="B4" s="21">
        <f>'BTS NTS Modal Profile Data'!B4</f>
        <v>1216096.1823024563</v>
      </c>
      <c r="C4">
        <f t="shared" si="1"/>
        <v>1216096.1823024563</v>
      </c>
      <c r="D4">
        <f t="shared" si="0"/>
        <v>1216096.1823024563</v>
      </c>
      <c r="E4">
        <f t="shared" si="0"/>
        <v>1216096.1823024563</v>
      </c>
      <c r="F4">
        <f t="shared" si="0"/>
        <v>1216096.1823024563</v>
      </c>
      <c r="G4">
        <f t="shared" si="0"/>
        <v>1216096.1823024563</v>
      </c>
      <c r="H4">
        <f t="shared" si="0"/>
        <v>1216096.1823024563</v>
      </c>
      <c r="I4">
        <f t="shared" si="0"/>
        <v>1216096.1823024563</v>
      </c>
      <c r="J4">
        <f t="shared" si="0"/>
        <v>1216096.1823024563</v>
      </c>
      <c r="K4">
        <f t="shared" si="0"/>
        <v>1216096.1823024563</v>
      </c>
      <c r="L4">
        <f t="shared" si="0"/>
        <v>1216096.1823024563</v>
      </c>
      <c r="M4">
        <f t="shared" si="0"/>
        <v>1216096.1823024563</v>
      </c>
      <c r="N4">
        <f t="shared" si="0"/>
        <v>1216096.1823024563</v>
      </c>
      <c r="O4">
        <f t="shared" si="0"/>
        <v>1216096.1823024563</v>
      </c>
      <c r="P4">
        <f t="shared" si="0"/>
        <v>1216096.1823024563</v>
      </c>
      <c r="Q4">
        <f t="shared" si="0"/>
        <v>1216096.1823024563</v>
      </c>
      <c r="R4">
        <f t="shared" si="0"/>
        <v>1216096.1823024563</v>
      </c>
      <c r="S4">
        <f t="shared" si="0"/>
        <v>1216096.1823024563</v>
      </c>
      <c r="T4">
        <f t="shared" si="0"/>
        <v>1216096.1823024563</v>
      </c>
      <c r="U4">
        <f t="shared" si="0"/>
        <v>1216096.1823024563</v>
      </c>
      <c r="V4">
        <f t="shared" si="0"/>
        <v>1216096.1823024563</v>
      </c>
      <c r="W4">
        <f t="shared" si="0"/>
        <v>1216096.1823024563</v>
      </c>
      <c r="X4">
        <f t="shared" si="0"/>
        <v>1216096.1823024563</v>
      </c>
      <c r="Y4">
        <f t="shared" si="0"/>
        <v>1216096.1823024563</v>
      </c>
      <c r="Z4">
        <f t="shared" si="0"/>
        <v>1216096.1823024563</v>
      </c>
      <c r="AA4">
        <f t="shared" si="0"/>
        <v>1216096.1823024563</v>
      </c>
      <c r="AB4">
        <f t="shared" si="0"/>
        <v>1216096.1823024563</v>
      </c>
      <c r="AC4">
        <f t="shared" si="0"/>
        <v>1216096.1823024563</v>
      </c>
      <c r="AD4">
        <f t="shared" si="0"/>
        <v>1216096.1823024563</v>
      </c>
      <c r="AE4">
        <f t="shared" si="0"/>
        <v>1216096.1823024563</v>
      </c>
      <c r="AF4">
        <f t="shared" si="0"/>
        <v>1216096.1823024563</v>
      </c>
      <c r="AG4">
        <f t="shared" si="0"/>
        <v>1216096.1823024563</v>
      </c>
      <c r="AH4">
        <f t="shared" si="0"/>
        <v>1216096.1823024563</v>
      </c>
      <c r="AI4">
        <f t="shared" si="0"/>
        <v>1216096.1823024563</v>
      </c>
      <c r="AJ4">
        <f t="shared" si="0"/>
        <v>1216096.1823024563</v>
      </c>
    </row>
    <row r="5" spans="1:36" ht="15" x14ac:dyDescent="0.25">
      <c r="A5" t="s">
        <v>44</v>
      </c>
      <c r="B5">
        <f>'BTS NTS Modal Profile Data'!B10</f>
        <v>64944</v>
      </c>
      <c r="C5">
        <f t="shared" si="1"/>
        <v>64944</v>
      </c>
      <c r="D5">
        <f t="shared" si="0"/>
        <v>64944</v>
      </c>
      <c r="E5">
        <f t="shared" si="0"/>
        <v>64944</v>
      </c>
      <c r="F5">
        <f t="shared" si="0"/>
        <v>64944</v>
      </c>
      <c r="G5">
        <f t="shared" si="0"/>
        <v>64944</v>
      </c>
      <c r="H5">
        <f t="shared" si="0"/>
        <v>64944</v>
      </c>
      <c r="I5">
        <f t="shared" si="0"/>
        <v>64944</v>
      </c>
      <c r="J5">
        <f t="shared" si="0"/>
        <v>64944</v>
      </c>
      <c r="K5">
        <f t="shared" si="0"/>
        <v>64944</v>
      </c>
      <c r="L5">
        <f t="shared" si="0"/>
        <v>64944</v>
      </c>
      <c r="M5">
        <f t="shared" si="0"/>
        <v>64944</v>
      </c>
      <c r="N5">
        <f t="shared" si="0"/>
        <v>64944</v>
      </c>
      <c r="O5">
        <f t="shared" si="0"/>
        <v>64944</v>
      </c>
      <c r="P5">
        <f t="shared" si="0"/>
        <v>64944</v>
      </c>
      <c r="Q5">
        <f t="shared" si="0"/>
        <v>64944</v>
      </c>
      <c r="R5">
        <f t="shared" si="0"/>
        <v>64944</v>
      </c>
      <c r="S5">
        <f t="shared" si="0"/>
        <v>64944</v>
      </c>
      <c r="T5">
        <f t="shared" si="0"/>
        <v>64944</v>
      </c>
      <c r="U5">
        <f t="shared" si="0"/>
        <v>64944</v>
      </c>
      <c r="V5">
        <f t="shared" si="0"/>
        <v>64944</v>
      </c>
      <c r="W5">
        <f t="shared" si="0"/>
        <v>64944</v>
      </c>
      <c r="X5">
        <f t="shared" si="0"/>
        <v>64944</v>
      </c>
      <c r="Y5">
        <f t="shared" si="0"/>
        <v>64944</v>
      </c>
      <c r="Z5">
        <f t="shared" si="0"/>
        <v>64944</v>
      </c>
      <c r="AA5">
        <f t="shared" si="0"/>
        <v>64944</v>
      </c>
      <c r="AB5">
        <f t="shared" si="0"/>
        <v>64944</v>
      </c>
      <c r="AC5">
        <f t="shared" si="0"/>
        <v>64944</v>
      </c>
      <c r="AD5">
        <f t="shared" si="0"/>
        <v>64944</v>
      </c>
      <c r="AE5">
        <f t="shared" si="0"/>
        <v>64944</v>
      </c>
      <c r="AF5">
        <f t="shared" si="0"/>
        <v>64944</v>
      </c>
      <c r="AG5">
        <f t="shared" si="0"/>
        <v>64944</v>
      </c>
      <c r="AH5">
        <f t="shared" si="0"/>
        <v>64944</v>
      </c>
      <c r="AI5">
        <f t="shared" si="0"/>
        <v>64944</v>
      </c>
      <c r="AJ5">
        <f t="shared" si="0"/>
        <v>64944</v>
      </c>
    </row>
    <row r="6" spans="1:36" ht="15" x14ac:dyDescent="0.25">
      <c r="A6" t="s">
        <v>45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ht="15" x14ac:dyDescent="0.25">
      <c r="A7" t="s">
        <v>46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 4.1</vt:lpstr>
      <vt:lpstr>Table 5.1</vt:lpstr>
      <vt:lpstr>Table 5.2</vt:lpstr>
      <vt:lpstr>NHTSA Motorbikes</vt:lpstr>
      <vt:lpstr>BTS NTS Modal Profile Data</vt:lpstr>
      <vt:lpstr>AADTbVT-passengers</vt:lpstr>
      <vt:lpstr>AADTbVT-freight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2017-01-24T03:29:54Z</dcterms:modified>
</cp:coreProperties>
</file>