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8195" windowHeight="4020" tabRatio="776"/>
  </bookViews>
  <sheets>
    <sheet name="About" sheetId="1" r:id="rId1"/>
    <sheet name="AEO Table 4" sheetId="28" r:id="rId2"/>
    <sheet name="AEO Table 5" sheetId="29" r:id="rId3"/>
    <sheet name="District Heat" sheetId="19" r:id="rId4"/>
    <sheet name="RECS HC2.1" sheetId="22" r:id="rId5"/>
    <sheet name="BCEU-urban-residential-heating" sheetId="18" r:id="rId6"/>
    <sheet name="BCEU-urban-residential-cooling" sheetId="20" r:id="rId7"/>
    <sheet name="BCEU-urban-residential-lighting" sheetId="11" r:id="rId8"/>
    <sheet name="BCEU-urban-residential-appl" sheetId="12" r:id="rId9"/>
    <sheet name="BCEU-urban-residential-other" sheetId="13" r:id="rId10"/>
    <sheet name="BCEU-rural-residential-heating" sheetId="23" r:id="rId11"/>
    <sheet name="BCEU-rural-residential-cooling" sheetId="24" r:id="rId12"/>
    <sheet name="BCEU-rural-residential-lighting" sheetId="25" r:id="rId13"/>
    <sheet name="BCEU-rural-residential-appl" sheetId="26" r:id="rId14"/>
    <sheet name="BCEU-rural-residential-other" sheetId="27" r:id="rId15"/>
    <sheet name="BCEU-commercial-heating" sheetId="21" r:id="rId16"/>
    <sheet name="BCEU-commercial-cooling" sheetId="14" r:id="rId17"/>
    <sheet name="BCEU-commercial-lighting" sheetId="15" r:id="rId18"/>
    <sheet name="BCEU-commercial-appl" sheetId="16" r:id="rId19"/>
    <sheet name="BCEU-commercial-other" sheetId="17" r:id="rId20"/>
  </sheets>
  <calcPr calcId="145621"/>
</workbook>
</file>

<file path=xl/calcChain.xml><?xml version="1.0" encoding="utf-8"?>
<calcChain xmlns="http://schemas.openxmlformats.org/spreadsheetml/2006/main">
  <c r="C2" i="16" l="1"/>
  <c r="D2" i="16"/>
  <c r="E2" i="16"/>
  <c r="F2" i="16"/>
  <c r="G2" i="16"/>
  <c r="H2" i="16"/>
  <c r="I2" i="16"/>
  <c r="J2" i="16"/>
  <c r="K2" i="16"/>
  <c r="L2" i="16"/>
  <c r="M2" i="16"/>
  <c r="N2" i="16"/>
  <c r="O2" i="16"/>
  <c r="P2" i="16"/>
  <c r="Q2" i="16"/>
  <c r="R2" i="16"/>
  <c r="S2" i="16"/>
  <c r="T2" i="16"/>
  <c r="U2" i="16"/>
  <c r="V2" i="16"/>
  <c r="W2" i="16"/>
  <c r="X2" i="16"/>
  <c r="Y2" i="16"/>
  <c r="Z2" i="16"/>
  <c r="AA2" i="16"/>
  <c r="AB2" i="16"/>
  <c r="C4" i="16"/>
  <c r="D4" i="16"/>
  <c r="E4" i="16"/>
  <c r="F4" i="16"/>
  <c r="G4" i="16"/>
  <c r="H4" i="16"/>
  <c r="I4" i="16"/>
  <c r="J4" i="16"/>
  <c r="K4" i="16"/>
  <c r="L4" i="16"/>
  <c r="M4" i="16"/>
  <c r="N4" i="16"/>
  <c r="O4" i="16"/>
  <c r="P4" i="16"/>
  <c r="Q4" i="16"/>
  <c r="R4" i="16"/>
  <c r="S4" i="16"/>
  <c r="T4" i="16"/>
  <c r="U4" i="16"/>
  <c r="V4" i="16"/>
  <c r="W4" i="16"/>
  <c r="X4" i="16"/>
  <c r="Y4" i="16"/>
  <c r="Z4" i="16"/>
  <c r="AA4" i="16"/>
  <c r="AB4" i="16"/>
  <c r="C5" i="16"/>
  <c r="D5" i="16"/>
  <c r="E5" i="16"/>
  <c r="F5" i="16"/>
  <c r="G5" i="16"/>
  <c r="H5" i="16"/>
  <c r="I5" i="16"/>
  <c r="J5" i="16"/>
  <c r="K5" i="16"/>
  <c r="L5" i="16"/>
  <c r="M5" i="16"/>
  <c r="N5" i="16"/>
  <c r="O5" i="16"/>
  <c r="P5" i="16"/>
  <c r="Q5" i="16"/>
  <c r="R5" i="16"/>
  <c r="S5" i="16"/>
  <c r="T5" i="16"/>
  <c r="U5" i="16"/>
  <c r="V5" i="16"/>
  <c r="W5" i="16"/>
  <c r="X5" i="16"/>
  <c r="Y5" i="16"/>
  <c r="Z5" i="16"/>
  <c r="AA5" i="16"/>
  <c r="AB5" i="16"/>
  <c r="B5" i="16"/>
  <c r="B4" i="16"/>
  <c r="B2" i="16"/>
  <c r="B2" i="26"/>
  <c r="C2" i="26"/>
  <c r="D2" i="26"/>
  <c r="E2" i="26"/>
  <c r="F2" i="26"/>
  <c r="B4" i="26"/>
  <c r="C4" i="26"/>
  <c r="D4" i="26"/>
  <c r="E4" i="26"/>
  <c r="F4" i="26"/>
  <c r="B5" i="26"/>
  <c r="C5" i="26"/>
  <c r="D5" i="26"/>
  <c r="E5" i="26"/>
  <c r="F5" i="26"/>
  <c r="C2" i="17"/>
  <c r="D2" i="17"/>
  <c r="E2" i="17"/>
  <c r="F2" i="17"/>
  <c r="G2" i="17"/>
  <c r="H2" i="17"/>
  <c r="I2" i="17"/>
  <c r="J2" i="17"/>
  <c r="K2" i="17"/>
  <c r="L2" i="17"/>
  <c r="M2" i="17"/>
  <c r="N2" i="17"/>
  <c r="O2" i="17"/>
  <c r="P2" i="17"/>
  <c r="Q2" i="17"/>
  <c r="R2" i="17"/>
  <c r="S2" i="17"/>
  <c r="T2" i="17"/>
  <c r="U2" i="17"/>
  <c r="V2" i="17"/>
  <c r="W2" i="17"/>
  <c r="X2" i="17"/>
  <c r="Y2" i="17"/>
  <c r="Z2" i="17"/>
  <c r="AA2" i="17"/>
  <c r="AB2" i="17"/>
  <c r="C3" i="17"/>
  <c r="D3" i="17"/>
  <c r="E3" i="17"/>
  <c r="F3" i="17"/>
  <c r="G3" i="17"/>
  <c r="H3" i="17"/>
  <c r="I3" i="17"/>
  <c r="J3" i="17"/>
  <c r="K3" i="17"/>
  <c r="L3" i="17"/>
  <c r="M3" i="17"/>
  <c r="N3" i="17"/>
  <c r="O3" i="17"/>
  <c r="P3" i="17"/>
  <c r="Q3" i="17"/>
  <c r="R3" i="17"/>
  <c r="S3" i="17"/>
  <c r="T3" i="17"/>
  <c r="U3" i="17"/>
  <c r="V3" i="17"/>
  <c r="W3" i="17"/>
  <c r="X3" i="17"/>
  <c r="Y3" i="17"/>
  <c r="Z3" i="17"/>
  <c r="AA3" i="17"/>
  <c r="AB3" i="17"/>
  <c r="C4" i="17"/>
  <c r="D4" i="17"/>
  <c r="E4" i="17"/>
  <c r="F4" i="17"/>
  <c r="G4" i="17"/>
  <c r="H4" i="17"/>
  <c r="I4" i="17"/>
  <c r="J4" i="17"/>
  <c r="K4" i="17"/>
  <c r="L4" i="17"/>
  <c r="M4" i="17"/>
  <c r="N4" i="17"/>
  <c r="O4" i="17"/>
  <c r="P4" i="17"/>
  <c r="Q4" i="17"/>
  <c r="R4" i="17"/>
  <c r="S4" i="17"/>
  <c r="T4" i="17"/>
  <c r="U4" i="17"/>
  <c r="V4" i="17"/>
  <c r="W4" i="17"/>
  <c r="X4" i="17"/>
  <c r="Y4" i="17"/>
  <c r="Z4" i="17"/>
  <c r="AA4" i="17"/>
  <c r="AB4" i="17"/>
  <c r="C5" i="17"/>
  <c r="D5" i="17"/>
  <c r="E5" i="17"/>
  <c r="F5" i="17"/>
  <c r="G5" i="17"/>
  <c r="H5" i="17"/>
  <c r="I5" i="17"/>
  <c r="J5" i="17"/>
  <c r="K5" i="17"/>
  <c r="L5" i="17"/>
  <c r="M5" i="17"/>
  <c r="N5" i="17"/>
  <c r="O5" i="17"/>
  <c r="P5" i="17"/>
  <c r="Q5" i="17"/>
  <c r="R5" i="17"/>
  <c r="S5" i="17"/>
  <c r="T5" i="17"/>
  <c r="U5" i="17"/>
  <c r="V5" i="17"/>
  <c r="W5" i="17"/>
  <c r="X5" i="17"/>
  <c r="Y5" i="17"/>
  <c r="Z5" i="17"/>
  <c r="AA5" i="17"/>
  <c r="AB5" i="17"/>
  <c r="B5" i="17"/>
  <c r="B4" i="17"/>
  <c r="B3" i="17"/>
  <c r="B2" i="17"/>
  <c r="C2" i="15"/>
  <c r="D2" i="15"/>
  <c r="E2" i="15"/>
  <c r="F2" i="15"/>
  <c r="G2" i="15"/>
  <c r="H2" i="15"/>
  <c r="I2" i="15"/>
  <c r="J2" i="15"/>
  <c r="K2" i="15"/>
  <c r="L2" i="15"/>
  <c r="M2" i="15"/>
  <c r="N2" i="15"/>
  <c r="O2" i="15"/>
  <c r="P2" i="15"/>
  <c r="Q2" i="15"/>
  <c r="R2" i="15"/>
  <c r="S2" i="15"/>
  <c r="T2" i="15"/>
  <c r="U2" i="15"/>
  <c r="V2" i="15"/>
  <c r="W2" i="15"/>
  <c r="X2" i="15"/>
  <c r="Y2" i="15"/>
  <c r="Z2" i="15"/>
  <c r="AA2" i="15"/>
  <c r="AB2" i="15"/>
  <c r="B2" i="15"/>
  <c r="D2" i="14"/>
  <c r="E2" i="14"/>
  <c r="F2" i="14"/>
  <c r="G2" i="14"/>
  <c r="H2" i="14"/>
  <c r="I2" i="14"/>
  <c r="J2" i="14"/>
  <c r="K2" i="14"/>
  <c r="L2" i="14"/>
  <c r="M2" i="14"/>
  <c r="N2" i="14"/>
  <c r="O2" i="14"/>
  <c r="P2" i="14"/>
  <c r="Q2" i="14"/>
  <c r="R2" i="14"/>
  <c r="S2" i="14"/>
  <c r="T2" i="14"/>
  <c r="U2" i="14"/>
  <c r="V2" i="14"/>
  <c r="W2" i="14"/>
  <c r="X2" i="14"/>
  <c r="Y2" i="14"/>
  <c r="Z2" i="14"/>
  <c r="AA2" i="14"/>
  <c r="AB2" i="14"/>
  <c r="D4" i="14"/>
  <c r="E4" i="14"/>
  <c r="F4" i="14"/>
  <c r="G4" i="14"/>
  <c r="H4" i="14"/>
  <c r="I4" i="14"/>
  <c r="J4" i="14"/>
  <c r="K4" i="14"/>
  <c r="L4" i="14"/>
  <c r="M4" i="14"/>
  <c r="N4" i="14"/>
  <c r="O4" i="14"/>
  <c r="P4" i="14"/>
  <c r="Q4" i="14"/>
  <c r="R4" i="14"/>
  <c r="S4" i="14"/>
  <c r="T4" i="14"/>
  <c r="U4" i="14"/>
  <c r="V4" i="14"/>
  <c r="W4" i="14"/>
  <c r="X4" i="14"/>
  <c r="Y4" i="14"/>
  <c r="Z4" i="14"/>
  <c r="AA4" i="14"/>
  <c r="AB4" i="14"/>
  <c r="C2" i="14"/>
  <c r="C4" i="14"/>
  <c r="B4" i="14"/>
  <c r="B2" i="14"/>
  <c r="AB5" i="21"/>
  <c r="AA5" i="21"/>
  <c r="Z5" i="21"/>
  <c r="Y5" i="21"/>
  <c r="X5" i="21"/>
  <c r="W5" i="21"/>
  <c r="V5" i="21"/>
  <c r="U5" i="21"/>
  <c r="T5" i="21"/>
  <c r="S5" i="21"/>
  <c r="R5" i="21"/>
  <c r="Q5" i="21"/>
  <c r="P5" i="21"/>
  <c r="O5" i="21"/>
  <c r="N5" i="21"/>
  <c r="M5" i="21"/>
  <c r="L5" i="21"/>
  <c r="K5" i="21"/>
  <c r="J5" i="21"/>
  <c r="I5" i="21"/>
  <c r="H5" i="21"/>
  <c r="G5" i="21"/>
  <c r="F5" i="21"/>
  <c r="E5" i="21"/>
  <c r="D5" i="21"/>
  <c r="AB4" i="21"/>
  <c r="AA4" i="21"/>
  <c r="Z4" i="21"/>
  <c r="Y4" i="21"/>
  <c r="X4" i="21"/>
  <c r="W4" i="21"/>
  <c r="V4" i="21"/>
  <c r="U4" i="21"/>
  <c r="T4" i="21"/>
  <c r="S4" i="21"/>
  <c r="R4" i="21"/>
  <c r="Q4" i="21"/>
  <c r="P4" i="21"/>
  <c r="O4" i="21"/>
  <c r="N4" i="21"/>
  <c r="M4" i="21"/>
  <c r="L4" i="21"/>
  <c r="K4" i="21"/>
  <c r="J4" i="21"/>
  <c r="I4" i="21"/>
  <c r="H4" i="21"/>
  <c r="G4" i="21"/>
  <c r="F4" i="21"/>
  <c r="E4" i="21"/>
  <c r="D4" i="21"/>
  <c r="AB2" i="21"/>
  <c r="AA2" i="21"/>
  <c r="Z2" i="21"/>
  <c r="Y2" i="21"/>
  <c r="X2" i="21"/>
  <c r="W2" i="21"/>
  <c r="V2" i="21"/>
  <c r="U2" i="21"/>
  <c r="T2" i="21"/>
  <c r="S2" i="21"/>
  <c r="R2" i="21"/>
  <c r="Q2" i="21"/>
  <c r="P2" i="21"/>
  <c r="O2" i="21"/>
  <c r="N2" i="21"/>
  <c r="M2" i="21"/>
  <c r="L2" i="21"/>
  <c r="K2" i="21"/>
  <c r="J2" i="21"/>
  <c r="I2" i="21"/>
  <c r="H2" i="21"/>
  <c r="G2" i="21"/>
  <c r="F2" i="21"/>
  <c r="E2" i="21"/>
  <c r="D2" i="21"/>
  <c r="C2" i="21"/>
  <c r="C4" i="21"/>
  <c r="C5" i="21"/>
  <c r="B5" i="21"/>
  <c r="B4" i="21"/>
  <c r="B2" i="21"/>
  <c r="D2" i="27"/>
  <c r="E2" i="27"/>
  <c r="F2" i="27"/>
  <c r="G2" i="27"/>
  <c r="H2" i="27"/>
  <c r="I2" i="27"/>
  <c r="J2" i="27"/>
  <c r="K2" i="27"/>
  <c r="L2" i="27"/>
  <c r="M2" i="27"/>
  <c r="N2" i="27"/>
  <c r="O2" i="27"/>
  <c r="P2" i="27"/>
  <c r="Q2" i="27"/>
  <c r="R2" i="27"/>
  <c r="S2" i="27"/>
  <c r="AK2" i="27" s="1"/>
  <c r="T2" i="27"/>
  <c r="U2" i="27"/>
  <c r="V2" i="27"/>
  <c r="W2" i="27"/>
  <c r="X2" i="27"/>
  <c r="Y2" i="27"/>
  <c r="Z2" i="27"/>
  <c r="AA2" i="27"/>
  <c r="AB2" i="27"/>
  <c r="D4" i="27"/>
  <c r="E4" i="27"/>
  <c r="F4" i="27"/>
  <c r="G4" i="27"/>
  <c r="H4" i="27"/>
  <c r="I4" i="27"/>
  <c r="J4" i="27"/>
  <c r="K4" i="27"/>
  <c r="L4" i="27"/>
  <c r="M4" i="27"/>
  <c r="N4" i="27"/>
  <c r="O4" i="27"/>
  <c r="P4" i="27"/>
  <c r="Q4" i="27"/>
  <c r="R4" i="27"/>
  <c r="S4" i="27"/>
  <c r="T4" i="27"/>
  <c r="U4" i="27"/>
  <c r="AK4" i="27" s="1"/>
  <c r="V4" i="27"/>
  <c r="AI4" i="27" s="1"/>
  <c r="W4" i="27"/>
  <c r="X4" i="27"/>
  <c r="Y4" i="27"/>
  <c r="Z4" i="27"/>
  <c r="AA4" i="27"/>
  <c r="AB4" i="27"/>
  <c r="D5" i="27"/>
  <c r="E5" i="27"/>
  <c r="F5" i="27"/>
  <c r="G5" i="27"/>
  <c r="H5" i="27"/>
  <c r="I5" i="27"/>
  <c r="J5" i="27"/>
  <c r="K5" i="27"/>
  <c r="L5" i="27"/>
  <c r="M5" i="27"/>
  <c r="N5" i="27"/>
  <c r="O5" i="27"/>
  <c r="P5" i="27"/>
  <c r="Q5" i="27"/>
  <c r="R5" i="27"/>
  <c r="S5" i="27"/>
  <c r="T5" i="27"/>
  <c r="AI5" i="27" s="1"/>
  <c r="U5" i="27"/>
  <c r="AK5" i="27" s="1"/>
  <c r="V5" i="27"/>
  <c r="W5" i="27"/>
  <c r="X5" i="27"/>
  <c r="Y5" i="27"/>
  <c r="Z5" i="27"/>
  <c r="AA5" i="27"/>
  <c r="AB5" i="27"/>
  <c r="C2" i="27"/>
  <c r="C4" i="27"/>
  <c r="C5" i="27"/>
  <c r="B5" i="27"/>
  <c r="B4" i="27"/>
  <c r="B2" i="27"/>
  <c r="I2" i="26"/>
  <c r="J2" i="26"/>
  <c r="K2" i="26"/>
  <c r="L2" i="26"/>
  <c r="M2" i="26"/>
  <c r="N2" i="26"/>
  <c r="O2" i="26"/>
  <c r="P2" i="26"/>
  <c r="Q2" i="26"/>
  <c r="R2" i="26"/>
  <c r="S2" i="26"/>
  <c r="T2" i="26"/>
  <c r="U2" i="26"/>
  <c r="V2" i="26"/>
  <c r="W2" i="26"/>
  <c r="X2" i="26"/>
  <c r="Y2" i="26"/>
  <c r="Z2" i="26"/>
  <c r="AA2" i="26"/>
  <c r="AB2" i="26"/>
  <c r="I4" i="26"/>
  <c r="J4" i="26"/>
  <c r="K4" i="26"/>
  <c r="L4" i="26"/>
  <c r="M4" i="26"/>
  <c r="N4" i="26"/>
  <c r="O4" i="26"/>
  <c r="P4" i="26"/>
  <c r="Q4" i="26"/>
  <c r="R4" i="26"/>
  <c r="S4" i="26"/>
  <c r="T4" i="26"/>
  <c r="U4" i="26"/>
  <c r="V4" i="26"/>
  <c r="W4" i="26"/>
  <c r="X4" i="26"/>
  <c r="Y4" i="26"/>
  <c r="Z4" i="26"/>
  <c r="AA4" i="26"/>
  <c r="AB4" i="26"/>
  <c r="I5" i="26"/>
  <c r="J5" i="26"/>
  <c r="K5" i="26"/>
  <c r="L5" i="26"/>
  <c r="M5" i="26"/>
  <c r="N5" i="26"/>
  <c r="O5" i="26"/>
  <c r="P5" i="26"/>
  <c r="Q5" i="26"/>
  <c r="R5" i="26"/>
  <c r="S5" i="26"/>
  <c r="T5" i="26"/>
  <c r="U5" i="26"/>
  <c r="V5" i="26"/>
  <c r="W5" i="26"/>
  <c r="X5" i="26"/>
  <c r="Y5" i="26"/>
  <c r="Z5" i="26"/>
  <c r="AA5" i="26"/>
  <c r="AB5" i="26"/>
  <c r="H2" i="26"/>
  <c r="H4" i="26"/>
  <c r="H5" i="26"/>
  <c r="G5" i="26"/>
  <c r="G4" i="26"/>
  <c r="G2" i="26"/>
  <c r="C2" i="25"/>
  <c r="D2" i="25"/>
  <c r="E2" i="25"/>
  <c r="F2" i="25"/>
  <c r="G2" i="25"/>
  <c r="H2" i="25"/>
  <c r="I2" i="25"/>
  <c r="J2" i="25"/>
  <c r="K2" i="25"/>
  <c r="L2" i="25"/>
  <c r="M2" i="25"/>
  <c r="N2" i="25"/>
  <c r="O2" i="25"/>
  <c r="P2" i="25"/>
  <c r="Q2" i="25"/>
  <c r="R2" i="25"/>
  <c r="S2" i="25"/>
  <c r="T2" i="25"/>
  <c r="U2" i="25"/>
  <c r="V2" i="25"/>
  <c r="W2" i="25"/>
  <c r="X2" i="25"/>
  <c r="Y2" i="25"/>
  <c r="Z2" i="25"/>
  <c r="AA2" i="25"/>
  <c r="AB2" i="25"/>
  <c r="B2" i="25"/>
  <c r="D2" i="24"/>
  <c r="E2" i="24"/>
  <c r="F2" i="24"/>
  <c r="G2" i="24"/>
  <c r="H2" i="24"/>
  <c r="I2" i="24"/>
  <c r="J2" i="24"/>
  <c r="K2" i="24"/>
  <c r="L2" i="24"/>
  <c r="M2" i="24"/>
  <c r="N2" i="24"/>
  <c r="O2" i="24"/>
  <c r="P2" i="24"/>
  <c r="Q2" i="24"/>
  <c r="R2" i="24"/>
  <c r="S2" i="24"/>
  <c r="AI2" i="24" s="1"/>
  <c r="T2" i="24"/>
  <c r="U2" i="24"/>
  <c r="V2" i="24"/>
  <c r="W2" i="24"/>
  <c r="X2" i="24"/>
  <c r="Y2" i="24"/>
  <c r="Z2" i="24"/>
  <c r="AA2" i="24"/>
  <c r="AB2" i="24"/>
  <c r="D4" i="24"/>
  <c r="E4" i="24"/>
  <c r="F4" i="24"/>
  <c r="G4" i="24"/>
  <c r="H4" i="24"/>
  <c r="I4" i="24"/>
  <c r="J4" i="24"/>
  <c r="K4" i="24"/>
  <c r="L4" i="24"/>
  <c r="M4" i="24"/>
  <c r="N4" i="24"/>
  <c r="O4" i="24"/>
  <c r="P4" i="24"/>
  <c r="Q4" i="24"/>
  <c r="R4" i="24"/>
  <c r="S4" i="24"/>
  <c r="T4" i="24"/>
  <c r="U4" i="24"/>
  <c r="V4" i="24"/>
  <c r="AI4" i="24" s="1"/>
  <c r="W4" i="24"/>
  <c r="X4" i="24"/>
  <c r="Y4" i="24"/>
  <c r="Z4" i="24"/>
  <c r="AA4" i="24"/>
  <c r="AB4" i="24"/>
  <c r="C2" i="24"/>
  <c r="C4" i="24"/>
  <c r="B4" i="24"/>
  <c r="B2" i="24"/>
  <c r="AB5" i="23"/>
  <c r="AA5" i="23"/>
  <c r="Z5" i="23"/>
  <c r="Y5" i="23"/>
  <c r="X5" i="23"/>
  <c r="W5" i="23"/>
  <c r="V5" i="23"/>
  <c r="U5" i="23"/>
  <c r="T5" i="23"/>
  <c r="S5" i="23"/>
  <c r="R5" i="23"/>
  <c r="Q5" i="23"/>
  <c r="P5" i="23"/>
  <c r="O5" i="23"/>
  <c r="N5" i="23"/>
  <c r="M5" i="23"/>
  <c r="L5" i="23"/>
  <c r="K5" i="23"/>
  <c r="J5" i="23"/>
  <c r="I5" i="23"/>
  <c r="H5" i="23"/>
  <c r="G5" i="23"/>
  <c r="F5" i="23"/>
  <c r="E5" i="23"/>
  <c r="D5" i="23"/>
  <c r="AB4" i="23"/>
  <c r="AA4" i="23"/>
  <c r="Z4" i="23"/>
  <c r="Y4" i="23"/>
  <c r="X4" i="23"/>
  <c r="W4" i="23"/>
  <c r="V4" i="23"/>
  <c r="U4" i="23"/>
  <c r="T4" i="23"/>
  <c r="S4" i="23"/>
  <c r="R4" i="23"/>
  <c r="Q4" i="23"/>
  <c r="P4" i="23"/>
  <c r="O4" i="23"/>
  <c r="N4" i="23"/>
  <c r="M4" i="23"/>
  <c r="L4" i="23"/>
  <c r="K4" i="23"/>
  <c r="J4" i="23"/>
  <c r="I4" i="23"/>
  <c r="H4" i="23"/>
  <c r="G4" i="23"/>
  <c r="F4" i="23"/>
  <c r="E4" i="23"/>
  <c r="D4" i="23"/>
  <c r="AB2" i="23"/>
  <c r="AA2" i="23"/>
  <c r="Z2" i="23"/>
  <c r="Y2" i="23"/>
  <c r="X2" i="23"/>
  <c r="W2" i="23"/>
  <c r="V2" i="23"/>
  <c r="U2" i="23"/>
  <c r="T2" i="23"/>
  <c r="S2" i="23"/>
  <c r="R2" i="23"/>
  <c r="Q2" i="23"/>
  <c r="P2" i="23"/>
  <c r="O2" i="23"/>
  <c r="N2" i="23"/>
  <c r="M2" i="23"/>
  <c r="L2" i="23"/>
  <c r="K2" i="23"/>
  <c r="J2" i="23"/>
  <c r="I2" i="23"/>
  <c r="H2" i="23"/>
  <c r="G2" i="23"/>
  <c r="F2" i="23"/>
  <c r="E2" i="23"/>
  <c r="D2" i="23"/>
  <c r="AL5" i="23"/>
  <c r="C2" i="23"/>
  <c r="C4" i="23"/>
  <c r="C5" i="23"/>
  <c r="B5" i="23"/>
  <c r="B4" i="23"/>
  <c r="B2" i="23"/>
  <c r="D2" i="13"/>
  <c r="E2" i="13"/>
  <c r="F2" i="13"/>
  <c r="G2" i="13"/>
  <c r="H2" i="13"/>
  <c r="I2" i="13"/>
  <c r="J2" i="13"/>
  <c r="K2" i="13"/>
  <c r="L2" i="13"/>
  <c r="M2" i="13"/>
  <c r="N2" i="13"/>
  <c r="O2" i="13"/>
  <c r="P2" i="13"/>
  <c r="Q2" i="13"/>
  <c r="R2" i="13"/>
  <c r="S2" i="13"/>
  <c r="T2" i="13"/>
  <c r="U2" i="13"/>
  <c r="V2" i="13"/>
  <c r="W2" i="13"/>
  <c r="X2" i="13"/>
  <c r="Y2" i="13"/>
  <c r="Z2" i="13"/>
  <c r="AA2" i="13"/>
  <c r="AB2" i="13"/>
  <c r="D4" i="13"/>
  <c r="E4" i="13"/>
  <c r="F4" i="13"/>
  <c r="G4" i="13"/>
  <c r="H4" i="13"/>
  <c r="I4" i="13"/>
  <c r="J4" i="13"/>
  <c r="K4" i="13"/>
  <c r="L4" i="13"/>
  <c r="M4" i="13"/>
  <c r="N4" i="13"/>
  <c r="O4" i="13"/>
  <c r="P4" i="13"/>
  <c r="Q4" i="13"/>
  <c r="R4" i="13"/>
  <c r="S4" i="13"/>
  <c r="T4" i="13"/>
  <c r="U4" i="13"/>
  <c r="V4" i="13"/>
  <c r="W4" i="13"/>
  <c r="X4" i="13"/>
  <c r="Y4" i="13"/>
  <c r="Z4" i="13"/>
  <c r="AA4" i="13"/>
  <c r="AB4" i="13"/>
  <c r="D5" i="13"/>
  <c r="E5" i="13"/>
  <c r="F5" i="13"/>
  <c r="G5" i="13"/>
  <c r="H5" i="13"/>
  <c r="I5" i="13"/>
  <c r="J5" i="13"/>
  <c r="K5" i="13"/>
  <c r="L5" i="13"/>
  <c r="M5" i="13"/>
  <c r="N5" i="13"/>
  <c r="O5" i="13"/>
  <c r="P5" i="13"/>
  <c r="Q5" i="13"/>
  <c r="R5" i="13"/>
  <c r="S5" i="13"/>
  <c r="T5" i="13"/>
  <c r="U5" i="13"/>
  <c r="V5" i="13"/>
  <c r="W5" i="13"/>
  <c r="X5" i="13"/>
  <c r="Y5" i="13"/>
  <c r="Z5" i="13"/>
  <c r="AA5" i="13"/>
  <c r="AB5" i="13"/>
  <c r="C2" i="13"/>
  <c r="C4" i="13"/>
  <c r="C5" i="13"/>
  <c r="B5" i="13"/>
  <c r="B4" i="13"/>
  <c r="B2" i="13"/>
  <c r="D2" i="12"/>
  <c r="E2" i="12"/>
  <c r="F2" i="12"/>
  <c r="G2" i="12"/>
  <c r="H2" i="12"/>
  <c r="I2" i="12"/>
  <c r="J2" i="12"/>
  <c r="K2" i="12"/>
  <c r="L2" i="12"/>
  <c r="M2" i="12"/>
  <c r="N2" i="12"/>
  <c r="O2" i="12"/>
  <c r="P2" i="12"/>
  <c r="Q2" i="12"/>
  <c r="R2" i="12"/>
  <c r="S2" i="12"/>
  <c r="T2" i="12"/>
  <c r="U2" i="12"/>
  <c r="V2" i="12"/>
  <c r="W2" i="12"/>
  <c r="X2" i="12"/>
  <c r="Y2" i="12"/>
  <c r="Z2" i="12"/>
  <c r="AA2" i="12"/>
  <c r="AB2" i="12"/>
  <c r="D4" i="12"/>
  <c r="E4" i="12"/>
  <c r="F4" i="12"/>
  <c r="G4" i="12"/>
  <c r="H4" i="12"/>
  <c r="I4" i="12"/>
  <c r="J4" i="12"/>
  <c r="K4" i="12"/>
  <c r="L4" i="12"/>
  <c r="M4" i="12"/>
  <c r="N4" i="12"/>
  <c r="O4" i="12"/>
  <c r="P4" i="12"/>
  <c r="Q4" i="12"/>
  <c r="R4" i="12"/>
  <c r="S4" i="12"/>
  <c r="T4" i="12"/>
  <c r="U4" i="12"/>
  <c r="V4" i="12"/>
  <c r="W4" i="12"/>
  <c r="X4" i="12"/>
  <c r="Y4" i="12"/>
  <c r="Z4" i="12"/>
  <c r="AA4" i="12"/>
  <c r="AB4" i="12"/>
  <c r="D5" i="12"/>
  <c r="E5" i="12"/>
  <c r="F5" i="12"/>
  <c r="G5" i="12"/>
  <c r="H5" i="12"/>
  <c r="I5" i="12"/>
  <c r="J5" i="12"/>
  <c r="K5" i="12"/>
  <c r="L5" i="12"/>
  <c r="M5" i="12"/>
  <c r="N5" i="12"/>
  <c r="O5" i="12"/>
  <c r="P5" i="12"/>
  <c r="Q5" i="12"/>
  <c r="R5" i="12"/>
  <c r="S5" i="12"/>
  <c r="T5" i="12"/>
  <c r="U5" i="12"/>
  <c r="V5" i="12"/>
  <c r="W5" i="12"/>
  <c r="X5" i="12"/>
  <c r="Y5" i="12"/>
  <c r="Z5" i="12"/>
  <c r="AA5" i="12"/>
  <c r="AB5" i="12"/>
  <c r="C2" i="12"/>
  <c r="C4" i="12"/>
  <c r="C5" i="12"/>
  <c r="B5" i="12"/>
  <c r="B4" i="12"/>
  <c r="B2" i="12"/>
  <c r="C2" i="11"/>
  <c r="D2" i="11"/>
  <c r="E2" i="11"/>
  <c r="F2" i="11"/>
  <c r="G2" i="11"/>
  <c r="H2" i="11"/>
  <c r="I2" i="11"/>
  <c r="J2" i="11"/>
  <c r="K2" i="11"/>
  <c r="L2" i="11"/>
  <c r="M2" i="11"/>
  <c r="N2" i="11"/>
  <c r="O2" i="11"/>
  <c r="P2" i="11"/>
  <c r="Q2" i="11"/>
  <c r="R2" i="11"/>
  <c r="S2" i="11"/>
  <c r="T2" i="11"/>
  <c r="U2" i="11"/>
  <c r="V2" i="11"/>
  <c r="W2" i="11"/>
  <c r="X2" i="11"/>
  <c r="Y2" i="11"/>
  <c r="Z2" i="11"/>
  <c r="AA2" i="11"/>
  <c r="AB2" i="11"/>
  <c r="B2" i="11"/>
  <c r="G2" i="20"/>
  <c r="H2" i="20"/>
  <c r="I2" i="20"/>
  <c r="J2" i="20"/>
  <c r="K2" i="20"/>
  <c r="L2" i="20"/>
  <c r="M2" i="20"/>
  <c r="N2" i="20"/>
  <c r="O2" i="20"/>
  <c r="P2" i="20"/>
  <c r="Q2" i="20"/>
  <c r="R2" i="20"/>
  <c r="S2" i="20"/>
  <c r="T2" i="20"/>
  <c r="U2" i="20"/>
  <c r="V2" i="20"/>
  <c r="W2" i="20"/>
  <c r="X2" i="20"/>
  <c r="Y2" i="20"/>
  <c r="Z2" i="20"/>
  <c r="AA2" i="20"/>
  <c r="AB2" i="20"/>
  <c r="G4" i="20"/>
  <c r="H4" i="20"/>
  <c r="I4" i="20"/>
  <c r="J4" i="20"/>
  <c r="K4" i="20"/>
  <c r="L4" i="20"/>
  <c r="M4" i="20"/>
  <c r="N4" i="20"/>
  <c r="O4" i="20"/>
  <c r="P4" i="20"/>
  <c r="Q4" i="20"/>
  <c r="R4" i="20"/>
  <c r="S4" i="20"/>
  <c r="T4" i="20"/>
  <c r="U4" i="20"/>
  <c r="V4" i="20"/>
  <c r="W4" i="20"/>
  <c r="X4" i="20"/>
  <c r="Y4" i="20"/>
  <c r="Z4" i="20"/>
  <c r="AA4" i="20"/>
  <c r="AB4" i="20"/>
  <c r="E2" i="20"/>
  <c r="F2" i="20"/>
  <c r="E4" i="20"/>
  <c r="F4" i="20"/>
  <c r="D2" i="20"/>
  <c r="D4" i="20"/>
  <c r="C4" i="20"/>
  <c r="C2" i="20"/>
  <c r="B4" i="20"/>
  <c r="B2" i="20"/>
  <c r="AL7" i="17"/>
  <c r="AK7" i="17"/>
  <c r="AJ7" i="17"/>
  <c r="AI7" i="17"/>
  <c r="AH7" i="17"/>
  <c r="AG7" i="17"/>
  <c r="AF7" i="17"/>
  <c r="AE7" i="17"/>
  <c r="AD7" i="17"/>
  <c r="AC7" i="17"/>
  <c r="AL6" i="17"/>
  <c r="AK6" i="17"/>
  <c r="AJ6" i="17"/>
  <c r="AI6" i="17"/>
  <c r="AH6" i="17"/>
  <c r="AG6" i="17"/>
  <c r="AF6" i="17"/>
  <c r="AE6" i="17"/>
  <c r="AD6" i="17"/>
  <c r="AC6" i="17"/>
  <c r="AL5" i="17"/>
  <c r="AK5" i="17"/>
  <c r="AJ5" i="17"/>
  <c r="AI5" i="17"/>
  <c r="AH5" i="17"/>
  <c r="AG5" i="17"/>
  <c r="AF5" i="17"/>
  <c r="AE5" i="17"/>
  <c r="AD5" i="17"/>
  <c r="AC5" i="17"/>
  <c r="AL4" i="17"/>
  <c r="AK4" i="17"/>
  <c r="AJ4" i="17"/>
  <c r="AI4" i="17"/>
  <c r="AH4" i="17"/>
  <c r="AG4" i="17"/>
  <c r="AF4" i="17"/>
  <c r="AE4" i="17"/>
  <c r="AD4" i="17"/>
  <c r="AC4" i="17"/>
  <c r="AL3" i="17"/>
  <c r="AK3" i="17"/>
  <c r="AJ3" i="17"/>
  <c r="AI3" i="17"/>
  <c r="AH3" i="17"/>
  <c r="AG3" i="17"/>
  <c r="AF3" i="17"/>
  <c r="AE3" i="17"/>
  <c r="AD3" i="17"/>
  <c r="AC3" i="17"/>
  <c r="AL2" i="17"/>
  <c r="AK2" i="17"/>
  <c r="AJ2" i="17"/>
  <c r="AI2" i="17"/>
  <c r="AH2" i="17"/>
  <c r="AG2" i="17"/>
  <c r="AF2" i="17"/>
  <c r="AE2" i="17"/>
  <c r="AD2" i="17"/>
  <c r="AC2" i="17"/>
  <c r="AL7" i="16"/>
  <c r="AK7" i="16"/>
  <c r="AJ7" i="16"/>
  <c r="AI7" i="16"/>
  <c r="AH7" i="16"/>
  <c r="AG7" i="16"/>
  <c r="AF7" i="16"/>
  <c r="AE7" i="16"/>
  <c r="AD7" i="16"/>
  <c r="AC7" i="16"/>
  <c r="AL6" i="16"/>
  <c r="AK6" i="16"/>
  <c r="AJ6" i="16"/>
  <c r="AI6" i="16"/>
  <c r="AH6" i="16"/>
  <c r="AG6" i="16"/>
  <c r="AF6" i="16"/>
  <c r="AE6" i="16"/>
  <c r="AD6" i="16"/>
  <c r="AC6" i="16"/>
  <c r="AL5" i="16"/>
  <c r="AK5" i="16"/>
  <c r="AJ5" i="16"/>
  <c r="AI5" i="16"/>
  <c r="AH5" i="16"/>
  <c r="AG5" i="16"/>
  <c r="AF5" i="16"/>
  <c r="AE5" i="16"/>
  <c r="AD5" i="16"/>
  <c r="AC5" i="16"/>
  <c r="AL4" i="16"/>
  <c r="AK4" i="16"/>
  <c r="AJ4" i="16"/>
  <c r="AI4" i="16"/>
  <c r="AH4" i="16"/>
  <c r="AG4" i="16"/>
  <c r="AF4" i="16"/>
  <c r="AE4" i="16"/>
  <c r="AD4" i="16"/>
  <c r="AC4" i="16"/>
  <c r="AL2" i="16"/>
  <c r="AK2" i="16"/>
  <c r="AJ2" i="16"/>
  <c r="AI2" i="16"/>
  <c r="AH2" i="16"/>
  <c r="AG2" i="16"/>
  <c r="AF2" i="16"/>
  <c r="AE2" i="16"/>
  <c r="AD2" i="16"/>
  <c r="AC2" i="16"/>
  <c r="AL7" i="15"/>
  <c r="AK7" i="15"/>
  <c r="AJ7" i="15"/>
  <c r="AI7" i="15"/>
  <c r="AH7" i="15"/>
  <c r="AG7" i="15"/>
  <c r="AF7" i="15"/>
  <c r="AE7" i="15"/>
  <c r="AD7" i="15"/>
  <c r="AC7" i="15"/>
  <c r="AL6" i="15"/>
  <c r="AK6" i="15"/>
  <c r="AJ6" i="15"/>
  <c r="AI6" i="15"/>
  <c r="AH6" i="15"/>
  <c r="AG6" i="15"/>
  <c r="AF6" i="15"/>
  <c r="AE6" i="15"/>
  <c r="AD6" i="15"/>
  <c r="AC6" i="15"/>
  <c r="AL5" i="15"/>
  <c r="AK5" i="15"/>
  <c r="AJ5" i="15"/>
  <c r="AI5" i="15"/>
  <c r="AH5" i="15"/>
  <c r="AG5" i="15"/>
  <c r="AF5" i="15"/>
  <c r="AE5" i="15"/>
  <c r="AD5" i="15"/>
  <c r="AC5" i="15"/>
  <c r="AL4" i="15"/>
  <c r="AK4" i="15"/>
  <c r="AJ4" i="15"/>
  <c r="AI4" i="15"/>
  <c r="AH4" i="15"/>
  <c r="AG4" i="15"/>
  <c r="AF4" i="15"/>
  <c r="AE4" i="15"/>
  <c r="AD4" i="15"/>
  <c r="AC4" i="15"/>
  <c r="AL3" i="15"/>
  <c r="AK3" i="15"/>
  <c r="AJ3" i="15"/>
  <c r="AI3" i="15"/>
  <c r="AH3" i="15"/>
  <c r="AG3" i="15"/>
  <c r="AF3" i="15"/>
  <c r="AE3" i="15"/>
  <c r="AD3" i="15"/>
  <c r="AC3" i="15"/>
  <c r="AL2" i="15"/>
  <c r="AK2" i="15"/>
  <c r="AJ2" i="15"/>
  <c r="AI2" i="15"/>
  <c r="AH2" i="15"/>
  <c r="AG2" i="15"/>
  <c r="AF2" i="15"/>
  <c r="AE2" i="15"/>
  <c r="AD2" i="15"/>
  <c r="AC2" i="15"/>
  <c r="AL7" i="14"/>
  <c r="AK7" i="14"/>
  <c r="AJ7" i="14"/>
  <c r="AI7" i="14"/>
  <c r="AH7" i="14"/>
  <c r="AG7" i="14"/>
  <c r="AF7" i="14"/>
  <c r="AE7" i="14"/>
  <c r="AD7" i="14"/>
  <c r="AC7" i="14"/>
  <c r="AL6" i="14"/>
  <c r="AK6" i="14"/>
  <c r="AJ6" i="14"/>
  <c r="AI6" i="14"/>
  <c r="AH6" i="14"/>
  <c r="AG6" i="14"/>
  <c r="AF6" i="14"/>
  <c r="AE6" i="14"/>
  <c r="AD6" i="14"/>
  <c r="AC6" i="14"/>
  <c r="AL5" i="14"/>
  <c r="AK5" i="14"/>
  <c r="AJ5" i="14"/>
  <c r="AI5" i="14"/>
  <c r="AH5" i="14"/>
  <c r="AG5" i="14"/>
  <c r="AF5" i="14"/>
  <c r="AE5" i="14"/>
  <c r="AD5" i="14"/>
  <c r="AC5" i="14"/>
  <c r="AL4" i="14"/>
  <c r="AK4" i="14"/>
  <c r="AJ4" i="14"/>
  <c r="AI4" i="14"/>
  <c r="AH4" i="14"/>
  <c r="AG4" i="14"/>
  <c r="AF4" i="14"/>
  <c r="AE4" i="14"/>
  <c r="AD4" i="14"/>
  <c r="AC4" i="14"/>
  <c r="AL3" i="14"/>
  <c r="AK3" i="14"/>
  <c r="AJ3" i="14"/>
  <c r="AI3" i="14"/>
  <c r="AH3" i="14"/>
  <c r="AG3" i="14"/>
  <c r="AF3" i="14"/>
  <c r="AE3" i="14"/>
  <c r="AD3" i="14"/>
  <c r="AC3" i="14"/>
  <c r="AL2" i="14"/>
  <c r="AK2" i="14"/>
  <c r="AJ2" i="14"/>
  <c r="AI2" i="14"/>
  <c r="AH2" i="14"/>
  <c r="AG2" i="14"/>
  <c r="AF2" i="14"/>
  <c r="AE2" i="14"/>
  <c r="AD2" i="14"/>
  <c r="AC2" i="14"/>
  <c r="AL7" i="21"/>
  <c r="AK7" i="21"/>
  <c r="AJ7" i="21"/>
  <c r="AI7" i="21"/>
  <c r="AH7" i="21"/>
  <c r="AG7" i="21"/>
  <c r="AF7" i="21"/>
  <c r="AE7" i="21"/>
  <c r="AD7" i="21"/>
  <c r="AC7" i="21"/>
  <c r="AL5" i="21"/>
  <c r="AK5" i="21"/>
  <c r="AJ5" i="21"/>
  <c r="AI5" i="21"/>
  <c r="AH5" i="21"/>
  <c r="AG5" i="21"/>
  <c r="AF5" i="21"/>
  <c r="AE5" i="21"/>
  <c r="AD5" i="21"/>
  <c r="AC5" i="21"/>
  <c r="AL4" i="21"/>
  <c r="AK4" i="21"/>
  <c r="AJ4" i="21"/>
  <c r="AI4" i="21"/>
  <c r="AH4" i="21"/>
  <c r="AG4" i="21"/>
  <c r="AF4" i="21"/>
  <c r="AE4" i="21"/>
  <c r="AD4" i="21"/>
  <c r="AC4" i="21"/>
  <c r="AL3" i="21"/>
  <c r="AK3" i="21"/>
  <c r="AJ3" i="21"/>
  <c r="AI3" i="21"/>
  <c r="AH3" i="21"/>
  <c r="AG3" i="21"/>
  <c r="AF3" i="21"/>
  <c r="AE3" i="21"/>
  <c r="AD3" i="21"/>
  <c r="AC3" i="21"/>
  <c r="AL2" i="21"/>
  <c r="AK2" i="21"/>
  <c r="AJ2" i="21"/>
  <c r="AI2" i="21"/>
  <c r="AH2" i="21"/>
  <c r="AG2" i="21"/>
  <c r="AF2" i="21"/>
  <c r="AE2" i="21"/>
  <c r="AD2" i="21"/>
  <c r="AC2" i="21"/>
  <c r="AL7" i="27"/>
  <c r="AK7" i="27"/>
  <c r="AJ7" i="27"/>
  <c r="AI7" i="27"/>
  <c r="AH7" i="27"/>
  <c r="AG7" i="27"/>
  <c r="AF7" i="27"/>
  <c r="AE7" i="27"/>
  <c r="AD7" i="27"/>
  <c r="AC7" i="27"/>
  <c r="AL6" i="27"/>
  <c r="AK6" i="27"/>
  <c r="AJ6" i="27"/>
  <c r="AI6" i="27"/>
  <c r="AH6" i="27"/>
  <c r="AG6" i="27"/>
  <c r="AF6" i="27"/>
  <c r="AE6" i="27"/>
  <c r="AD6" i="27"/>
  <c r="AC6" i="27"/>
  <c r="AJ5" i="27"/>
  <c r="AF5" i="27"/>
  <c r="AL4" i="27"/>
  <c r="AH4" i="27"/>
  <c r="AD4" i="27"/>
  <c r="AL3" i="27"/>
  <c r="AK3" i="27"/>
  <c r="AJ3" i="27"/>
  <c r="AI3" i="27"/>
  <c r="AH3" i="27"/>
  <c r="AG3" i="27"/>
  <c r="AF3" i="27"/>
  <c r="AE3" i="27"/>
  <c r="AD3" i="27"/>
  <c r="AC3" i="27"/>
  <c r="AL2" i="27"/>
  <c r="AH2" i="27"/>
  <c r="AD2" i="27"/>
  <c r="AL7" i="26"/>
  <c r="AK7" i="26"/>
  <c r="AJ7" i="26"/>
  <c r="AI7" i="26"/>
  <c r="AH7" i="26"/>
  <c r="AG7" i="26"/>
  <c r="AF7" i="26"/>
  <c r="AE7" i="26"/>
  <c r="AD7" i="26"/>
  <c r="AC7" i="26"/>
  <c r="AL6" i="26"/>
  <c r="AK6" i="26"/>
  <c r="AJ6" i="26"/>
  <c r="AI6" i="26"/>
  <c r="AH6" i="26"/>
  <c r="AG6" i="26"/>
  <c r="AF6" i="26"/>
  <c r="AE6" i="26"/>
  <c r="AD6" i="26"/>
  <c r="AC6" i="26"/>
  <c r="AL5" i="26"/>
  <c r="AK5" i="26"/>
  <c r="AJ5" i="26"/>
  <c r="AI5" i="26"/>
  <c r="AH5" i="26"/>
  <c r="AG5" i="26"/>
  <c r="AF5" i="26"/>
  <c r="AE5" i="26"/>
  <c r="AD5" i="26"/>
  <c r="AC5" i="26"/>
  <c r="AL4" i="26"/>
  <c r="AK4" i="26"/>
  <c r="AJ4" i="26"/>
  <c r="AI4" i="26"/>
  <c r="AH4" i="26"/>
  <c r="AG4" i="26"/>
  <c r="AF4" i="26"/>
  <c r="AE4" i="26"/>
  <c r="AD4" i="26"/>
  <c r="AC4" i="26"/>
  <c r="AL3" i="26"/>
  <c r="AK3" i="26"/>
  <c r="AJ3" i="26"/>
  <c r="AI3" i="26"/>
  <c r="AH3" i="26"/>
  <c r="AG3" i="26"/>
  <c r="AF3" i="26"/>
  <c r="AE3" i="26"/>
  <c r="AD3" i="26"/>
  <c r="AC3" i="26"/>
  <c r="AL2" i="26"/>
  <c r="AK2" i="26"/>
  <c r="AJ2" i="26"/>
  <c r="AI2" i="26"/>
  <c r="AH2" i="26"/>
  <c r="AG2" i="26"/>
  <c r="AF2" i="26"/>
  <c r="AE2" i="26"/>
  <c r="AD2" i="26"/>
  <c r="AC2" i="26"/>
  <c r="AL7" i="25"/>
  <c r="AK7" i="25"/>
  <c r="AJ7" i="25"/>
  <c r="AI7" i="25"/>
  <c r="AH7" i="25"/>
  <c r="AG7" i="25"/>
  <c r="AF7" i="25"/>
  <c r="AE7" i="25"/>
  <c r="AD7" i="25"/>
  <c r="AC7" i="25"/>
  <c r="AL6" i="25"/>
  <c r="AK6" i="25"/>
  <c r="AJ6" i="25"/>
  <c r="AI6" i="25"/>
  <c r="AH6" i="25"/>
  <c r="AG6" i="25"/>
  <c r="AF6" i="25"/>
  <c r="AE6" i="25"/>
  <c r="AD6" i="25"/>
  <c r="AC6" i="25"/>
  <c r="AL5" i="25"/>
  <c r="AK5" i="25"/>
  <c r="AJ5" i="25"/>
  <c r="AI5" i="25"/>
  <c r="AH5" i="25"/>
  <c r="AG5" i="25"/>
  <c r="AF5" i="25"/>
  <c r="AE5" i="25"/>
  <c r="AD5" i="25"/>
  <c r="AC5" i="25"/>
  <c r="AL4" i="25"/>
  <c r="AK4" i="25"/>
  <c r="AJ4" i="25"/>
  <c r="AI4" i="25"/>
  <c r="AH4" i="25"/>
  <c r="AG4" i="25"/>
  <c r="AF4" i="25"/>
  <c r="AE4" i="25"/>
  <c r="AD4" i="25"/>
  <c r="AC4" i="25"/>
  <c r="AL3" i="25"/>
  <c r="AK3" i="25"/>
  <c r="AJ3" i="25"/>
  <c r="AI3" i="25"/>
  <c r="AH3" i="25"/>
  <c r="AG3" i="25"/>
  <c r="AF3" i="25"/>
  <c r="AE3" i="25"/>
  <c r="AD3" i="25"/>
  <c r="AC3" i="25"/>
  <c r="AL2" i="25"/>
  <c r="AK2" i="25"/>
  <c r="AJ2" i="25"/>
  <c r="AI2" i="25"/>
  <c r="AH2" i="25"/>
  <c r="AG2" i="25"/>
  <c r="AF2" i="25"/>
  <c r="AE2" i="25"/>
  <c r="AD2" i="25"/>
  <c r="AC2" i="25"/>
  <c r="AL7" i="24"/>
  <c r="AK7" i="24"/>
  <c r="AJ7" i="24"/>
  <c r="AI7" i="24"/>
  <c r="AH7" i="24"/>
  <c r="AG7" i="24"/>
  <c r="AF7" i="24"/>
  <c r="AE7" i="24"/>
  <c r="AD7" i="24"/>
  <c r="AC7" i="24"/>
  <c r="AL6" i="24"/>
  <c r="AK6" i="24"/>
  <c r="AJ6" i="24"/>
  <c r="AI6" i="24"/>
  <c r="AH6" i="24"/>
  <c r="AG6" i="24"/>
  <c r="AF6" i="24"/>
  <c r="AE6" i="24"/>
  <c r="AD6" i="24"/>
  <c r="AC6" i="24"/>
  <c r="AL5" i="24"/>
  <c r="AK5" i="24"/>
  <c r="AJ5" i="24"/>
  <c r="AI5" i="24"/>
  <c r="AH5" i="24"/>
  <c r="AG5" i="24"/>
  <c r="AF5" i="24"/>
  <c r="AE5" i="24"/>
  <c r="AD5" i="24"/>
  <c r="AC5" i="24"/>
  <c r="AJ4" i="24"/>
  <c r="AF4" i="24"/>
  <c r="AL3" i="24"/>
  <c r="AK3" i="24"/>
  <c r="AJ3" i="24"/>
  <c r="AI3" i="24"/>
  <c r="AH3" i="24"/>
  <c r="AG3" i="24"/>
  <c r="AF3" i="24"/>
  <c r="AE3" i="24"/>
  <c r="AD3" i="24"/>
  <c r="AC3" i="24"/>
  <c r="AJ2" i="24"/>
  <c r="AF2" i="24"/>
  <c r="AL7" i="23"/>
  <c r="AK7" i="23"/>
  <c r="AJ7" i="23"/>
  <c r="AI7" i="23"/>
  <c r="AH7" i="23"/>
  <c r="AG7" i="23"/>
  <c r="AF7" i="23"/>
  <c r="AE7" i="23"/>
  <c r="AD7" i="23"/>
  <c r="AC7" i="23"/>
  <c r="AL6" i="23"/>
  <c r="AK6" i="23"/>
  <c r="AJ6" i="23"/>
  <c r="AI6" i="23"/>
  <c r="AH6" i="23"/>
  <c r="AG6" i="23"/>
  <c r="AF6" i="23"/>
  <c r="AE6" i="23"/>
  <c r="AD6" i="23"/>
  <c r="AC6" i="23"/>
  <c r="AI5" i="23"/>
  <c r="AH5" i="23"/>
  <c r="AG5" i="23"/>
  <c r="AF5" i="23"/>
  <c r="AE5" i="23"/>
  <c r="AD5" i="23"/>
  <c r="AC5" i="23"/>
  <c r="AL4" i="23"/>
  <c r="AK4" i="23"/>
  <c r="AJ4" i="23"/>
  <c r="AI4" i="23"/>
  <c r="AH4" i="23"/>
  <c r="AG4" i="23"/>
  <c r="AF4" i="23"/>
  <c r="AE4" i="23"/>
  <c r="AD4" i="23"/>
  <c r="AC4" i="23"/>
  <c r="AL3" i="23"/>
  <c r="AK3" i="23"/>
  <c r="AJ3" i="23"/>
  <c r="AI3" i="23"/>
  <c r="AH3" i="23"/>
  <c r="AG3" i="23"/>
  <c r="AF3" i="23"/>
  <c r="AE3" i="23"/>
  <c r="AD3" i="23"/>
  <c r="AC3" i="23"/>
  <c r="AL2" i="23"/>
  <c r="AK2" i="23"/>
  <c r="AJ2" i="23"/>
  <c r="AI2" i="23"/>
  <c r="AH2" i="23"/>
  <c r="AG2" i="23"/>
  <c r="AF2" i="23"/>
  <c r="AE2" i="23"/>
  <c r="AD2" i="23"/>
  <c r="AC2" i="23"/>
  <c r="AL7" i="13"/>
  <c r="AK7" i="13"/>
  <c r="AJ7" i="13"/>
  <c r="AI7" i="13"/>
  <c r="AH7" i="13"/>
  <c r="AG7" i="13"/>
  <c r="AF7" i="13"/>
  <c r="AE7" i="13"/>
  <c r="AD7" i="13"/>
  <c r="AC7" i="13"/>
  <c r="AL6" i="13"/>
  <c r="AK6" i="13"/>
  <c r="AJ6" i="13"/>
  <c r="AI6" i="13"/>
  <c r="AH6" i="13"/>
  <c r="AG6" i="13"/>
  <c r="AF6" i="13"/>
  <c r="AE6" i="13"/>
  <c r="AD6" i="13"/>
  <c r="AC6" i="13"/>
  <c r="AL5" i="13"/>
  <c r="AK5" i="13"/>
  <c r="AJ5" i="13"/>
  <c r="AI5" i="13"/>
  <c r="AH5" i="13"/>
  <c r="AG5" i="13"/>
  <c r="AF5" i="13"/>
  <c r="AE5" i="13"/>
  <c r="AD5" i="13"/>
  <c r="AC5" i="13"/>
  <c r="AL4" i="13"/>
  <c r="AK4" i="13"/>
  <c r="AJ4" i="13"/>
  <c r="AI4" i="13"/>
  <c r="AH4" i="13"/>
  <c r="AG4" i="13"/>
  <c r="AF4" i="13"/>
  <c r="AE4" i="13"/>
  <c r="AD4" i="13"/>
  <c r="AC4" i="13"/>
  <c r="AL3" i="13"/>
  <c r="AK3" i="13"/>
  <c r="AJ3" i="13"/>
  <c r="AI3" i="13"/>
  <c r="AH3" i="13"/>
  <c r="AG3" i="13"/>
  <c r="AF3" i="13"/>
  <c r="AE3" i="13"/>
  <c r="AD3" i="13"/>
  <c r="AC3" i="13"/>
  <c r="AL2" i="13"/>
  <c r="AK2" i="13"/>
  <c r="AJ2" i="13"/>
  <c r="AI2" i="13"/>
  <c r="AH2" i="13"/>
  <c r="AG2" i="13"/>
  <c r="AF2" i="13"/>
  <c r="AE2" i="13"/>
  <c r="AD2" i="13"/>
  <c r="AC2" i="13"/>
  <c r="AL7" i="12"/>
  <c r="AK7" i="12"/>
  <c r="AJ7" i="12"/>
  <c r="AI7" i="12"/>
  <c r="AH7" i="12"/>
  <c r="AG7" i="12"/>
  <c r="AF7" i="12"/>
  <c r="AE7" i="12"/>
  <c r="AD7" i="12"/>
  <c r="AC7" i="12"/>
  <c r="AL6" i="12"/>
  <c r="AK6" i="12"/>
  <c r="AJ6" i="12"/>
  <c r="AI6" i="12"/>
  <c r="AH6" i="12"/>
  <c r="AG6" i="12"/>
  <c r="AF6" i="12"/>
  <c r="AE6" i="12"/>
  <c r="AD6" i="12"/>
  <c r="AC6" i="12"/>
  <c r="AL5" i="12"/>
  <c r="AK5" i="12"/>
  <c r="AJ5" i="12"/>
  <c r="AI5" i="12"/>
  <c r="AH5" i="12"/>
  <c r="AG5" i="12"/>
  <c r="AF5" i="12"/>
  <c r="AE5" i="12"/>
  <c r="AD5" i="12"/>
  <c r="AC5" i="12"/>
  <c r="AL4" i="12"/>
  <c r="AK4" i="12"/>
  <c r="AJ4" i="12"/>
  <c r="AI4" i="12"/>
  <c r="AH4" i="12"/>
  <c r="AG4" i="12"/>
  <c r="AF4" i="12"/>
  <c r="AE4" i="12"/>
  <c r="AD4" i="12"/>
  <c r="AC4" i="12"/>
  <c r="AL3" i="12"/>
  <c r="AK3" i="12"/>
  <c r="AJ3" i="12"/>
  <c r="AI3" i="12"/>
  <c r="AH3" i="12"/>
  <c r="AG3" i="12"/>
  <c r="AF3" i="12"/>
  <c r="AE3" i="12"/>
  <c r="AD3" i="12"/>
  <c r="AC3" i="12"/>
  <c r="AL2" i="12"/>
  <c r="AK2" i="12"/>
  <c r="AJ2" i="12"/>
  <c r="AI2" i="12"/>
  <c r="AH2" i="12"/>
  <c r="AG2" i="12"/>
  <c r="AF2" i="12"/>
  <c r="AE2" i="12"/>
  <c r="AD2" i="12"/>
  <c r="AC2" i="12"/>
  <c r="AL7" i="11"/>
  <c r="AK7" i="11"/>
  <c r="AJ7" i="11"/>
  <c r="AI7" i="11"/>
  <c r="AH7" i="11"/>
  <c r="AG7" i="11"/>
  <c r="AF7" i="11"/>
  <c r="AE7" i="11"/>
  <c r="AD7" i="11"/>
  <c r="AC7" i="11"/>
  <c r="AL6" i="11"/>
  <c r="AK6" i="11"/>
  <c r="AJ6" i="11"/>
  <c r="AI6" i="11"/>
  <c r="AH6" i="11"/>
  <c r="AG6" i="11"/>
  <c r="AF6" i="11"/>
  <c r="AE6" i="11"/>
  <c r="AD6" i="11"/>
  <c r="AC6" i="11"/>
  <c r="AL5" i="11"/>
  <c r="AK5" i="11"/>
  <c r="AJ5" i="11"/>
  <c r="AI5" i="11"/>
  <c r="AH5" i="11"/>
  <c r="AG5" i="11"/>
  <c r="AF5" i="11"/>
  <c r="AE5" i="11"/>
  <c r="AD5" i="11"/>
  <c r="AC5" i="11"/>
  <c r="AL4" i="11"/>
  <c r="AK4" i="11"/>
  <c r="AJ4" i="11"/>
  <c r="AI4" i="11"/>
  <c r="AH4" i="11"/>
  <c r="AG4" i="11"/>
  <c r="AF4" i="11"/>
  <c r="AE4" i="11"/>
  <c r="AD4" i="11"/>
  <c r="AC4" i="11"/>
  <c r="AL3" i="11"/>
  <c r="AK3" i="11"/>
  <c r="AJ3" i="11"/>
  <c r="AI3" i="11"/>
  <c r="AH3" i="11"/>
  <c r="AG3" i="11"/>
  <c r="AF3" i="11"/>
  <c r="AE3" i="11"/>
  <c r="AD3" i="11"/>
  <c r="AC3" i="11"/>
  <c r="AL2" i="11"/>
  <c r="AK2" i="11"/>
  <c r="AJ2" i="11"/>
  <c r="AI2" i="11"/>
  <c r="AH2" i="11"/>
  <c r="AG2" i="11"/>
  <c r="AF2" i="11"/>
  <c r="AE2" i="11"/>
  <c r="AD2" i="11"/>
  <c r="AC2" i="11"/>
  <c r="AL7" i="20"/>
  <c r="AK7" i="20"/>
  <c r="AJ7" i="20"/>
  <c r="AI7" i="20"/>
  <c r="AH7" i="20"/>
  <c r="AG7" i="20"/>
  <c r="AF7" i="20"/>
  <c r="AE7" i="20"/>
  <c r="AD7" i="20"/>
  <c r="AC7" i="20"/>
  <c r="AL6" i="20"/>
  <c r="AK6" i="20"/>
  <c r="AJ6" i="20"/>
  <c r="AI6" i="20"/>
  <c r="AH6" i="20"/>
  <c r="AG6" i="20"/>
  <c r="AF6" i="20"/>
  <c r="AE6" i="20"/>
  <c r="AD6" i="20"/>
  <c r="AC6" i="20"/>
  <c r="AL5" i="20"/>
  <c r="AK5" i="20"/>
  <c r="AJ5" i="20"/>
  <c r="AI5" i="20"/>
  <c r="AH5" i="20"/>
  <c r="AG5" i="20"/>
  <c r="AF5" i="20"/>
  <c r="AE5" i="20"/>
  <c r="AD5" i="20"/>
  <c r="AC5" i="20"/>
  <c r="AL4" i="20"/>
  <c r="AK4" i="20"/>
  <c r="AJ4" i="20"/>
  <c r="AI4" i="20"/>
  <c r="AH4" i="20"/>
  <c r="AG4" i="20"/>
  <c r="AF4" i="20"/>
  <c r="AE4" i="20"/>
  <c r="AD4" i="20"/>
  <c r="AC4" i="20"/>
  <c r="AL3" i="20"/>
  <c r="AK3" i="20"/>
  <c r="AJ3" i="20"/>
  <c r="AI3" i="20"/>
  <c r="AH3" i="20"/>
  <c r="AG3" i="20"/>
  <c r="AF3" i="20"/>
  <c r="AE3" i="20"/>
  <c r="AD3" i="20"/>
  <c r="AC3" i="20"/>
  <c r="AL2" i="20"/>
  <c r="AK2" i="20"/>
  <c r="AJ2" i="20"/>
  <c r="AI2" i="20"/>
  <c r="AH2" i="20"/>
  <c r="AG2" i="20"/>
  <c r="AF2" i="20"/>
  <c r="AE2" i="20"/>
  <c r="AD2" i="20"/>
  <c r="AC2" i="20"/>
  <c r="AD2" i="18"/>
  <c r="AE2" i="18"/>
  <c r="AF2" i="18"/>
  <c r="AG2" i="18"/>
  <c r="AH2" i="18"/>
  <c r="AI2" i="18"/>
  <c r="AJ2" i="18"/>
  <c r="AK2" i="18"/>
  <c r="AL2" i="18"/>
  <c r="AD3" i="18"/>
  <c r="AE3" i="18"/>
  <c r="AF3" i="18"/>
  <c r="AG3" i="18"/>
  <c r="AH3" i="18"/>
  <c r="AI3" i="18"/>
  <c r="AJ3" i="18"/>
  <c r="AK3" i="18"/>
  <c r="AL3" i="18"/>
  <c r="AD4" i="18"/>
  <c r="AE4" i="18"/>
  <c r="AF4" i="18"/>
  <c r="AG4" i="18"/>
  <c r="AH4" i="18"/>
  <c r="AI4" i="18"/>
  <c r="AJ4" i="18"/>
  <c r="AK4" i="18"/>
  <c r="AL4" i="18"/>
  <c r="AD5" i="18"/>
  <c r="AE5" i="18"/>
  <c r="AF5" i="18"/>
  <c r="AG5" i="18"/>
  <c r="AH5" i="18"/>
  <c r="AI5" i="18"/>
  <c r="AJ5" i="18"/>
  <c r="AK5" i="18"/>
  <c r="AL5" i="18"/>
  <c r="AD6" i="18"/>
  <c r="AE6" i="18"/>
  <c r="AF6" i="18"/>
  <c r="AG6" i="18"/>
  <c r="AH6" i="18"/>
  <c r="AI6" i="18"/>
  <c r="AJ6" i="18"/>
  <c r="AK6" i="18"/>
  <c r="AL6" i="18"/>
  <c r="AD7" i="18"/>
  <c r="AE7" i="18"/>
  <c r="AF7" i="18"/>
  <c r="AG7" i="18"/>
  <c r="AH7" i="18"/>
  <c r="AI7" i="18"/>
  <c r="AJ7" i="18"/>
  <c r="AK7" i="18"/>
  <c r="AL7" i="18"/>
  <c r="AC3" i="18"/>
  <c r="AC4" i="18"/>
  <c r="AC5" i="18"/>
  <c r="AC6" i="18"/>
  <c r="AC7" i="18"/>
  <c r="AC2" i="18"/>
  <c r="C2" i="18"/>
  <c r="D2" i="18"/>
  <c r="E2" i="18"/>
  <c r="F2" i="18"/>
  <c r="G2" i="18"/>
  <c r="H2" i="18"/>
  <c r="I2" i="18"/>
  <c r="J2" i="18"/>
  <c r="K2" i="18"/>
  <c r="L2" i="18"/>
  <c r="M2" i="18"/>
  <c r="N2" i="18"/>
  <c r="O2" i="18"/>
  <c r="P2" i="18"/>
  <c r="Q2" i="18"/>
  <c r="R2" i="18"/>
  <c r="S2" i="18"/>
  <c r="T2" i="18"/>
  <c r="U2" i="18"/>
  <c r="V2" i="18"/>
  <c r="W2" i="18"/>
  <c r="X2" i="18"/>
  <c r="Y2" i="18"/>
  <c r="Z2" i="18"/>
  <c r="AA2" i="18"/>
  <c r="AB2" i="18"/>
  <c r="C4" i="18"/>
  <c r="D4" i="18"/>
  <c r="E4" i="18"/>
  <c r="F4" i="18"/>
  <c r="G4" i="18"/>
  <c r="H4" i="18"/>
  <c r="I4" i="18"/>
  <c r="J4" i="18"/>
  <c r="K4" i="18"/>
  <c r="L4" i="18"/>
  <c r="M4" i="18"/>
  <c r="N4" i="18"/>
  <c r="O4" i="18"/>
  <c r="P4" i="18"/>
  <c r="Q4" i="18"/>
  <c r="R4" i="18"/>
  <c r="S4" i="18"/>
  <c r="T4" i="18"/>
  <c r="U4" i="18"/>
  <c r="V4" i="18"/>
  <c r="W4" i="18"/>
  <c r="X4" i="18"/>
  <c r="Y4" i="18"/>
  <c r="Z4" i="18"/>
  <c r="AA4" i="18"/>
  <c r="AB4" i="18"/>
  <c r="C5" i="18"/>
  <c r="D5" i="18"/>
  <c r="E5" i="18"/>
  <c r="F5" i="18"/>
  <c r="G5" i="18"/>
  <c r="H5" i="18"/>
  <c r="I5" i="18"/>
  <c r="J5" i="18"/>
  <c r="K5" i="18"/>
  <c r="L5" i="18"/>
  <c r="M5" i="18"/>
  <c r="N5" i="18"/>
  <c r="O5" i="18"/>
  <c r="P5" i="18"/>
  <c r="Q5" i="18"/>
  <c r="R5" i="18"/>
  <c r="S5" i="18"/>
  <c r="T5" i="18"/>
  <c r="U5" i="18"/>
  <c r="V5" i="18"/>
  <c r="W5" i="18"/>
  <c r="X5" i="18"/>
  <c r="Y5" i="18"/>
  <c r="Z5" i="18"/>
  <c r="AA5" i="18"/>
  <c r="AB5" i="18"/>
  <c r="B5" i="18"/>
  <c r="B4" i="18"/>
  <c r="B2" i="18"/>
  <c r="AI2" i="27" l="1"/>
  <c r="AE4" i="27"/>
  <c r="AC5" i="27"/>
  <c r="AE2" i="27"/>
  <c r="AG5" i="27"/>
  <c r="AF2" i="27"/>
  <c r="AF4" i="27"/>
  <c r="AJ4" i="27"/>
  <c r="AD5" i="27"/>
  <c r="AH5" i="27"/>
  <c r="AL5" i="27"/>
  <c r="AJ2" i="27"/>
  <c r="AC2" i="27"/>
  <c r="AG2" i="27"/>
  <c r="AC4" i="27"/>
  <c r="AG4" i="27"/>
  <c r="AE5" i="27"/>
  <c r="AC2" i="24"/>
  <c r="AG2" i="24"/>
  <c r="AK2" i="24"/>
  <c r="AC4" i="24"/>
  <c r="AG4" i="24"/>
  <c r="AK4" i="24"/>
  <c r="AD2" i="24"/>
  <c r="AH2" i="24"/>
  <c r="AL2" i="24"/>
  <c r="AD4" i="24"/>
  <c r="AH4" i="24"/>
  <c r="AL4" i="24"/>
  <c r="AE2" i="24"/>
  <c r="AE4" i="24"/>
  <c r="AJ5" i="23"/>
  <c r="AK5" i="23"/>
  <c r="B3" i="19" l="1"/>
  <c r="H9" i="19" l="1"/>
  <c r="H6" i="21" s="1"/>
  <c r="L9" i="19"/>
  <c r="L6" i="21" s="1"/>
  <c r="P9" i="19"/>
  <c r="P6" i="21" s="1"/>
  <c r="T9" i="19"/>
  <c r="T6" i="21" s="1"/>
  <c r="X9" i="19"/>
  <c r="X6" i="21" s="1"/>
  <c r="AB9" i="19"/>
  <c r="AB6" i="21" s="1"/>
  <c r="E9" i="19"/>
  <c r="E6" i="21" s="1"/>
  <c r="I9" i="19"/>
  <c r="I6" i="21" s="1"/>
  <c r="M9" i="19"/>
  <c r="M6" i="21" s="1"/>
  <c r="Q9" i="19"/>
  <c r="Q6" i="21" s="1"/>
  <c r="U9" i="19"/>
  <c r="U6" i="21" s="1"/>
  <c r="Y9" i="19"/>
  <c r="Y6" i="21" s="1"/>
  <c r="D9" i="19"/>
  <c r="D6" i="21" s="1"/>
  <c r="F9" i="19"/>
  <c r="F6" i="21" s="1"/>
  <c r="J9" i="19"/>
  <c r="J6" i="21" s="1"/>
  <c r="N9" i="19"/>
  <c r="N6" i="21" s="1"/>
  <c r="R9" i="19"/>
  <c r="R6" i="21" s="1"/>
  <c r="V9" i="19"/>
  <c r="V6" i="21" s="1"/>
  <c r="Z9" i="19"/>
  <c r="Z6" i="21" s="1"/>
  <c r="C9" i="19"/>
  <c r="C6" i="21" s="1"/>
  <c r="G9" i="19"/>
  <c r="G6" i="21" s="1"/>
  <c r="K9" i="19"/>
  <c r="K6" i="21" s="1"/>
  <c r="O9" i="19"/>
  <c r="O6" i="21" s="1"/>
  <c r="S9" i="19"/>
  <c r="S6" i="21" s="1"/>
  <c r="W9" i="19"/>
  <c r="W6" i="21" s="1"/>
  <c r="AA9" i="19"/>
  <c r="AA6" i="21" s="1"/>
  <c r="B9" i="19"/>
  <c r="B6" i="21" s="1"/>
  <c r="AE6" i="21" l="1"/>
  <c r="AG6" i="21"/>
  <c r="AF6" i="21"/>
  <c r="AI6" i="21"/>
  <c r="AC6" i="21"/>
  <c r="AK6" i="21"/>
  <c r="AH6" i="21"/>
  <c r="AD6" i="21"/>
  <c r="AJ6" i="21"/>
  <c r="AL6" i="21"/>
</calcChain>
</file>

<file path=xl/sharedStrings.xml><?xml version="1.0" encoding="utf-8"?>
<sst xmlns="http://schemas.openxmlformats.org/spreadsheetml/2006/main" count="1209" uniqueCount="570">
  <si>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</si>
  <si>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</si>
  <si>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</si>
  <si>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</si>
  <si>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</si>
  <si>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</si>
  <si>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</si>
  <si>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</si>
  <si>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</si>
  <si>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</si>
  <si>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</si>
  <si>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</si>
  <si>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</si>
  <si>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Electricity Related Losses</t>
  </si>
  <si>
    <t xml:space="preserve">   Total Energy Consumption</t>
  </si>
  <si>
    <t>Delivered Energy Consumption by Fuel</t>
  </si>
  <si>
    <t xml:space="preserve"> Purchased Electricity</t>
  </si>
  <si>
    <t xml:space="preserve">   Space Heating 1/</t>
  </si>
  <si>
    <t xml:space="preserve">   Space Cooling 1/</t>
  </si>
  <si>
    <t xml:space="preserve">   Water Heating 1/</t>
  </si>
  <si>
    <t xml:space="preserve">   Ventilation</t>
  </si>
  <si>
    <t xml:space="preserve">   Cooking</t>
  </si>
  <si>
    <t xml:space="preserve">   Lighting</t>
  </si>
  <si>
    <t xml:space="preserve">   Refrigeration</t>
  </si>
  <si>
    <t xml:space="preserve">   Office Equipment (PC)</t>
  </si>
  <si>
    <t xml:space="preserve">   Office Equipment (non-PC)</t>
  </si>
  <si>
    <t xml:space="preserve">   Other Uses 2/</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</si>
  <si>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</si>
  <si>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</si>
  <si>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</si>
  <si>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</si>
  <si>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</si>
  <si>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</si>
  <si>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Fuels 5/</t>
  </si>
  <si>
    <t>Delivered Energy Consumption by End Use</t>
  </si>
  <si>
    <t xml:space="preserve">   Other Uses 6/</t>
  </si>
  <si>
    <t>Electricity Related Losses</t>
  </si>
  <si>
    <t>Total Energy Consumption by End Use</t>
  </si>
  <si>
    <t>Nonmarketed Renewable Fuels 7/</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</si>
  <si>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</si>
  <si>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</si>
  <si>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</si>
  <si>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</si>
  <si>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</si>
  <si>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</si>
  <si>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</si>
  <si>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</si>
  <si>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</si>
  <si>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</si>
  <si>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</si>
  <si>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</si>
  <si>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</si>
  <si>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</si>
  <si>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</si>
  <si>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</si>
  <si>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</si>
  <si>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</si>
  <si>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</si>
  <si>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</si>
  <si>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</si>
  <si>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</si>
  <si>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</si>
  <si>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 xml:space="preserve">   Btu = British thermal unit.</t>
  </si>
  <si>
    <t xml:space="preserve">   PC = Personal computer.</t>
  </si>
  <si>
    <t xml:space="preserve">   - - = Not applicable.</t>
  </si>
  <si>
    <t>are model results and may differ from official EIA data reports.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</si>
  <si>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</si>
  <si>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</si>
  <si>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</si>
  <si>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</si>
  <si>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</si>
  <si>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</si>
  <si>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</si>
  <si>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</si>
  <si>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Delivered Energy Consumption</t>
  </si>
  <si>
    <t xml:space="preserve">  Total Energy Consumption</t>
  </si>
  <si>
    <t xml:space="preserve">   Space Heating</t>
  </si>
  <si>
    <t xml:space="preserve">   Space Cooling</t>
  </si>
  <si>
    <t xml:space="preserve">   Water Heating</t>
  </si>
  <si>
    <t xml:space="preserve">   Clothes Dryers</t>
  </si>
  <si>
    <t xml:space="preserve">   Freezers</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</si>
  <si>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</si>
  <si>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</si>
  <si>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</si>
  <si>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</si>
  <si>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</si>
  <si>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5/</t>
  </si>
  <si>
    <t xml:space="preserve"> Propane</t>
  </si>
  <si>
    <t xml:space="preserve"> Marketed Renewables (wood) 7/</t>
  </si>
  <si>
    <t xml:space="preserve"> Kerosene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</si>
  <si>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</si>
  <si>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</si>
  <si>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</si>
  <si>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</si>
  <si>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</si>
  <si>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</si>
  <si>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</si>
  <si>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</si>
  <si>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Clothes Washers 1/</t>
  </si>
  <si>
    <t xml:space="preserve"> Dishwashers 1/</t>
  </si>
  <si>
    <t xml:space="preserve"> Televisions and Related Equipment 2/</t>
  </si>
  <si>
    <t xml:space="preserve"> Computers and Related Equipment 3/</t>
  </si>
  <si>
    <t xml:space="preserve"> Furnace Fans and Boiler Circulation Pumps</t>
  </si>
  <si>
    <t xml:space="preserve"> Other Uses 8/</t>
  </si>
  <si>
    <t xml:space="preserve">   Delivered Energy</t>
  </si>
  <si>
    <t xml:space="preserve">   Total</t>
  </si>
  <si>
    <t>Nonmarketed Renewables 9/</t>
  </si>
  <si>
    <t xml:space="preserve">  Geothermal Heat Pumps</t>
  </si>
  <si>
    <t xml:space="preserve">  Solar Hot Water Heating</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</si>
  <si>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</si>
  <si>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</si>
  <si>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</si>
  <si>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</si>
  <si>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</si>
  <si>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exterior lights, pool heaters, spa heaters, and backup electricity generators.</t>
  </si>
  <si>
    <t xml:space="preserve">   6/ Includes such appliances as pool heaters, spa heaters, and backup electricity generators.</t>
  </si>
  <si>
    <t xml:space="preserve">   7/ Includes wood used for primary and secondary heating in wood stoves or fireplaces as reported in the Residential Energy Consumption</t>
  </si>
  <si>
    <t>Survey 2009.</t>
  </si>
  <si>
    <t xml:space="preserve">   8/ Includes small electric devices, heating elements, outdoor grills, exterior lights, pool heaters, spa heaters, backup electricity</t>
  </si>
  <si>
    <t>generators, and motors not listed above.  Electric vehicles are included in the 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</si>
  <si>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</si>
  <si>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</si>
  <si>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</si>
  <si>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</si>
  <si>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</si>
  <si>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</si>
  <si>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</si>
  <si>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</si>
  <si>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</si>
  <si>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</si>
  <si>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</si>
  <si>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</si>
  <si>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</si>
  <si>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</si>
  <si>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</si>
  <si>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</si>
  <si>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</si>
  <si>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</si>
  <si>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</si>
  <si>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</si>
  <si>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</si>
  <si>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</si>
  <si>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</si>
  <si>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</si>
  <si>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</si>
  <si>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</si>
  <si>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</si>
  <si>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</si>
  <si>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</si>
  <si>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</si>
  <si>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</si>
  <si>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</si>
  <si>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</si>
  <si>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</si>
  <si>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</si>
  <si>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</si>
  <si>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</si>
  <si>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</si>
  <si>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</si>
  <si>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</si>
  <si>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</si>
  <si>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</si>
  <si>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</si>
  <si>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</si>
  <si>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</si>
  <si>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</si>
  <si>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</si>
  <si>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</si>
  <si>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</si>
  <si>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</si>
  <si>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 xml:space="preserve">   3/ Includes miscellaneous uses, such as emergency generators, combined heat and power in commercial buildings, and manufacturing</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</si>
  <si>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</si>
  <si>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</si>
  <si>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</si>
  <si>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http://www.eia.gov/forecasts/aeo/excel/aeotab_5.xlsx</t>
  </si>
  <si>
    <t>http://www.eia.gov/forecasts/aeo/excel/aeotab_4.xlsx</t>
  </si>
  <si>
    <t>Preliminary Release: March 28, 2011</t>
  </si>
  <si>
    <t>Final Release: April 2013</t>
  </si>
  <si>
    <t>Table HC2.1  Structural and Geographic Characteristics of U.S. Homes, By Housing Unit Type, 2009</t>
  </si>
  <si>
    <t xml:space="preserve">                               Million Housing Units, Final</t>
  </si>
  <si>
    <t>Housing Unit Type</t>
  </si>
  <si>
    <t>Single-Family Units</t>
  </si>
  <si>
    <t>Apartments in 
Buildings With</t>
  </si>
  <si>
    <r>
      <t>Total
U.S.</t>
    </r>
    <r>
      <rPr>
        <vertAlign val="superscript"/>
        <sz val="10"/>
        <rFont val="Arial"/>
        <family val="2"/>
      </rPr>
      <t>1</t>
    </r>
    <r>
      <rPr>
        <b/>
        <sz val="8"/>
        <rFont val="Arial"/>
        <family val="2"/>
      </rPr>
      <t xml:space="preserve"> (millions)</t>
    </r>
  </si>
  <si>
    <t>Structural and 
Geographic Characteristics</t>
  </si>
  <si>
    <t>2 to 4 Units</t>
  </si>
  <si>
    <t>5 or More Units</t>
  </si>
  <si>
    <t>Mobile Homes</t>
  </si>
  <si>
    <t>Detached</t>
  </si>
  <si>
    <t>Attached</t>
  </si>
  <si>
    <t>Total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</si>
  <si>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</si>
  <si>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</si>
  <si>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</si>
  <si>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</si>
  <si>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</si>
  <si>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</si>
  <si>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</si>
  <si>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</si>
  <si>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</si>
  <si>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</si>
  <si>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</si>
  <si>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</si>
  <si>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</si>
  <si>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</si>
  <si>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</si>
  <si>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</si>
  <si>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Urban and Rural</t>
    </r>
    <r>
      <rPr>
        <vertAlign val="superscript"/>
        <sz val="10"/>
        <rFont val="Arial"/>
        <family val="2"/>
      </rPr>
      <t>2</t>
    </r>
  </si>
  <si>
    <t>Urban</t>
  </si>
  <si>
    <t>Rural</t>
  </si>
  <si>
    <t>Metropolitan and Micropolitan</t>
  </si>
  <si>
    <t>Statistical Area</t>
  </si>
  <si>
    <t>In metropolitan statistical area</t>
  </si>
  <si>
    <t>In micropolitan statistical area</t>
  </si>
  <si>
    <t>Not in metropolitan or micropolitan</t>
  </si>
  <si>
    <t>statistical area</t>
  </si>
  <si>
    <r>
      <t>Climate Region</t>
    </r>
    <r>
      <rPr>
        <vertAlign val="superscript"/>
        <sz val="10"/>
        <rFont val="Arial"/>
        <family val="2"/>
      </rPr>
      <t>3</t>
    </r>
  </si>
  <si>
    <t>Very Cold/Cold</t>
  </si>
  <si>
    <t>Mixed-Humid</t>
  </si>
  <si>
    <t>Mixed-Dry/Hot-Dry</t>
  </si>
  <si>
    <t>Hot-Humid</t>
  </si>
  <si>
    <t>Marine</t>
  </si>
  <si>
    <t>Year of Construction</t>
  </si>
  <si>
    <t>Before 1940</t>
  </si>
  <si>
    <t>Q</t>
  </si>
  <si>
    <t>1940 to 1949</t>
  </si>
  <si>
    <t>1950 to 1959</t>
  </si>
  <si>
    <t>1960 to 1969</t>
  </si>
  <si>
    <t>1970 to 1979</t>
  </si>
  <si>
    <t>1980 to 1989</t>
  </si>
  <si>
    <t>1990 to 1999</t>
  </si>
  <si>
    <t>2000 to 2009</t>
  </si>
  <si>
    <t>Number of Stories or</t>
  </si>
  <si>
    <t>Levels in Housing Unit</t>
  </si>
  <si>
    <t>1 Story</t>
  </si>
  <si>
    <t>2 Stories</t>
  </si>
  <si>
    <t>N</t>
  </si>
  <si>
    <t>3 or More Stories</t>
  </si>
  <si>
    <t>Split-Level</t>
  </si>
  <si>
    <t>Number of Floors in Apartment</t>
  </si>
  <si>
    <t>Buildings With 5 or More Units</t>
  </si>
  <si>
    <t>1 or 2 Floors</t>
  </si>
  <si>
    <t>3 or 4 Floors</t>
  </si>
  <si>
    <t>5 to 10 Floors</t>
  </si>
  <si>
    <t>11 to 20 Floors</t>
  </si>
  <si>
    <t>More than 20 Floors</t>
  </si>
  <si>
    <t>Not in Apartment Building</t>
  </si>
  <si>
    <t>With 5 or More Units</t>
  </si>
  <si>
    <t>Major Outside Wall Construction</t>
  </si>
  <si>
    <t>Siding (Aluminum, Vinyl, Steel)</t>
  </si>
  <si>
    <t>Brick</t>
  </si>
  <si>
    <t>Wood</t>
  </si>
  <si>
    <t>Stucco</t>
  </si>
  <si>
    <t>Concrete/Concrete Block</t>
  </si>
  <si>
    <t>Composition (Shingle)</t>
  </si>
  <si>
    <t>Stone</t>
  </si>
  <si>
    <t>Other</t>
  </si>
  <si>
    <t>Major Roofing Material</t>
  </si>
  <si>
    <t>Composition Shingles</t>
  </si>
  <si>
    <t>Asphalt</t>
  </si>
  <si>
    <t>Metal</t>
  </si>
  <si>
    <t>Wood Shingles/Shakes</t>
  </si>
  <si>
    <t>Ceramic or Clay Tiles</t>
  </si>
  <si>
    <t>Concrete Tiles</t>
  </si>
  <si>
    <t>Slate or Synthetic Slate</t>
  </si>
  <si>
    <t>Not Asked (Apartments in Buildings</t>
  </si>
  <si>
    <t>With 5 or More Units)</t>
  </si>
  <si>
    <t>Foundation/Basement of Single-Family</t>
  </si>
  <si>
    <t>Units and Apartments in Buildings With</t>
  </si>
  <si>
    <t>2 to 4 Units (more than one may apply)</t>
  </si>
  <si>
    <t>Basement</t>
  </si>
  <si>
    <t>Crawlspace</t>
  </si>
  <si>
    <t>Concrete Slab</t>
  </si>
  <si>
    <t>Not Asked (Mobile Homes and Apartments</t>
  </si>
  <si>
    <t>in Buildings With 5 or More Units)</t>
  </si>
  <si>
    <t>Total Number of Rooms</t>
  </si>
  <si>
    <t>(Excluding Bathrooms)</t>
  </si>
  <si>
    <t>1 or 2</t>
  </si>
  <si>
    <t>3.</t>
  </si>
  <si>
    <t>4.</t>
  </si>
  <si>
    <t>5.</t>
  </si>
  <si>
    <t>6.</t>
  </si>
  <si>
    <t>7</t>
  </si>
  <si>
    <t>8.</t>
  </si>
  <si>
    <t>9 or More</t>
  </si>
  <si>
    <t>Bedrooms</t>
  </si>
  <si>
    <t>None (Studio/Efficiency)</t>
  </si>
  <si>
    <t>1.</t>
  </si>
  <si>
    <t>2.</t>
  </si>
  <si>
    <t>4</t>
  </si>
  <si>
    <t>5 or More</t>
  </si>
  <si>
    <t>Other Rooms (Excluding Bathrooms)</t>
  </si>
  <si>
    <t>Studio/Efficiency</t>
  </si>
  <si>
    <t>Full Bathrooms</t>
  </si>
  <si>
    <t>None</t>
  </si>
  <si>
    <t>3 or More</t>
  </si>
  <si>
    <t>Half Bathrooms</t>
  </si>
  <si>
    <t>2 or More</t>
  </si>
  <si>
    <t>Basement (In Single-Family Homes and</t>
  </si>
  <si>
    <t>Apartments in 2-4 Unit Buildings)</t>
  </si>
  <si>
    <t>Yes</t>
  </si>
  <si>
    <t>No</t>
  </si>
  <si>
    <t>Finished Basement</t>
  </si>
  <si>
    <t>No Basement</t>
  </si>
  <si>
    <t>Number of Finished Rooms</t>
  </si>
  <si>
    <t>in Basement</t>
  </si>
  <si>
    <t>Basement Unfinished</t>
  </si>
  <si>
    <t>Heated Basement</t>
  </si>
  <si>
    <t>All</t>
  </si>
  <si>
    <t>Part</t>
  </si>
  <si>
    <t>Basement Not Heated</t>
  </si>
  <si>
    <t>Air Conditioned Basement</t>
  </si>
  <si>
    <t>Basement Not Cooled</t>
  </si>
  <si>
    <t>Attic (In Single-Family Homes and</t>
  </si>
  <si>
    <t>Not Asked (Mobiles Homes and Apartments</t>
  </si>
  <si>
    <t>Finished Attic</t>
  </si>
  <si>
    <t>No Attic</t>
  </si>
  <si>
    <t>Number of Finished Rooms in Attic</t>
  </si>
  <si>
    <t>Attic Unfinished</t>
  </si>
  <si>
    <t>Heated Attic</t>
  </si>
  <si>
    <t>Attic Not Heated</t>
  </si>
  <si>
    <t>Air Conditioned Attic</t>
  </si>
  <si>
    <t>Attic Not Cooled</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</si>
  <si>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</si>
  <si>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</si>
  <si>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</si>
  <si>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</si>
  <si>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</si>
  <si>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</si>
  <si>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</si>
  <si>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</si>
  <si>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</si>
  <si>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</si>
  <si>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</si>
  <si>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</si>
  <si>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</si>
  <si>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</si>
  <si>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</si>
  <si>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</si>
  <si>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</si>
  <si>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</si>
  <si>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</si>
  <si>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</si>
  <si>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</si>
  <si>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</si>
  <si>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</si>
  <si>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</si>
  <si>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</si>
  <si>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</si>
  <si>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</si>
  <si>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</si>
  <si>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</si>
  <si>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</si>
  <si>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</si>
  <si>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</si>
  <si>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</si>
  <si>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</si>
  <si>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</si>
  <si>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</si>
  <si>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</si>
  <si>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</si>
  <si>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Urban vs. Rural Residential Households</t>
  </si>
  <si>
    <t>Energy Information Administration</t>
  </si>
  <si>
    <t>Residential Energy Consumption Survey (RECS)</t>
  </si>
  <si>
    <t>http://www.eia.gov/consumption/residential/data/2009/</t>
  </si>
  <si>
    <t>Table HC2.1</t>
  </si>
  <si>
    <t>biomass (BTU)</t>
  </si>
  <si>
    <t>Projections:  EIA, AEO2016 National Energy Modeling System run ref2016.d032416a.</t>
  </si>
  <si>
    <t>2015:  EIA, Short-Term Energy Outlook, February 2016 and EIA, AEO2016 National Energy Modeling System run ref2016.d032416a.</t>
  </si>
  <si>
    <t>Administration's Climatic Data Center and Climate Prediction Center.</t>
  </si>
  <si>
    <t>February 2016.  2014 degree days based on state-level data from the National Oceanic and Atmospheric</t>
  </si>
  <si>
    <t xml:space="preserve">   Source:  2014 consumption based on:  U.S. Energy Information Administration (EIA), Monthly Energy Review,</t>
  </si>
  <si>
    <t xml:space="preserve">   Note:  Totals may not equal sum of components due to independent rounding.  Data for 2014</t>
  </si>
  <si>
    <t xml:space="preserve">   9/ Consumption determined by using the fossil fuel equivalent of 9,541 Btu per kilowatthour.</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</si>
  <si>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</si>
  <si>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</si>
  <si>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</si>
  <si>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</si>
  <si>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</si>
  <si>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</si>
  <si>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</si>
  <si>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</si>
  <si>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</si>
  <si>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</si>
  <si>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</si>
  <si>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</si>
  <si>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</si>
  <si>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</si>
  <si>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</si>
  <si>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</si>
  <si>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</si>
  <si>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</si>
  <si>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</si>
  <si>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</si>
  <si>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</si>
  <si>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</si>
  <si>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</si>
  <si>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</si>
  <si>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</si>
  <si>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</si>
  <si>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</si>
  <si>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</si>
  <si>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</si>
  <si>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</si>
  <si>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</si>
  <si>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</si>
  <si>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</si>
  <si>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</si>
  <si>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</si>
  <si>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</si>
  <si>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</si>
  <si>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</si>
  <si>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</si>
  <si>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</si>
  <si>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</si>
  <si>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</si>
  <si>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</si>
  <si>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</si>
  <si>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</si>
  <si>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</si>
  <si>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</si>
  <si>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</si>
  <si>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</si>
  <si>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</si>
  <si>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</si>
  <si>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</si>
  <si>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</si>
  <si>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</si>
  <si>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</si>
  <si>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</si>
  <si>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RKI000:ja_OtherFuels</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</si>
  <si>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</si>
  <si>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</si>
  <si>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</si>
  <si>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</si>
  <si>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</si>
  <si>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</si>
  <si>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</si>
  <si>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</si>
  <si>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</si>
  <si>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</si>
  <si>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</si>
  <si>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</si>
  <si>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</si>
  <si>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</si>
  <si>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</si>
  <si>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</si>
  <si>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</si>
  <si>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</si>
  <si>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</si>
  <si>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</si>
  <si>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</si>
  <si>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</si>
  <si>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</si>
  <si>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</si>
  <si>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</si>
  <si>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</si>
  <si>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</si>
  <si>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</si>
  <si>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</si>
  <si>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</si>
  <si>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</si>
  <si>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</si>
  <si>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</si>
  <si>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</si>
  <si>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</si>
  <si>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</si>
  <si>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</si>
  <si>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</si>
  <si>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</si>
  <si>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</si>
  <si>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</si>
  <si>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2015-</t>
  </si>
  <si>
    <t>RKI000</t>
  </si>
  <si>
    <t xml:space="preserve"> May 2016</t>
  </si>
  <si>
    <t>Release Date</t>
  </si>
  <si>
    <t>d032416a</t>
  </si>
  <si>
    <t>Datekey</t>
  </si>
  <si>
    <t>Reference case</t>
  </si>
  <si>
    <t>ref2016</t>
  </si>
  <si>
    <t>Scenario</t>
  </si>
  <si>
    <t>Annual Energy Outlook 2016</t>
  </si>
  <si>
    <t>Report</t>
  </si>
  <si>
    <t>ref2016.d032416a</t>
  </si>
  <si>
    <t xml:space="preserve">   Source:  2014 consumption based on: U.S. Energy Information Administration (EIA), Monthly Energy Review,</t>
  </si>
  <si>
    <t xml:space="preserve">   7/ Consumption determined by using the fossil fuel equivalent of 9,541 Btu per kilowatthour.</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</si>
  <si>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</si>
  <si>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</si>
  <si>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</si>
  <si>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</si>
  <si>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</si>
  <si>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</si>
  <si>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</si>
  <si>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</si>
  <si>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</si>
  <si>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</si>
  <si>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</si>
  <si>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</si>
  <si>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</si>
  <si>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</si>
  <si>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</si>
  <si>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</si>
  <si>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</si>
  <si>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</si>
  <si>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</si>
  <si>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</si>
  <si>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</si>
  <si>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</si>
  <si>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</si>
  <si>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</si>
  <si>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</si>
  <si>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</si>
  <si>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</si>
  <si>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</si>
  <si>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</si>
  <si>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</si>
  <si>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</si>
  <si>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</si>
  <si>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</si>
  <si>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</si>
  <si>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</si>
  <si>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</si>
  <si>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</si>
  <si>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</si>
  <si>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</si>
  <si>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</si>
  <si>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</si>
  <si>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</si>
  <si>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</si>
  <si>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</si>
  <si>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</si>
  <si>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</si>
  <si>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</si>
  <si>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</si>
  <si>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</si>
  <si>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</si>
  <si>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</si>
  <si>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</si>
  <si>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</si>
  <si>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</si>
  <si>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</si>
  <si>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</si>
  <si>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</si>
  <si>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</si>
  <si>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</si>
  <si>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CKI000:ha_DeliveredEner</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</si>
  <si>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</si>
  <si>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</si>
  <si>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</si>
  <si>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</si>
  <si>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</si>
  <si>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</si>
  <si>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</si>
  <si>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</si>
  <si>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</si>
  <si>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</si>
  <si>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CKI000:ea_TotalEnergyCo</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</si>
  <si>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</si>
  <si>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</si>
  <si>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</si>
  <si>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</si>
  <si>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</si>
  <si>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</si>
  <si>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</si>
  <si>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</si>
  <si>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</si>
  <si>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Notes on 2041-2050 Projections</t>
  </si>
  <si>
    <t>The trend from 2013-2040 is extrapolated to obtain projections for 2014-2050.</t>
  </si>
  <si>
    <t>We assume that the 2011 heat sales are the same as 2014, then for future years, we</t>
  </si>
  <si>
    <t>scale it by the rate of overall energy demand for heating in commercial buildings.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</si>
</sst>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E+00"/>
    <numFmt numFmtId="167" formatCode="@*."/>
    <numFmt numFmtId="168" formatCode="#,##0.0"/>
  </numFmts>
  <fonts count="2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color indexed="23"/>
      <name val="Calibri"/>
      <family val="2"/>
      <scheme val="minor"/>
    </font>
    <font>
      <sz val="10"/>
      <color indexed="23"/>
      <name val="Calibri"/>
      <family val="2"/>
      <scheme val="minor"/>
    </font>
    <font>
      <b/>
      <sz val="11"/>
      <color theme="4"/>
      <name val="Cambria"/>
      <family val="1"/>
      <scheme val="major"/>
    </font>
    <font>
      <b/>
      <sz val="12"/>
      <color theme="4"/>
      <name val="Cambria"/>
      <family val="1"/>
      <scheme val="major"/>
    </font>
    <font>
      <sz val="10"/>
      <color theme="4"/>
      <name val="Cambria"/>
      <family val="1"/>
      <scheme val="major"/>
    </font>
    <font>
      <b/>
      <sz val="9"/>
      <name val="Arial"/>
      <family val="2"/>
    </font>
    <font>
      <sz val="9"/>
      <name val="Arial"/>
      <family val="2"/>
    </font>
    <font>
      <b/>
      <sz val="8"/>
      <name val="Arial"/>
      <family val="2"/>
    </font>
    <font>
      <vertAlign val="superscript"/>
      <sz val="10"/>
      <name val="Arial"/>
      <family val="2"/>
    </font>
    <font>
      <sz val="8"/>
      <name val="Arial"/>
      <family val="2"/>
    </font>
    <font>
      <sz val="10"/>
      <color indexed="8"/>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21">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style="thick">
        <color theme="4"/>
      </bottom>
      <diagonal/>
    </border>
    <border>
      <left style="thin">
        <color indexed="64"/>
      </left>
      <right style="thin">
        <color indexed="64"/>
      </right>
      <top/>
      <bottom style="thick">
        <color theme="4"/>
      </bottom>
      <diagonal/>
    </border>
  </borders>
  <cellStyleXfs count="15">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cellStyleXfs>
  <cellXfs count="92">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49" fontId="10" fillId="0" borderId="0" xfId="0" applyNumberFormat="1" applyFont="1" applyFill="1"/>
    <xf numFmtId="0" fontId="11" fillId="0" borderId="0" xfId="0" applyFont="1" applyFill="1"/>
    <xf numFmtId="0" fontId="11" fillId="0" borderId="0" xfId="0" applyFont="1"/>
    <xf numFmtId="0" fontId="12" fillId="0" borderId="0" xfId="0" applyFont="1" applyAlignment="1">
      <alignment horizontal="left"/>
    </xf>
    <xf numFmtId="0" fontId="13" fillId="0" borderId="0" xfId="0" applyFont="1" applyAlignment="1"/>
    <xf numFmtId="0" fontId="14" fillId="0" borderId="0" xfId="0" applyFont="1"/>
    <xf numFmtId="0" fontId="15" fillId="0" borderId="0" xfId="0" applyFont="1" applyAlignment="1"/>
    <xf numFmtId="0" fontId="16" fillId="0" borderId="0" xfId="0" applyFont="1"/>
    <xf numFmtId="0" fontId="0" fillId="0" borderId="9" xfId="0" applyBorder="1"/>
    <xf numFmtId="0" fontId="0" fillId="0" borderId="10" xfId="0" applyBorder="1"/>
    <xf numFmtId="0" fontId="0" fillId="0" borderId="13" xfId="0" applyBorder="1"/>
    <xf numFmtId="0" fontId="0" fillId="0" borderId="14" xfId="0" applyBorder="1"/>
    <xf numFmtId="0" fontId="17" fillId="0" borderId="14" xfId="0" applyFont="1" applyBorder="1" applyAlignment="1">
      <alignment vertical="center" wrapText="1"/>
    </xf>
    <xf numFmtId="0" fontId="0" fillId="0" borderId="11" xfId="0" applyBorder="1"/>
    <xf numFmtId="0" fontId="0" fillId="0" borderId="17" xfId="0" applyBorder="1"/>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xf numFmtId="167" fontId="17" fillId="0" borderId="0" xfId="0" applyNumberFormat="1" applyFont="1"/>
    <xf numFmtId="164" fontId="19" fillId="0" borderId="0" xfId="0" applyNumberFormat="1" applyFont="1" applyAlignment="1">
      <alignment horizontal="right" indent="1"/>
    </xf>
    <xf numFmtId="0" fontId="19" fillId="0" borderId="0" xfId="0" applyFont="1"/>
    <xf numFmtId="0" fontId="17" fillId="0" borderId="0" xfId="0" applyFont="1"/>
    <xf numFmtId="167" fontId="19" fillId="0" borderId="0" xfId="0" applyNumberFormat="1" applyFont="1" applyAlignment="1">
      <alignment horizontal="left" indent="1"/>
    </xf>
    <xf numFmtId="167" fontId="19" fillId="0" borderId="0" xfId="0" applyNumberFormat="1" applyFont="1" applyAlignment="1">
      <alignment horizontal="left" indent="2"/>
    </xf>
    <xf numFmtId="167" fontId="19" fillId="0" borderId="0" xfId="0" applyNumberFormat="1" applyFont="1" applyAlignment="1">
      <alignment horizontal="left" indent="3"/>
    </xf>
    <xf numFmtId="0" fontId="0" fillId="0" borderId="0" xfId="0" applyAlignment="1">
      <alignment horizontal="left" indent="3"/>
    </xf>
    <xf numFmtId="0" fontId="19" fillId="0" borderId="0" xfId="0" applyNumberFormat="1" applyFont="1" applyAlignment="1">
      <alignment horizontal="left" indent="1"/>
    </xf>
    <xf numFmtId="0" fontId="17" fillId="0" borderId="0" xfId="0" applyNumberFormat="1" applyFont="1" applyFill="1" applyAlignment="1">
      <alignment horizontal="left"/>
    </xf>
    <xf numFmtId="167" fontId="19" fillId="0" borderId="0" xfId="0" applyNumberFormat="1" applyFont="1" applyFill="1" applyAlignment="1">
      <alignment horizontal="left" indent="1"/>
    </xf>
    <xf numFmtId="167" fontId="19" fillId="0" borderId="0" xfId="0" applyNumberFormat="1" applyFont="1" applyFill="1"/>
    <xf numFmtId="0" fontId="17" fillId="0" borderId="0" xfId="0" applyNumberFormat="1" applyFont="1" applyFill="1"/>
    <xf numFmtId="167" fontId="19" fillId="0" borderId="0" xfId="0" applyNumberFormat="1" applyFont="1"/>
    <xf numFmtId="0" fontId="17" fillId="0" borderId="0" xfId="0" applyNumberFormat="1" applyFont="1"/>
    <xf numFmtId="0" fontId="17" fillId="0" borderId="0" xfId="0" applyNumberFormat="1" applyFont="1" applyAlignment="1">
      <alignment horizontal="left"/>
    </xf>
    <xf numFmtId="0" fontId="17" fillId="0" borderId="0" xfId="0" applyNumberFormat="1" applyFont="1" applyAlignment="1">
      <alignment horizontal="left" indent="1"/>
    </xf>
    <xf numFmtId="0" fontId="19" fillId="0" borderId="0" xfId="0" applyNumberFormat="1" applyFont="1" applyAlignment="1">
      <alignment horizontal="left" indent="2"/>
    </xf>
    <xf numFmtId="0" fontId="19" fillId="0" borderId="0" xfId="0" applyNumberFormat="1" applyFont="1"/>
    <xf numFmtId="0" fontId="17" fillId="0" borderId="0" xfId="0" applyFont="1" applyAlignment="1">
      <alignment horizontal="left"/>
    </xf>
    <xf numFmtId="0" fontId="19" fillId="0" borderId="0" xfId="0" applyFont="1" applyAlignment="1">
      <alignment horizontal="left" indent="1"/>
    </xf>
    <xf numFmtId="0" fontId="17" fillId="0" borderId="0" xfId="0" applyFont="1" applyAlignment="1">
      <alignment horizontal="left" indent="1"/>
    </xf>
    <xf numFmtId="0" fontId="0" fillId="0" borderId="16" xfId="0" applyBorder="1" applyAlignment="1"/>
    <xf numFmtId="164" fontId="19" fillId="0" borderId="16" xfId="0" applyNumberFormat="1" applyFont="1" applyBorder="1" applyAlignment="1">
      <alignment horizontal="right" indent="1"/>
    </xf>
    <xf numFmtId="0" fontId="0" fillId="0" borderId="0" xfId="0" applyAlignment="1"/>
    <xf numFmtId="0" fontId="19" fillId="0" borderId="0" xfId="0" applyFont="1" applyAlignment="1">
      <alignment horizontal="left" vertical="top" wrapText="1"/>
    </xf>
    <xf numFmtId="0" fontId="17" fillId="0" borderId="11" xfId="0" applyFont="1" applyBorder="1" applyAlignment="1">
      <alignment horizontal="center" vertical="center"/>
    </xf>
    <xf numFmtId="0" fontId="0" fillId="0" borderId="12" xfId="0" applyBorder="1" applyAlignment="1"/>
    <xf numFmtId="0" fontId="0" fillId="0" borderId="15" xfId="0" applyBorder="1" applyAlignment="1"/>
    <xf numFmtId="0" fontId="0" fillId="0" borderId="16" xfId="0" applyBorder="1" applyAlignment="1"/>
    <xf numFmtId="0" fontId="17" fillId="0" borderId="17" xfId="0" applyFont="1" applyBorder="1" applyAlignment="1">
      <alignment horizontal="center" vertical="center"/>
    </xf>
    <xf numFmtId="0" fontId="17" fillId="0" borderId="13" xfId="0" applyFont="1" applyBorder="1" applyAlignment="1">
      <alignment horizontal="center" vertical="center"/>
    </xf>
    <xf numFmtId="0" fontId="17" fillId="0" borderId="15" xfId="0" applyFont="1" applyBorder="1" applyAlignment="1">
      <alignment horizontal="center" vertical="center"/>
    </xf>
    <xf numFmtId="0" fontId="17" fillId="0" borderId="18" xfId="0" applyFont="1" applyBorder="1" applyAlignment="1">
      <alignment horizontal="center" vertical="center"/>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4" xfId="0" applyFont="1" applyBorder="1" applyAlignment="1">
      <alignment horizontal="center" wrapText="1"/>
    </xf>
    <xf numFmtId="0" fontId="17" fillId="0" borderId="20" xfId="0" applyFont="1" applyBorder="1" applyAlignment="1">
      <alignment horizontal="center" wrapText="1"/>
    </xf>
    <xf numFmtId="0" fontId="17" fillId="0" borderId="13"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xf numFmtId="0" fontId="7" fillId="0" borderId="0" xfId="8"/>
    <xf numFmtId="0" fontId="9" fillId="0" borderId="0" xfId="8" applyFont="1"/>
    <xf numFmtId="0" fontId="7" fillId="0" borderId="8" xfId="9" applyFont="1" applyFill="1" applyBorder="1" applyAlignment="1">
      <alignment wrapText="1"/>
    </xf>
    <xf numFmtId="165" fontId="8" fillId="0" borderId="6" xfId="10" applyNumberFormat="1" applyFill="1" applyAlignment="1">
      <alignment horizontal="right" wrapText="1"/>
    </xf>
    <xf numFmtId="3" fontId="8" fillId="0" borderId="6" xfId="10" applyNumberFormat="1" applyFill="1" applyAlignment="1">
      <alignment horizontal="right" wrapText="1"/>
    </xf>
    <xf numFmtId="0" fontId="8" fillId="0" borderId="6" xfId="10" applyFont="1" applyFill="1" applyBorder="1" applyAlignment="1">
      <alignment wrapText="1"/>
    </xf>
    <xf numFmtId="0" fontId="19" fillId="0" borderId="0" xfId="8" applyFont="1"/>
    <xf numFmtId="165" fontId="0" fillId="0" borderId="7" xfId="11" applyNumberFormat="1" applyFont="1" applyFill="1" applyAlignment="1">
      <alignment horizontal="right" wrapText="1"/>
    </xf>
    <xf numFmtId="3" fontId="0" fillId="0" borderId="7" xfId="11" applyNumberFormat="1" applyFont="1" applyFill="1" applyAlignment="1">
      <alignment horizontal="right" wrapText="1"/>
    </xf>
    <xf numFmtId="0" fontId="0" fillId="0" borderId="7" xfId="11" applyFont="1" applyFill="1" applyBorder="1" applyAlignment="1">
      <alignment wrapText="1"/>
    </xf>
    <xf numFmtId="4" fontId="8" fillId="0" borderId="6" xfId="10" applyNumberFormat="1" applyFill="1" applyAlignment="1">
      <alignment horizontal="right" wrapText="1"/>
    </xf>
    <xf numFmtId="4" fontId="0" fillId="0" borderId="7" xfId="11" applyNumberFormat="1" applyFont="1" applyFill="1" applyAlignment="1">
      <alignment horizontal="right" wrapText="1"/>
    </xf>
    <xf numFmtId="168" fontId="0" fillId="0" borderId="7" xfId="11" applyNumberFormat="1" applyFont="1" applyFill="1" applyAlignment="1">
      <alignment horizontal="right" wrapText="1"/>
    </xf>
    <xf numFmtId="0" fontId="8" fillId="0" borderId="5" xfId="12" applyFont="1" applyFill="1" applyBorder="1" applyAlignment="1">
      <alignment wrapText="1"/>
    </xf>
    <xf numFmtId="0" fontId="7" fillId="0" borderId="0" xfId="8" applyAlignment="1" applyProtection="1">
      <alignment horizontal="left"/>
    </xf>
    <xf numFmtId="0" fontId="7" fillId="0" borderId="0" xfId="13" applyFont="1"/>
    <xf numFmtId="0" fontId="6" fillId="0" borderId="0" xfId="14" applyFont="1" applyFill="1" applyBorder="1" applyAlignment="1">
      <alignment horizontal="left"/>
    </xf>
    <xf numFmtId="0" fontId="20" fillId="0" borderId="0" xfId="8" applyFont="1"/>
    <xf numFmtId="168" fontId="8" fillId="0" borderId="6" xfId="10" applyNumberFormat="1" applyFill="1" applyAlignment="1">
      <alignment horizontal="right" wrapText="1"/>
    </xf>
  </cellXfs>
  <cellStyles count="15">
    <cellStyle name="Body: normal cell" xfId="4"/>
    <cellStyle name="Body: normal cell 2" xfId="11"/>
    <cellStyle name="Font: Calibri, 9pt regular" xfId="1"/>
    <cellStyle name="Font: Calibri, 9pt regular 2" xfId="13"/>
    <cellStyle name="Footnotes: top row" xfId="6"/>
    <cellStyle name="Footnotes: top row 2" xfId="9"/>
    <cellStyle name="Header: bottom row" xfId="2"/>
    <cellStyle name="Header: bottom row 2" xfId="12"/>
    <cellStyle name="Hyperlink" xfId="7" builtinId="8"/>
    <cellStyle name="Normal" xfId="0" builtinId="0"/>
    <cellStyle name="Normal 2" xfId="8"/>
    <cellStyle name="Parent row" xfId="5"/>
    <cellStyle name="Parent row 2" xfId="10"/>
    <cellStyle name="Table title" xfId="3"/>
    <cellStyle name="Table title 2"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uroheat.org/United-States-156.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abSelected="1" workbookViewId="0"/>
  </sheetViews>
  <sheetFormatPr defaultRowHeight="15" x14ac:dyDescent="0.25"/>
  <cols>
    <col min="1" max="1" width="12.5" customWidth="1"/>
    <col min="2" max="2" width="61.5" customWidth="1"/>
    <col min="3" max="3" width="19.25" customWidth="1"/>
  </cols>
  <sheetData>
    <row r="1" spans="1:2" x14ac:dyDescent="0.25">
      <c r="A1" s="1" t="s">
        <v>128</v>
      </c>
    </row>
    <row r="3" spans="1:2" x14ac:dyDescent="0.25">
      <c r="A3" s="1" t="s">
        <v>0</v>
      </c>
      <c r="B3" s="2" t="s">
        <v>132</v>
      </c>
    </row>
    <row r="4" spans="1:2" x14ac:dyDescent="0.25">
      <c r="B4" t="s">
        <v>120</v>
      </c>
    </row>
    <row r="5" spans="1:2" x14ac:dyDescent="0.25">
      <c r="B5" s="5">
        <v>2016</v>
      </c>
    </row>
    <row r="6" spans="1:2" x14ac:dyDescent="0.25">
      <c r="B6" t="s">
        <v>481</v>
      </c>
    </row>
    <row r="7" spans="1:2" x14ac:dyDescent="0.25">
      <c r="B7" s="6" t="s">
        <v>175</v>
      </c>
    </row>
    <row r="8" spans="1:2" x14ac:dyDescent="0.25">
      <c r="B8" t="s">
        <v>121</v>
      </c>
    </row>
    <row r="10" spans="1:2" x14ac:dyDescent="0.25">
      <c r="B10" s="2" t="s">
        <v>130</v>
      </c>
    </row>
    <row r="11" spans="1:2" x14ac:dyDescent="0.25">
      <c r="B11" t="s">
        <v>120</v>
      </c>
    </row>
    <row r="12" spans="1:2" x14ac:dyDescent="0.25">
      <c r="B12" s="5">
        <v>2016</v>
      </c>
    </row>
    <row r="13" spans="1:2" x14ac:dyDescent="0.25">
      <c r="B13" t="s">
        <v>481</v>
      </c>
    </row>
    <row r="14" spans="1:2" x14ac:dyDescent="0.25">
      <c r="B14" s="6" t="s">
        <v>174</v>
      </c>
    </row>
    <row r="15" spans="1:2" x14ac:dyDescent="0.25">
      <c r="B15" t="s">
        <v>122</v>
      </c>
    </row>
    <row r="17" spans="1:2" x14ac:dyDescent="0.25">
      <c r="B17" s="2" t="s">
        <v>131</v>
      </c>
    </row>
    <row r="18" spans="1:2" x14ac:dyDescent="0.25">
      <c r="B18" t="s">
        <v>133</v>
      </c>
    </row>
    <row r="19" spans="1:2" x14ac:dyDescent="0.25">
      <c r="B19" s="5">
        <v>2013</v>
      </c>
    </row>
    <row r="20" spans="1:2" x14ac:dyDescent="0.25">
      <c r="B20" t="s">
        <v>563</v>
      </c>
    </row>
    <row r="21" spans="1:2" x14ac:dyDescent="0.25">
      <c r="B21" s="6" t="s">
        <v>564</v>
      </c>
    </row>
    <row r="22" spans="1:2" x14ac:dyDescent="0.25">
      <c r="B22" t="s">
        <v>565</v>
      </c>
    </row>
    <row r="24" spans="1:2" x14ac:dyDescent="0.25">
      <c r="B24" s="2" t="s">
        <v>361</v>
      </c>
    </row>
    <row r="25" spans="1:2" x14ac:dyDescent="0.25">
      <c r="B25" t="s">
        <v>362</v>
      </c>
    </row>
    <row r="26" spans="1:2" x14ac:dyDescent="0.25">
      <c r="B26" s="5">
        <v>2013</v>
      </c>
    </row>
    <row r="27" spans="1:2" x14ac:dyDescent="0.25">
      <c r="B27" t="s">
        <v>363</v>
      </c>
    </row>
    <row r="28" spans="1:2" x14ac:dyDescent="0.25">
      <c r="B28" t="s">
        <v>364</v>
      </c>
    </row>
    <row r="29" spans="1:2" x14ac:dyDescent="0.25">
      <c r="B29" t="s">
        <v>365</v>
      </c>
    </row>
    <row r="31" spans="1:2" x14ac:dyDescent="0.25">
      <c r="A31" s="1" t="s">
        <v>134</v>
      </c>
    </row>
    <row r="32" spans="1:2" x14ac:dyDescent="0.25">
      <c r="A32" s="1"/>
    </row>
    <row r="33" spans="1:2" x14ac:dyDescent="0.25">
      <c r="A33" s="1" t="s">
        <v>162</v>
      </c>
    </row>
    <row r="34" spans="1:2" x14ac:dyDescent="0.25">
      <c r="A34" s="7" t="s">
        <v>163</v>
      </c>
    </row>
    <row r="35" spans="1:2" x14ac:dyDescent="0.25">
      <c r="A35" s="7" t="s">
        <v>164</v>
      </c>
    </row>
    <row r="36" spans="1:2" x14ac:dyDescent="0.25">
      <c r="A36" s="7" t="s">
        <v>165</v>
      </c>
    </row>
    <row r="37" spans="1:2" x14ac:dyDescent="0.25">
      <c r="A37" s="7"/>
    </row>
    <row r="38" spans="1:2" x14ac:dyDescent="0.25">
      <c r="A38" s="7" t="s">
        <v>166</v>
      </c>
    </row>
    <row r="39" spans="1:2" x14ac:dyDescent="0.25">
      <c r="A39" s="7" t="s">
        <v>167</v>
      </c>
    </row>
    <row r="40" spans="1:2" x14ac:dyDescent="0.25">
      <c r="A40" s="7" t="s">
        <v>169</v>
      </c>
    </row>
    <row r="41" spans="1:2" x14ac:dyDescent="0.25">
      <c r="A41" s="7" t="s">
        <v>168</v>
      </c>
    </row>
    <row r="42" spans="1:2" x14ac:dyDescent="0.25">
      <c r="A42" s="7"/>
    </row>
    <row r="43" spans="1:2" x14ac:dyDescent="0.25">
      <c r="A43" s="1" t="s">
        <v>150</v>
      </c>
    </row>
    <row r="44" spans="1:2" x14ac:dyDescent="0.25">
      <c r="A44" s="7" t="s">
        <v>151</v>
      </c>
    </row>
    <row r="45" spans="1:2" x14ac:dyDescent="0.25">
      <c r="A45" s="7" t="s">
        <v>152</v>
      </c>
    </row>
    <row r="46" spans="1:2" x14ac:dyDescent="0.25">
      <c r="A46" s="7" t="s">
        <v>153</v>
      </c>
    </row>
    <row r="47" spans="1:2" x14ac:dyDescent="0.25">
      <c r="A47" s="7" t="s">
        <v>154</v>
      </c>
    </row>
    <row r="48" spans="1:2" x14ac:dyDescent="0.25">
      <c r="A48" s="7"/>
      <c r="B48" t="s">
        <v>155</v>
      </c>
    </row>
    <row r="49" spans="1:3" x14ac:dyDescent="0.25">
      <c r="A49" s="7"/>
      <c r="B49" t="s">
        <v>156</v>
      </c>
    </row>
    <row r="50" spans="1:3" x14ac:dyDescent="0.25">
      <c r="A50" s="7"/>
      <c r="B50" t="s">
        <v>157</v>
      </c>
      <c r="C50" s="4">
        <v>0.25</v>
      </c>
    </row>
    <row r="51" spans="1:3" x14ac:dyDescent="0.25">
      <c r="A51" s="7"/>
      <c r="C51" s="3"/>
    </row>
    <row r="52" spans="1:3" x14ac:dyDescent="0.25">
      <c r="A52" s="1" t="s">
        <v>158</v>
      </c>
      <c r="C52" s="3"/>
    </row>
    <row r="53" spans="1:3" x14ac:dyDescent="0.25">
      <c r="A53" s="7" t="s">
        <v>159</v>
      </c>
    </row>
    <row r="54" spans="1:3" x14ac:dyDescent="0.25">
      <c r="A54" s="7" t="s">
        <v>160</v>
      </c>
    </row>
    <row r="55" spans="1:3" x14ac:dyDescent="0.25">
      <c r="A55" s="7" t="s">
        <v>161</v>
      </c>
    </row>
    <row r="56" spans="1:3" x14ac:dyDescent="0.25">
      <c r="A56" s="7" t="s">
        <v>135</v>
      </c>
    </row>
    <row r="57" spans="1:3" x14ac:dyDescent="0.25">
      <c r="A57" t="s">
        <v>136</v>
      </c>
    </row>
    <row r="58" spans="1:3" x14ac:dyDescent="0.25">
      <c r="A58" t="s">
        <v>137</v>
      </c>
    </row>
    <row r="59" spans="1:3" x14ac:dyDescent="0.25">
      <c r="A59" t="s">
        <v>138</v>
      </c>
    </row>
    <row r="60" spans="1:3" x14ac:dyDescent="0.25">
      <c r="A60" t="s">
        <v>139</v>
      </c>
    </row>
    <row r="62" spans="1:3" x14ac:dyDescent="0.25">
      <c r="A62" t="s">
        <v>146</v>
      </c>
    </row>
    <row r="63" spans="1:3" x14ac:dyDescent="0.25">
      <c r="A63" t="s">
        <v>147</v>
      </c>
    </row>
    <row r="64" spans="1:3" x14ac:dyDescent="0.25">
      <c r="A64" t="s">
        <v>148</v>
      </c>
    </row>
    <row r="65" spans="1:1" x14ac:dyDescent="0.25">
      <c r="A65" t="s">
        <v>149</v>
      </c>
    </row>
    <row r="67" spans="1:1" x14ac:dyDescent="0.25">
      <c r="A67" s="1" t="s">
        <v>566</v>
      </c>
    </row>
    <row r="68" spans="1:1" x14ac:dyDescent="0.25">
      <c r="A68" t="s">
        <v>567</v>
      </c>
    </row>
  </sheetData>
  <hyperlinks>
    <hyperlink ref="B21" r:id="rId1" display="http://www.euroheat.org/United-States-156.aspx"/>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4'!C44:C45,'AEO Table 4'!C47)*10^15*'RECS HC2.1'!$B$32/SUM('RECS HC2.1'!$B$32:$B$33)</f>
        <v>1362267189260563.5</v>
      </c>
      <c r="C2">
        <f>SUM('AEO Table 4'!D44:D45,'AEO Table 4'!D47)*10^15*'RECS HC2.1'!$B$32/SUM('RECS HC2.1'!$B$32:$B$33)</f>
        <v>1332157308098591.5</v>
      </c>
      <c r="D2">
        <f>SUM('AEO Table 4'!E44:E45,'AEO Table 4'!E47)*10^15*'RECS HC2.1'!$B$32/SUM('RECS HC2.1'!$B$32:$B$33)</f>
        <v>1377271332746479</v>
      </c>
      <c r="E2">
        <f>SUM('AEO Table 4'!F44:F45,'AEO Table 4'!F47)*10^15*'RECS HC2.1'!$B$32/SUM('RECS HC2.1'!$B$32:$B$33)</f>
        <v>1383415066901408.5</v>
      </c>
      <c r="F2">
        <f>SUM('AEO Table 4'!G44:G45,'AEO Table 4'!G47)*10^15*'RECS HC2.1'!$B$32/SUM('RECS HC2.1'!$B$32:$B$33)</f>
        <v>1387058498239436.7</v>
      </c>
      <c r="G2">
        <f>SUM('AEO Table 4'!H44:H45,'AEO Table 4'!H47)*10^15*'RECS HC2.1'!$B$32/SUM('RECS HC2.1'!$B$32:$B$33)</f>
        <v>1386713388204225.5</v>
      </c>
      <c r="H2">
        <f>SUM('AEO Table 4'!I44:I45,'AEO Table 4'!I47)*10^15*'RECS HC2.1'!$B$32/SUM('RECS HC2.1'!$B$32:$B$33)</f>
        <v>1384902529929577.5</v>
      </c>
      <c r="I2">
        <f>SUM('AEO Table 4'!J44:J45,'AEO Table 4'!J47)*10^15*'RECS HC2.1'!$B$32/SUM('RECS HC2.1'!$B$32:$B$33)</f>
        <v>1384185941901408.5</v>
      </c>
      <c r="J2">
        <f>SUM('AEO Table 4'!K44:K45,'AEO Table 4'!K47)*10^15*'RECS HC2.1'!$B$32/SUM('RECS HC2.1'!$B$32:$B$33)</f>
        <v>1389215242077464.7</v>
      </c>
      <c r="K2">
        <f>SUM('AEO Table 4'!L44:L45,'AEO Table 4'!L47)*10^15*'RECS HC2.1'!$B$32/SUM('RECS HC2.1'!$B$32:$B$33)</f>
        <v>1398867465669014.2</v>
      </c>
      <c r="L2">
        <f>SUM('AEO Table 4'!M44:M45,'AEO Table 4'!M47)*10^15*'RECS HC2.1'!$B$32/SUM('RECS HC2.1'!$B$32:$B$33)</f>
        <v>1410290220070422.5</v>
      </c>
      <c r="M2">
        <f>SUM('AEO Table 4'!N44:N45,'AEO Table 4'!N47)*10^15*'RECS HC2.1'!$B$32/SUM('RECS HC2.1'!$B$32:$B$33)</f>
        <v>1422440419894366.2</v>
      </c>
      <c r="N2">
        <f>SUM('AEO Table 4'!O44:O45,'AEO Table 4'!O47)*10^15*'RECS HC2.1'!$B$32/SUM('RECS HC2.1'!$B$32:$B$33)</f>
        <v>1436156411091549.2</v>
      </c>
      <c r="O2">
        <f>SUM('AEO Table 4'!P44:P45,'AEO Table 4'!P47)*10^15*'RECS HC2.1'!$B$32/SUM('RECS HC2.1'!$B$32:$B$33)</f>
        <v>1451700322183098.7</v>
      </c>
      <c r="P2">
        <f>SUM('AEO Table 4'!Q44:Q45,'AEO Table 4'!Q47)*10^15*'RECS HC2.1'!$B$32/SUM('RECS HC2.1'!$B$32:$B$33)</f>
        <v>1467165129401408.5</v>
      </c>
      <c r="Q2">
        <f>SUM('AEO Table 4'!R44:R45,'AEO Table 4'!R47)*10^15*'RECS HC2.1'!$B$32/SUM('RECS HC2.1'!$B$32:$B$33)</f>
        <v>1482215029049295.7</v>
      </c>
      <c r="R2">
        <f>SUM('AEO Table 4'!S44:S45,'AEO Table 4'!S47)*10^15*'RECS HC2.1'!$B$32/SUM('RECS HC2.1'!$B$32:$B$33)</f>
        <v>1497303705105634</v>
      </c>
      <c r="S2">
        <f>SUM('AEO Table 4'!T44:T45,'AEO Table 4'!T47)*10^15*'RECS HC2.1'!$B$32/SUM('RECS HC2.1'!$B$32:$B$33)</f>
        <v>1513620817781690.2</v>
      </c>
      <c r="T2">
        <f>SUM('AEO Table 4'!U44:U45,'AEO Table 4'!U47)*10^15*'RECS HC2.1'!$B$32/SUM('RECS HC2.1'!$B$32:$B$33)</f>
        <v>1531264083626760.7</v>
      </c>
      <c r="U2">
        <f>SUM('AEO Table 4'!V44:V45,'AEO Table 4'!V47)*10^15*'RECS HC2.1'!$B$32/SUM('RECS HC2.1'!$B$32:$B$33)</f>
        <v>1550051253521126.7</v>
      </c>
      <c r="V2">
        <f>SUM('AEO Table 4'!W44:W45,'AEO Table 4'!W47)*10^15*'RECS HC2.1'!$B$32/SUM('RECS HC2.1'!$B$32:$B$33)</f>
        <v>1570185515845070.2</v>
      </c>
      <c r="W2">
        <f>SUM('AEO Table 4'!X44:X45,'AEO Table 4'!X47)*10^15*'RECS HC2.1'!$B$32/SUM('RECS HC2.1'!$B$32:$B$33)</f>
        <v>1591823527288732.2</v>
      </c>
      <c r="X2">
        <f>SUM('AEO Table 4'!Y44:Y45,'AEO Table 4'!Y47)*10^15*'RECS HC2.1'!$B$32/SUM('RECS HC2.1'!$B$32:$B$33)</f>
        <v>1613557704225352.2</v>
      </c>
      <c r="Y2">
        <f>SUM('AEO Table 4'!Z44:Z45,'AEO Table 4'!Z47)*10^15*'RECS HC2.1'!$B$32/SUM('RECS HC2.1'!$B$32:$B$33)</f>
        <v>1635410536971830.7</v>
      </c>
      <c r="Z2">
        <f>SUM('AEO Table 4'!AA44:AA45,'AEO Table 4'!AA47)*10^15*'RECS HC2.1'!$B$32/SUM('RECS HC2.1'!$B$32:$B$33)</f>
        <v>1657216838028169</v>
      </c>
      <c r="AA2">
        <f>SUM('AEO Table 4'!AB44:AB45,'AEO Table 4'!AB47)*10^15*'RECS HC2.1'!$B$32/SUM('RECS HC2.1'!$B$32:$B$33)</f>
        <v>1678835461267605.7</v>
      </c>
      <c r="AB2">
        <f>SUM('AEO Table 4'!AC44:AC45,'AEO Table 4'!AC47)*10^15*'RECS HC2.1'!$B$32/SUM('RECS HC2.1'!$B$32:$B$33)</f>
        <v>1700917850352112.7</v>
      </c>
      <c r="AC2">
        <f>TREND($S2:$AB2,$S$1:$AB$1,AC$1)</f>
        <v>1720018695539912</v>
      </c>
      <c r="AD2">
        <f t="shared" ref="AD2:AL2" si="0">TREND($S2:$AB2,$S$1:$AB$1,AD$1)</f>
        <v>1741060574930648</v>
      </c>
      <c r="AE2">
        <f t="shared" si="0"/>
        <v>1762102454321392</v>
      </c>
      <c r="AF2">
        <f t="shared" si="0"/>
        <v>1783144333712128</v>
      </c>
      <c r="AG2">
        <f t="shared" si="0"/>
        <v>1804186213102864</v>
      </c>
      <c r="AH2">
        <f t="shared" si="0"/>
        <v>1825228092493600</v>
      </c>
      <c r="AI2">
        <f t="shared" si="0"/>
        <v>1846269971884344</v>
      </c>
      <c r="AJ2">
        <f t="shared" si="0"/>
        <v>1867311851275080</v>
      </c>
      <c r="AK2">
        <f t="shared" si="0"/>
        <v>1888353730665816</v>
      </c>
      <c r="AL2">
        <f t="shared" si="0"/>
        <v>1909395610056560</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4'!C56*10^15*'RECS HC2.1'!$B$32/SUM('RECS HC2.1'!$B$32:$B$33)</f>
        <v>192392252640845.09</v>
      </c>
      <c r="C4">
        <f>'AEO Table 4'!D56*10^15*'RECS HC2.1'!$B$32/SUM('RECS HC2.1'!$B$32:$B$33)</f>
        <v>192385272887323.97</v>
      </c>
      <c r="D4">
        <f>'AEO Table 4'!E56*10^15*'RECS HC2.1'!$B$32/SUM('RECS HC2.1'!$B$32:$B$33)</f>
        <v>193200352992957.75</v>
      </c>
      <c r="E4">
        <f>'AEO Table 4'!F56*10^15*'RECS HC2.1'!$B$32/SUM('RECS HC2.1'!$B$32:$B$33)</f>
        <v>193268599471831</v>
      </c>
      <c r="F4">
        <f>'AEO Table 4'!G56*10^15*'RECS HC2.1'!$B$32/SUM('RECS HC2.1'!$B$32:$B$33)</f>
        <v>192134001760563.37</v>
      </c>
      <c r="G4">
        <f>'AEO Table 4'!H56*10^15*'RECS HC2.1'!$B$32/SUM('RECS HC2.1'!$B$32:$B$33)</f>
        <v>190405349471831</v>
      </c>
      <c r="H4">
        <f>'AEO Table 4'!I56*10^15*'RECS HC2.1'!$B$32/SUM('RECS HC2.1'!$B$32:$B$33)</f>
        <v>188613103873239.44</v>
      </c>
      <c r="I4">
        <f>'AEO Table 4'!J56*10^15*'RECS HC2.1'!$B$32/SUM('RECS HC2.1'!$B$32:$B$33)</f>
        <v>187234214788732.41</v>
      </c>
      <c r="J4">
        <f>'AEO Table 4'!K56*10^15*'RECS HC2.1'!$B$32/SUM('RECS HC2.1'!$B$32:$B$33)</f>
        <v>186139169014084.53</v>
      </c>
      <c r="K4">
        <f>'AEO Table 4'!L56*10^15*'RECS HC2.1'!$B$32/SUM('RECS HC2.1'!$B$32:$B$33)</f>
        <v>185002244718309.87</v>
      </c>
      <c r="L4">
        <f>'AEO Table 4'!M56*10^15*'RECS HC2.1'!$B$32/SUM('RECS HC2.1'!$B$32:$B$33)</f>
        <v>183805604753521.12</v>
      </c>
      <c r="M4">
        <f>'AEO Table 4'!N56*10^15*'RECS HC2.1'!$B$32/SUM('RECS HC2.1'!$B$32:$B$33)</f>
        <v>182609740316901.41</v>
      </c>
      <c r="N4">
        <f>'AEO Table 4'!O56*10^15*'RECS HC2.1'!$B$32/SUM('RECS HC2.1'!$B$32:$B$33)</f>
        <v>181619390845070.44</v>
      </c>
      <c r="O4">
        <f>'AEO Table 4'!P56*10^15*'RECS HC2.1'!$B$32/SUM('RECS HC2.1'!$B$32:$B$33)</f>
        <v>180750799295774.66</v>
      </c>
      <c r="P4">
        <f>'AEO Table 4'!Q56*10^15*'RECS HC2.1'!$B$32/SUM('RECS HC2.1'!$B$32:$B$33)</f>
        <v>179924861795774.66</v>
      </c>
      <c r="Q4">
        <f>'AEO Table 4'!R56*10^15*'RECS HC2.1'!$B$32/SUM('RECS HC2.1'!$B$32:$B$33)</f>
        <v>179027575704225.37</v>
      </c>
      <c r="R4">
        <f>'AEO Table 4'!S56*10^15*'RECS HC2.1'!$B$32/SUM('RECS HC2.1'!$B$32:$B$33)</f>
        <v>178156657570422.53</v>
      </c>
      <c r="S4">
        <f>'AEO Table 4'!T56*10^15*'RECS HC2.1'!$B$32/SUM('RECS HC2.1'!$B$32:$B$33)</f>
        <v>177430763204225.37</v>
      </c>
      <c r="T4">
        <f>'AEO Table 4'!U56*10^15*'RECS HC2.1'!$B$32/SUM('RECS HC2.1'!$B$32:$B$33)</f>
        <v>176778544014084.53</v>
      </c>
      <c r="U4">
        <f>'AEO Table 4'!V56*10^15*'RECS HC2.1'!$B$32/SUM('RECS HC2.1'!$B$32:$B$33)</f>
        <v>176113916373239.44</v>
      </c>
      <c r="V4">
        <f>'AEO Table 4'!W56*10^15*'RECS HC2.1'!$B$32/SUM('RECS HC2.1'!$B$32:$B$33)</f>
        <v>175408961267605.66</v>
      </c>
      <c r="W4">
        <f>'AEO Table 4'!X56*10^15*'RECS HC2.1'!$B$32/SUM('RECS HC2.1'!$B$32:$B$33)</f>
        <v>174712536971831</v>
      </c>
      <c r="X4">
        <f>'AEO Table 4'!Y56*10^15*'RECS HC2.1'!$B$32/SUM('RECS HC2.1'!$B$32:$B$33)</f>
        <v>173987418133802.81</v>
      </c>
      <c r="Y4">
        <f>'AEO Table 4'!Z56*10^15*'RECS HC2.1'!$B$32/SUM('RECS HC2.1'!$B$32:$B$33)</f>
        <v>173290993838028.19</v>
      </c>
      <c r="Z4">
        <f>'AEO Table 4'!AA56*10^15*'RECS HC2.1'!$B$32/SUM('RECS HC2.1'!$B$32:$B$33)</f>
        <v>172605426936619.72</v>
      </c>
      <c r="AA4">
        <f>'AEO Table 4'!AB56*10^15*'RECS HC2.1'!$B$32/SUM('RECS HC2.1'!$B$32:$B$33)</f>
        <v>171904349471831</v>
      </c>
      <c r="AB4">
        <f>'AEO Table 4'!AC56*10^15*'RECS HC2.1'!$B$32/SUM('RECS HC2.1'!$B$32:$B$33)</f>
        <v>171227313380281.69</v>
      </c>
      <c r="AC4">
        <f t="shared" si="1"/>
        <v>170526959741784.25</v>
      </c>
      <c r="AD4">
        <f t="shared" si="1"/>
        <v>169832584720444</v>
      </c>
      <c r="AE4">
        <f t="shared" si="1"/>
        <v>169138209699103.75</v>
      </c>
      <c r="AF4">
        <f t="shared" si="1"/>
        <v>168443834677763.75</v>
      </c>
      <c r="AG4">
        <f t="shared" si="1"/>
        <v>167749459656423.5</v>
      </c>
      <c r="AH4">
        <f t="shared" si="1"/>
        <v>167055084635083.25</v>
      </c>
      <c r="AI4">
        <f t="shared" si="1"/>
        <v>166360709613743.25</v>
      </c>
      <c r="AJ4">
        <f t="shared" si="1"/>
        <v>165666334592403</v>
      </c>
      <c r="AK4">
        <f t="shared" si="1"/>
        <v>164971959571062.75</v>
      </c>
      <c r="AL4">
        <f t="shared" si="1"/>
        <v>164277584549722.75</v>
      </c>
    </row>
    <row r="5" spans="1:40" ht="14.45" x14ac:dyDescent="0.25">
      <c r="A5" s="1" t="s">
        <v>127</v>
      </c>
      <c r="B5">
        <f>'AEO Table 4'!C62*10^15*'RECS HC2.1'!$B$32/SUM('RECS HC2.1'!$B$32:$B$33)</f>
        <v>5344164612676.0566</v>
      </c>
      <c r="C5">
        <f>'AEO Table 4'!D62*10^15*'RECS HC2.1'!$B$32/SUM('RECS HC2.1'!$B$32:$B$33)</f>
        <v>5467473591549.2959</v>
      </c>
      <c r="D5">
        <f>'AEO Table 4'!E62*10^15*'RECS HC2.1'!$B$32/SUM('RECS HC2.1'!$B$32:$B$33)</f>
        <v>5652824823943.6621</v>
      </c>
      <c r="E5">
        <f>'AEO Table 4'!F62*10^15*'RECS HC2.1'!$B$32/SUM('RECS HC2.1'!$B$32:$B$33)</f>
        <v>5693927816901.4092</v>
      </c>
      <c r="F5">
        <f>'AEO Table 4'!G62*10^15*'RECS HC2.1'!$B$32/SUM('RECS HC2.1'!$B$32:$B$33)</f>
        <v>5624130281690.1416</v>
      </c>
      <c r="G5">
        <f>'AEO Table 4'!H62*10^15*'RECS HC2.1'!$B$32/SUM('RECS HC2.1'!$B$32:$B$33)</f>
        <v>5503923415492.958</v>
      </c>
      <c r="H5">
        <f>'AEO Table 4'!I62*10^15*'RECS HC2.1'!$B$32/SUM('RECS HC2.1'!$B$32:$B$33)</f>
        <v>5409308978873.2393</v>
      </c>
      <c r="I5">
        <f>'AEO Table 4'!J62*10^15*'RECS HC2.1'!$B$32/SUM('RECS HC2.1'!$B$32:$B$33)</f>
        <v>5338735915492.958</v>
      </c>
      <c r="J5">
        <f>'AEO Table 4'!K62*10^15*'RECS HC2.1'!$B$32/SUM('RECS HC2.1'!$B$32:$B$33)</f>
        <v>5284448943661.9717</v>
      </c>
      <c r="K5">
        <f>'AEO Table 4'!L62*10^15*'RECS HC2.1'!$B$32/SUM('RECS HC2.1'!$B$32:$B$33)</f>
        <v>5240243838028.1689</v>
      </c>
      <c r="L5">
        <f>'AEO Table 4'!M62*10^15*'RECS HC2.1'!$B$32/SUM('RECS HC2.1'!$B$32:$B$33)</f>
        <v>5202242957746.4795</v>
      </c>
      <c r="M5">
        <f>'AEO Table 4'!N62*10^15*'RECS HC2.1'!$B$32/SUM('RECS HC2.1'!$B$32:$B$33)</f>
        <v>5165793133802.8174</v>
      </c>
      <c r="N5">
        <f>'AEO Table 4'!O62*10^15*'RECS HC2.1'!$B$32/SUM('RECS HC2.1'!$B$32:$B$33)</f>
        <v>5127792253521.127</v>
      </c>
      <c r="O5">
        <f>'AEO Table 4'!P62*10^15*'RECS HC2.1'!$B$32/SUM('RECS HC2.1'!$B$32:$B$33)</f>
        <v>5089791373239.4365</v>
      </c>
      <c r="P5">
        <f>'AEO Table 4'!Q62*10^15*'RECS HC2.1'!$B$32/SUM('RECS HC2.1'!$B$32:$B$33)</f>
        <v>5055668133802.8174</v>
      </c>
      <c r="Q5">
        <f>'AEO Table 4'!R62*10^15*'RECS HC2.1'!$B$32/SUM('RECS HC2.1'!$B$32:$B$33)</f>
        <v>5020769366197.1836</v>
      </c>
      <c r="R5">
        <f>'AEO Table 4'!S62*10^15*'RECS HC2.1'!$B$32/SUM('RECS HC2.1'!$B$32:$B$33)</f>
        <v>4987421654929.5781</v>
      </c>
      <c r="S5">
        <f>'AEO Table 4'!T62*10^15*'RECS HC2.1'!$B$32/SUM('RECS HC2.1'!$B$32:$B$33)</f>
        <v>4953298415492.957</v>
      </c>
      <c r="T5">
        <f>'AEO Table 4'!U62*10^15*'RECS HC2.1'!$B$32/SUM('RECS HC2.1'!$B$32:$B$33)</f>
        <v>4916848591549.2959</v>
      </c>
      <c r="U5">
        <f>'AEO Table 4'!V62*10^15*'RECS HC2.1'!$B$32/SUM('RECS HC2.1'!$B$32:$B$33)</f>
        <v>4880398767605.6338</v>
      </c>
      <c r="V5">
        <f>'AEO Table 4'!W62*10^15*'RECS HC2.1'!$B$32/SUM('RECS HC2.1'!$B$32:$B$33)</f>
        <v>4843173415492.957</v>
      </c>
      <c r="W5">
        <f>'AEO Table 4'!X62*10^15*'RECS HC2.1'!$B$32/SUM('RECS HC2.1'!$B$32:$B$33)</f>
        <v>4809050176056.3379</v>
      </c>
      <c r="X5">
        <f>'AEO Table 4'!Y62*10^15*'RECS HC2.1'!$B$32/SUM('RECS HC2.1'!$B$32:$B$33)</f>
        <v>4775702464788.7324</v>
      </c>
      <c r="Y5">
        <f>'AEO Table 4'!Z62*10^15*'RECS HC2.1'!$B$32/SUM('RECS HC2.1'!$B$32:$B$33)</f>
        <v>4744681338028.1689</v>
      </c>
      <c r="Z5">
        <f>'AEO Table 4'!AA62*10^15*'RECS HC2.1'!$B$32/SUM('RECS HC2.1'!$B$32:$B$33)</f>
        <v>4712884683098.5908</v>
      </c>
      <c r="AA5">
        <f>'AEO Table 4'!AB62*10^15*'RECS HC2.1'!$B$32/SUM('RECS HC2.1'!$B$32:$B$33)</f>
        <v>4679536971830.9854</v>
      </c>
      <c r="AB5">
        <f>'AEO Table 4'!AC62*10^15*'RECS HC2.1'!$B$32/SUM('RECS HC2.1'!$B$32:$B$33)</f>
        <v>4646964788732.3945</v>
      </c>
      <c r="AC5">
        <f t="shared" si="1"/>
        <v>4610101349765.2578</v>
      </c>
      <c r="AD5">
        <f t="shared" si="1"/>
        <v>4576255420401.1953</v>
      </c>
      <c r="AE5">
        <f t="shared" si="1"/>
        <v>4542409491037.125</v>
      </c>
      <c r="AF5">
        <f t="shared" si="1"/>
        <v>4508563561673.0625</v>
      </c>
      <c r="AG5">
        <f t="shared" si="1"/>
        <v>4474717632309</v>
      </c>
      <c r="AH5">
        <f t="shared" si="1"/>
        <v>4440871702944.9375</v>
      </c>
      <c r="AI5">
        <f t="shared" si="1"/>
        <v>4407025773580.875</v>
      </c>
      <c r="AJ5">
        <f t="shared" si="1"/>
        <v>4373179844216.8125</v>
      </c>
      <c r="AK5">
        <f t="shared" si="1"/>
        <v>4339333914852.75</v>
      </c>
      <c r="AL5">
        <f t="shared" si="1"/>
        <v>4305487985488.6875</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'AEO Table 4'!C34*10^15*'RECS HC2.1'!$B$33/SUM('RECS HC2.1'!$B$32:$B$33)</f>
        <v>95853736795774.656</v>
      </c>
      <c r="C2">
        <f>'AEO Table 4'!D34*10^15*'RECS HC2.1'!$B$33/SUM('RECS HC2.1'!$B$32:$B$33)</f>
        <v>74703776408450.703</v>
      </c>
      <c r="D2">
        <f>'AEO Table 4'!E34*10^15*'RECS HC2.1'!$B$33/SUM('RECS HC2.1'!$B$32:$B$33)</f>
        <v>80545880281690.141</v>
      </c>
      <c r="E2">
        <f>'AEO Table 4'!F34*10^15*'RECS HC2.1'!$B$33/SUM('RECS HC2.1'!$B$32:$B$33)</f>
        <v>81928626760563.391</v>
      </c>
      <c r="F2">
        <f>'AEO Table 4'!G34*10^15*'RECS HC2.1'!$B$33/SUM('RECS HC2.1'!$B$32:$B$33)</f>
        <v>81584062500000</v>
      </c>
      <c r="G2">
        <f>'AEO Table 4'!H34*10^15*'RECS HC2.1'!$B$33/SUM('RECS HC2.1'!$B$32:$B$33)</f>
        <v>80992579225352.109</v>
      </c>
      <c r="H2">
        <f>'AEO Table 4'!I34*10^15*'RECS HC2.1'!$B$33/SUM('RECS HC2.1'!$B$32:$B$33)</f>
        <v>80373036971830.984</v>
      </c>
      <c r="I2">
        <f>'AEO Table 4'!J34*10^15*'RECS HC2.1'!$B$33/SUM('RECS HC2.1'!$B$32:$B$33)</f>
        <v>79929031690140.844</v>
      </c>
      <c r="J2">
        <f>'AEO Table 4'!K34*10^15*'RECS HC2.1'!$B$33/SUM('RECS HC2.1'!$B$32:$B$33)</f>
        <v>79606241197183.109</v>
      </c>
      <c r="K2">
        <f>'AEO Table 4'!L34*10^15*'RECS HC2.1'!$B$33/SUM('RECS HC2.1'!$B$32:$B$33)</f>
        <v>79319815140845.078</v>
      </c>
      <c r="L2">
        <f>'AEO Table 4'!M34*10^15*'RECS HC2.1'!$B$33/SUM('RECS HC2.1'!$B$32:$B$33)</f>
        <v>79060550176056.344</v>
      </c>
      <c r="M2">
        <f>'AEO Table 4'!N34*10^15*'RECS HC2.1'!$B$33/SUM('RECS HC2.1'!$B$32:$B$33)</f>
        <v>78691967429577.469</v>
      </c>
      <c r="N2">
        <f>'AEO Table 4'!O34*10^15*'RECS HC2.1'!$B$33/SUM('RECS HC2.1'!$B$32:$B$33)</f>
        <v>78381073943661.969</v>
      </c>
      <c r="O2">
        <f>'AEO Table 4'!P34*10^15*'RECS HC2.1'!$B$33/SUM('RECS HC2.1'!$B$32:$B$33)</f>
        <v>78087913732394.375</v>
      </c>
      <c r="P2">
        <f>'AEO Table 4'!Q34*10^15*'RECS HC2.1'!$B$33/SUM('RECS HC2.1'!$B$32:$B$33)</f>
        <v>77800814260563.391</v>
      </c>
      <c r="Q2">
        <f>'AEO Table 4'!R34*10^15*'RECS HC2.1'!$B$33/SUM('RECS HC2.1'!$B$32:$B$33)</f>
        <v>77511694542253.531</v>
      </c>
      <c r="R2">
        <f>'AEO Table 4'!S34*10^15*'RECS HC2.1'!$B$33/SUM('RECS HC2.1'!$B$32:$B$33)</f>
        <v>77186883802816.906</v>
      </c>
      <c r="S2">
        <f>'AEO Table 4'!T34*10^15*'RECS HC2.1'!$B$33/SUM('RECS HC2.1'!$B$32:$B$33)</f>
        <v>76949841549295.781</v>
      </c>
      <c r="T2">
        <f>'AEO Table 4'!U34*10^15*'RECS HC2.1'!$B$33/SUM('RECS HC2.1'!$B$32:$B$33)</f>
        <v>76693943661971.828</v>
      </c>
      <c r="U2">
        <f>'AEO Table 4'!V34*10^15*'RECS HC2.1'!$B$33/SUM('RECS HC2.1'!$B$32:$B$33)</f>
        <v>76457574823943.672</v>
      </c>
      <c r="V2">
        <f>'AEO Table 4'!W34*10^15*'RECS HC2.1'!$B$33/SUM('RECS HC2.1'!$B$32:$B$33)</f>
        <v>76238041373239.437</v>
      </c>
      <c r="W2">
        <f>'AEO Table 4'!X34*10^15*'RECS HC2.1'!$B$33/SUM('RECS HC2.1'!$B$32:$B$33)</f>
        <v>76061606514084.516</v>
      </c>
      <c r="X2">
        <f>'AEO Table 4'!Y34*10^15*'RECS HC2.1'!$B$33/SUM('RECS HC2.1'!$B$32:$B$33)</f>
        <v>75886294014084.516</v>
      </c>
      <c r="Y2">
        <f>'AEO Table 4'!Z34*10^15*'RECS HC2.1'!$B$33/SUM('RECS HC2.1'!$B$32:$B$33)</f>
        <v>75680004401408.453</v>
      </c>
      <c r="Z2">
        <f>'AEO Table 4'!AA34*10^15*'RECS HC2.1'!$B$33/SUM('RECS HC2.1'!$B$32:$B$33)</f>
        <v>75460919894366.203</v>
      </c>
      <c r="AA2">
        <f>'AEO Table 4'!AB34*10^15*'RECS HC2.1'!$B$33/SUM('RECS HC2.1'!$B$32:$B$33)</f>
        <v>75229264964788.734</v>
      </c>
      <c r="AB2">
        <f>'AEO Table 4'!AC34*10^15*'RECS HC2.1'!$B$33/SUM('RECS HC2.1'!$B$32:$B$33)</f>
        <v>75007935739436.625</v>
      </c>
      <c r="AC2">
        <f>TREND($S2:$AB2,$S$1:$AB$1,AC$1)</f>
        <v>74814455985915.5</v>
      </c>
      <c r="AD2">
        <f t="shared" ref="AD2:AL2" si="0">TREND($S2:$AB2,$S$1:$AB$1,AD$1)</f>
        <v>74604985675416.187</v>
      </c>
      <c r="AE2">
        <f t="shared" si="0"/>
        <v>74395515364916.812</v>
      </c>
      <c r="AF2">
        <f t="shared" si="0"/>
        <v>74186045054417.437</v>
      </c>
      <c r="AG2">
        <f t="shared" si="0"/>
        <v>73976574743918.062</v>
      </c>
      <c r="AH2">
        <f t="shared" si="0"/>
        <v>73767104433418.75</v>
      </c>
      <c r="AI2">
        <f t="shared" si="0"/>
        <v>73557634122919.375</v>
      </c>
      <c r="AJ2">
        <f t="shared" si="0"/>
        <v>73348163812420</v>
      </c>
      <c r="AK2">
        <f t="shared" si="0"/>
        <v>73138693501920.625</v>
      </c>
      <c r="AL2">
        <f t="shared" si="0"/>
        <v>72929223191421.25</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4'!C51*10^15*'RECS HC2.1'!$B$33/SUM('RECS HC2.1'!$B$32:$B$33)</f>
        <v>789321747359155</v>
      </c>
      <c r="C4">
        <f>'AEO Table 4'!D51*10^15*'RECS HC2.1'!$B$33/SUM('RECS HC2.1'!$B$32:$B$33)</f>
        <v>679327183098591.62</v>
      </c>
      <c r="D4">
        <f>'AEO Table 4'!E51*10^15*'RECS HC2.1'!$B$33/SUM('RECS HC2.1'!$B$32:$B$33)</f>
        <v>685334049295774.62</v>
      </c>
      <c r="E4">
        <f>'AEO Table 4'!F51*10^15*'RECS HC2.1'!$B$33/SUM('RECS HC2.1'!$B$32:$B$33)</f>
        <v>710532134683098.62</v>
      </c>
      <c r="F4">
        <f>'AEO Table 4'!G51*10^15*'RECS HC2.1'!$B$33/SUM('RECS HC2.1'!$B$32:$B$33)</f>
        <v>708077984154929.62</v>
      </c>
      <c r="G4">
        <f>'AEO Table 4'!H51*10^15*'RECS HC2.1'!$B$33/SUM('RECS HC2.1'!$B$32:$B$33)</f>
        <v>703124564260563.37</v>
      </c>
      <c r="H4">
        <f>'AEO Table 4'!I51*10^15*'RECS HC2.1'!$B$33/SUM('RECS HC2.1'!$B$32:$B$33)</f>
        <v>697746443661971.87</v>
      </c>
      <c r="I4">
        <f>'AEO Table 4'!J51*10^15*'RECS HC2.1'!$B$33/SUM('RECS HC2.1'!$B$32:$B$33)</f>
        <v>694142548415493</v>
      </c>
      <c r="J4">
        <f>'AEO Table 4'!K51*10^15*'RECS HC2.1'!$B$33/SUM('RECS HC2.1'!$B$32:$B$33)</f>
        <v>691708375880281.75</v>
      </c>
      <c r="K4">
        <f>'AEO Table 4'!L51*10^15*'RECS HC2.1'!$B$33/SUM('RECS HC2.1'!$B$32:$B$33)</f>
        <v>689062975352112.75</v>
      </c>
      <c r="L4">
        <f>'AEO Table 4'!M51*10^15*'RECS HC2.1'!$B$33/SUM('RECS HC2.1'!$B$32:$B$33)</f>
        <v>686283789612676.12</v>
      </c>
      <c r="M4">
        <f>'AEO Table 4'!N51*10^15*'RECS HC2.1'!$B$33/SUM('RECS HC2.1'!$B$32:$B$33)</f>
        <v>683356003521126.75</v>
      </c>
      <c r="N4">
        <f>'AEO Table 4'!O51*10^15*'RECS HC2.1'!$B$33/SUM('RECS HC2.1'!$B$32:$B$33)</f>
        <v>681458767605633.87</v>
      </c>
      <c r="O4">
        <f>'AEO Table 4'!P51*10^15*'RECS HC2.1'!$B$33/SUM('RECS HC2.1'!$B$32:$B$33)</f>
        <v>679974110915493</v>
      </c>
      <c r="P4">
        <f>'AEO Table 4'!Q51*10^15*'RECS HC2.1'!$B$33/SUM('RECS HC2.1'!$B$32:$B$33)</f>
        <v>678425255281690.12</v>
      </c>
      <c r="Q4">
        <f>'AEO Table 4'!R51*10^15*'RECS HC2.1'!$B$33/SUM('RECS HC2.1'!$B$32:$B$33)</f>
        <v>676699291373239.5</v>
      </c>
      <c r="R4">
        <f>'AEO Table 4'!S51*10^15*'RECS HC2.1'!$B$33/SUM('RECS HC2.1'!$B$32:$B$33)</f>
        <v>674865132042253.5</v>
      </c>
      <c r="S4">
        <f>'AEO Table 4'!T51*10^15*'RECS HC2.1'!$B$33/SUM('RECS HC2.1'!$B$32:$B$33)</f>
        <v>673705959507042.25</v>
      </c>
      <c r="T4">
        <f>'AEO Table 4'!U51*10^15*'RECS HC2.1'!$B$33/SUM('RECS HC2.1'!$B$32:$B$33)</f>
        <v>672413001760563.37</v>
      </c>
      <c r="U4">
        <f>'AEO Table 4'!V51*10^15*'RECS HC2.1'!$B$33/SUM('RECS HC2.1'!$B$32:$B$33)</f>
        <v>671105902288732.37</v>
      </c>
      <c r="V4">
        <f>'AEO Table 4'!W51*10^15*'RECS HC2.1'!$B$33/SUM('RECS HC2.1'!$B$32:$B$33)</f>
        <v>669797680457746.5</v>
      </c>
      <c r="W4">
        <f>'AEO Table 4'!X51*10^15*'RECS HC2.1'!$B$33/SUM('RECS HC2.1'!$B$32:$B$33)</f>
        <v>668872856514084.5</v>
      </c>
      <c r="X4">
        <f>'AEO Table 4'!Y51*10^15*'RECS HC2.1'!$B$33/SUM('RECS HC2.1'!$B$32:$B$33)</f>
        <v>667702909330986</v>
      </c>
      <c r="Y4">
        <f>'AEO Table 4'!Z51*10^15*'RECS HC2.1'!$B$33/SUM('RECS HC2.1'!$B$32:$B$33)</f>
        <v>666541043133802.87</v>
      </c>
      <c r="Z4">
        <f>'AEO Table 4'!AA51*10^15*'RECS HC2.1'!$B$33/SUM('RECS HC2.1'!$B$32:$B$33)</f>
        <v>665382768485915.5</v>
      </c>
      <c r="AA4">
        <f>'AEO Table 4'!AB51*10^15*'RECS HC2.1'!$B$33/SUM('RECS HC2.1'!$B$32:$B$33)</f>
        <v>664038406690140.87</v>
      </c>
      <c r="AB4">
        <f>'AEO Table 4'!AC51*10^15*'RECS HC2.1'!$B$33/SUM('RECS HC2.1'!$B$32:$B$33)</f>
        <v>662732878521126.75</v>
      </c>
      <c r="AC4">
        <f t="shared" si="1"/>
        <v>661664826584507</v>
      </c>
      <c r="AD4">
        <f t="shared" si="1"/>
        <v>660471278569142</v>
      </c>
      <c r="AE4">
        <f t="shared" si="1"/>
        <v>659277730553777</v>
      </c>
      <c r="AF4">
        <f t="shared" si="1"/>
        <v>658084182538412</v>
      </c>
      <c r="AG4">
        <f t="shared" si="1"/>
        <v>656890634523047</v>
      </c>
      <c r="AH4">
        <f t="shared" si="1"/>
        <v>655697086507682.5</v>
      </c>
      <c r="AI4">
        <f t="shared" si="1"/>
        <v>654503538492317.5</v>
      </c>
      <c r="AJ4">
        <f t="shared" si="1"/>
        <v>653309990476952.5</v>
      </c>
      <c r="AK4">
        <f t="shared" si="1"/>
        <v>652116442461587.5</v>
      </c>
      <c r="AL4">
        <f t="shared" si="1"/>
        <v>650922894446222.5</v>
      </c>
    </row>
    <row r="5" spans="1:40" ht="14.45" x14ac:dyDescent="0.25">
      <c r="A5" s="1" t="s">
        <v>127</v>
      </c>
      <c r="B5">
        <f>'AEO Table 4'!C60*10^15*'RECS HC2.1'!$B$33/SUM('RECS HC2.1'!$B$32:$B$33)</f>
        <v>110579986795774.66</v>
      </c>
      <c r="C5">
        <f>'AEO Table 4'!D60*10^15*'RECS HC2.1'!$B$33/SUM('RECS HC2.1'!$B$32:$B$33)</f>
        <v>99927451584507.047</v>
      </c>
      <c r="D5">
        <f>'AEO Table 4'!E60*10^15*'RECS HC2.1'!$B$33/SUM('RECS HC2.1'!$B$32:$B$33)</f>
        <v>96154977992957.75</v>
      </c>
      <c r="E5">
        <f>'AEO Table 4'!F60*10^15*'RECS HC2.1'!$B$33/SUM('RECS HC2.1'!$B$32:$B$33)</f>
        <v>96999665492957.75</v>
      </c>
      <c r="F5">
        <f>'AEO Table 4'!G60*10^15*'RECS HC2.1'!$B$33/SUM('RECS HC2.1'!$B$32:$B$33)</f>
        <v>94912975352112.687</v>
      </c>
      <c r="G5">
        <f>'AEO Table 4'!H60*10^15*'RECS HC2.1'!$B$33/SUM('RECS HC2.1'!$B$32:$B$33)</f>
        <v>91732882922535.219</v>
      </c>
      <c r="H5">
        <f>'AEO Table 4'!I60*10^15*'RECS HC2.1'!$B$33/SUM('RECS HC2.1'!$B$32:$B$33)</f>
        <v>88760202464788.734</v>
      </c>
      <c r="I5">
        <f>'AEO Table 4'!J60*10^15*'RECS HC2.1'!$B$33/SUM('RECS HC2.1'!$B$32:$B$33)</f>
        <v>86109863556338.031</v>
      </c>
      <c r="J5">
        <f>'AEO Table 4'!K60*10^15*'RECS HC2.1'!$B$33/SUM('RECS HC2.1'!$B$32:$B$33)</f>
        <v>83833719190140.844</v>
      </c>
      <c r="K5">
        <f>'AEO Table 4'!L60*10^15*'RECS HC2.1'!$B$33/SUM('RECS HC2.1'!$B$32:$B$33)</f>
        <v>81837715669014.094</v>
      </c>
      <c r="L5">
        <f>'AEO Table 4'!M60*10^15*'RECS HC2.1'!$B$33/SUM('RECS HC2.1'!$B$32:$B$33)</f>
        <v>80031615316901.406</v>
      </c>
      <c r="M5">
        <f>'AEO Table 4'!N60*10^15*'RECS HC2.1'!$B$33/SUM('RECS HC2.1'!$B$32:$B$33)</f>
        <v>78267940140845.078</v>
      </c>
      <c r="N5">
        <f>'AEO Table 4'!O60*10^15*'RECS HC2.1'!$B$33/SUM('RECS HC2.1'!$B$32:$B$33)</f>
        <v>76504040492957.75</v>
      </c>
      <c r="O5">
        <f>'AEO Table 4'!P60*10^15*'RECS HC2.1'!$B$33/SUM('RECS HC2.1'!$B$32:$B$33)</f>
        <v>74772240316901.406</v>
      </c>
      <c r="P5">
        <f>'AEO Table 4'!Q60*10^15*'RECS HC2.1'!$B$33/SUM('RECS HC2.1'!$B$32:$B$33)</f>
        <v>73102843309859.156</v>
      </c>
      <c r="Q5">
        <f>'AEO Table 4'!R60*10^15*'RECS HC2.1'!$B$33/SUM('RECS HC2.1'!$B$32:$B$33)</f>
        <v>71455893485915.5</v>
      </c>
      <c r="R5">
        <f>'AEO Table 4'!S60*10^15*'RECS HC2.1'!$B$33/SUM('RECS HC2.1'!$B$32:$B$33)</f>
        <v>69847103873239.437</v>
      </c>
      <c r="S5">
        <f>'AEO Table 4'!T60*10^15*'RECS HC2.1'!$B$33/SUM('RECS HC2.1'!$B$32:$B$33)</f>
        <v>68273556338028.172</v>
      </c>
      <c r="T5">
        <f>'AEO Table 4'!U60*10^15*'RECS HC2.1'!$B$33/SUM('RECS HC2.1'!$B$32:$B$33)</f>
        <v>66710334507042.258</v>
      </c>
      <c r="U5">
        <f>'AEO Table 4'!V60*10^15*'RECS HC2.1'!$B$33/SUM('RECS HC2.1'!$B$32:$B$33)</f>
        <v>65188191021126.766</v>
      </c>
      <c r="V5">
        <f>'AEO Table 4'!W60*10^15*'RECS HC2.1'!$B$33/SUM('RECS HC2.1'!$B$32:$B$33)</f>
        <v>63712288732394.367</v>
      </c>
      <c r="W5">
        <f>'AEO Table 4'!X60*10^15*'RECS HC2.1'!$B$33/SUM('RECS HC2.1'!$B$32:$B$33)</f>
        <v>62347051056338.031</v>
      </c>
      <c r="X5">
        <f>'AEO Table 4'!Y60*10^15*'RECS HC2.1'!$B$33/SUM('RECS HC2.1'!$B$32:$B$33)</f>
        <v>60998873239436.625</v>
      </c>
      <c r="Y5">
        <f>'AEO Table 4'!Z60*10^15*'RECS HC2.1'!$B$33/SUM('RECS HC2.1'!$B$32:$B$33)</f>
        <v>59736668133802.82</v>
      </c>
      <c r="Z5">
        <f>'AEO Table 4'!AA60*10^15*'RECS HC2.1'!$B$33/SUM('RECS HC2.1'!$B$32:$B$33)</f>
        <v>58479176936619.719</v>
      </c>
      <c r="AA5">
        <f>'AEO Table 4'!AB60*10^15*'RECS HC2.1'!$B$33/SUM('RECS HC2.1'!$B$32:$B$33)</f>
        <v>57253785211267.609</v>
      </c>
      <c r="AB5">
        <f>'AEO Table 4'!AC60*10^15*'RECS HC2.1'!$B$33/SUM('RECS HC2.1'!$B$32:$B$33)</f>
        <v>56066553697183.102</v>
      </c>
      <c r="AC5">
        <f t="shared" si="1"/>
        <v>54447348591549.5</v>
      </c>
      <c r="AD5">
        <f t="shared" si="1"/>
        <v>53096566901408.5</v>
      </c>
      <c r="AE5">
        <f t="shared" si="1"/>
        <v>51745785211267.5</v>
      </c>
      <c r="AF5">
        <f t="shared" si="1"/>
        <v>50395003521127</v>
      </c>
      <c r="AG5">
        <f t="shared" si="1"/>
        <v>49044221830986</v>
      </c>
      <c r="AH5">
        <f t="shared" si="1"/>
        <v>47693440140845</v>
      </c>
      <c r="AI5">
        <f t="shared" si="1"/>
        <v>46342658450704.5</v>
      </c>
      <c r="AJ5">
        <f t="shared" si="1"/>
        <v>44991876760563.5</v>
      </c>
      <c r="AK5">
        <f t="shared" si="1"/>
        <v>43641095070422.5</v>
      </c>
      <c r="AL5">
        <f t="shared" si="1"/>
        <v>42290313380282</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4'!C35,'AEO Table 4'!C46)*10^15*'RECS HC2.1'!$B$33/SUM('RECS HC2.1'!$B$32:$B$33)</f>
        <v>177320400528169</v>
      </c>
      <c r="C2">
        <f>SUM('AEO Table 4'!D35,'AEO Table 4'!D46)*10^15*'RECS HC2.1'!$B$33/SUM('RECS HC2.1'!$B$32:$B$33)</f>
        <v>205855035211267.66</v>
      </c>
      <c r="D2">
        <f>SUM('AEO Table 4'!E35,'AEO Table 4'!E46)*10^15*'RECS HC2.1'!$B$33/SUM('RECS HC2.1'!$B$32:$B$33)</f>
        <v>192706597711267.62</v>
      </c>
      <c r="E2">
        <f>SUM('AEO Table 4'!F35,'AEO Table 4'!F46)*10^15*'RECS HC2.1'!$B$33/SUM('RECS HC2.1'!$B$32:$B$33)</f>
        <v>196664260563380.28</v>
      </c>
      <c r="F2">
        <f>SUM('AEO Table 4'!G35,'AEO Table 4'!G46)*10^15*'RECS HC2.1'!$B$33/SUM('RECS HC2.1'!$B$32:$B$33)</f>
        <v>196049432218309.87</v>
      </c>
      <c r="G2">
        <f>SUM('AEO Table 4'!H35,'AEO Table 4'!H46)*10^15*'RECS HC2.1'!$B$33/SUM('RECS HC2.1'!$B$32:$B$33)</f>
        <v>194051183978873.25</v>
      </c>
      <c r="H2">
        <f>SUM('AEO Table 4'!I35,'AEO Table 4'!I46)*10^15*'RECS HC2.1'!$B$33/SUM('RECS HC2.1'!$B$32:$B$33)</f>
        <v>192459005281690.19</v>
      </c>
      <c r="I2">
        <f>SUM('AEO Table 4'!J35,'AEO Table 4'!J46)*10^15*'RECS HC2.1'!$B$33/SUM('RECS HC2.1'!$B$32:$B$33)</f>
        <v>191519141725352.09</v>
      </c>
      <c r="J2">
        <f>SUM('AEO Table 4'!K35,'AEO Table 4'!K46)*10^15*'RECS HC2.1'!$B$33/SUM('RECS HC2.1'!$B$32:$B$33)</f>
        <v>191874480633802.78</v>
      </c>
      <c r="K2">
        <f>SUM('AEO Table 4'!L35,'AEO Table 4'!L46)*10^15*'RECS HC2.1'!$B$33/SUM('RECS HC2.1'!$B$32:$B$33)</f>
        <v>192999084507042.25</v>
      </c>
      <c r="L2">
        <f>SUM('AEO Table 4'!M35,'AEO Table 4'!M46)*10^15*'RECS HC2.1'!$B$33/SUM('RECS HC2.1'!$B$32:$B$33)</f>
        <v>194204498239436.62</v>
      </c>
      <c r="M2">
        <f>SUM('AEO Table 4'!N35,'AEO Table 4'!N46)*10^15*'RECS HC2.1'!$B$33/SUM('RECS HC2.1'!$B$32:$B$33)</f>
        <v>195168829225352.12</v>
      </c>
      <c r="N2">
        <f>SUM('AEO Table 4'!O35,'AEO Table 4'!O46)*10^15*'RECS HC2.1'!$B$33/SUM('RECS HC2.1'!$B$32:$B$33)</f>
        <v>196359427816901.41</v>
      </c>
      <c r="O2">
        <f>SUM('AEO Table 4'!P35,'AEO Table 4'!P46)*10^15*'RECS HC2.1'!$B$33/SUM('RECS HC2.1'!$B$32:$B$33)</f>
        <v>197720625000000</v>
      </c>
      <c r="P2">
        <f>SUM('AEO Table 4'!Q35,'AEO Table 4'!Q46)*10^15*'RECS HC2.1'!$B$33/SUM('RECS HC2.1'!$B$32:$B$33)</f>
        <v>199124696302816.91</v>
      </c>
      <c r="Q2">
        <f>SUM('AEO Table 4'!R35,'AEO Table 4'!R46)*10^15*'RECS HC2.1'!$B$33/SUM('RECS HC2.1'!$B$32:$B$33)</f>
        <v>200542460387323.97</v>
      </c>
      <c r="R2">
        <f>SUM('AEO Table 4'!S35,'AEO Table 4'!S46)*10^15*'RECS HC2.1'!$B$33/SUM('RECS HC2.1'!$B$32:$B$33)</f>
        <v>201885924295774.66</v>
      </c>
      <c r="S2">
        <f>SUM('AEO Table 4'!T35,'AEO Table 4'!T46)*10^15*'RECS HC2.1'!$B$33/SUM('RECS HC2.1'!$B$32:$B$33)</f>
        <v>203586298415492.97</v>
      </c>
      <c r="T2">
        <f>SUM('AEO Table 4'!U35,'AEO Table 4'!U46)*10^15*'RECS HC2.1'!$B$33/SUM('RECS HC2.1'!$B$32:$B$33)</f>
        <v>205238186619718.31</v>
      </c>
      <c r="U2">
        <f>SUM('AEO Table 4'!V35,'AEO Table 4'!V46)*10^15*'RECS HC2.1'!$B$33/SUM('RECS HC2.1'!$B$32:$B$33)</f>
        <v>207057755281690.19</v>
      </c>
      <c r="V2">
        <f>SUM('AEO Table 4'!W35,'AEO Table 4'!W46)*10^15*'RECS HC2.1'!$B$33/SUM('RECS HC2.1'!$B$32:$B$33)</f>
        <v>209112794894366.22</v>
      </c>
      <c r="W2">
        <f>SUM('AEO Table 4'!X35,'AEO Table 4'!X46)*10^15*'RECS HC2.1'!$B$33/SUM('RECS HC2.1'!$B$32:$B$33)</f>
        <v>211435629401408.47</v>
      </c>
      <c r="X2">
        <f>SUM('AEO Table 4'!Y35,'AEO Table 4'!Y46)*10^15*'RECS HC2.1'!$B$33/SUM('RECS HC2.1'!$B$32:$B$33)</f>
        <v>213699876760563.44</v>
      </c>
      <c r="Y2">
        <f>SUM('AEO Table 4'!Z35,'AEO Table 4'!Z46)*10^15*'RECS HC2.1'!$B$33/SUM('RECS HC2.1'!$B$32:$B$33)</f>
        <v>215943023767605.66</v>
      </c>
      <c r="Z2">
        <f>SUM('AEO Table 4'!AA35,'AEO Table 4'!AA46)*10^15*'RECS HC2.1'!$B$33/SUM('RECS HC2.1'!$B$32:$B$33)</f>
        <v>218237350352112.69</v>
      </c>
      <c r="AA2">
        <f>SUM('AEO Table 4'!AB35,'AEO Table 4'!AB46)*10^15*'RECS HC2.1'!$B$33/SUM('RECS HC2.1'!$B$32:$B$33)</f>
        <v>220530105633802.81</v>
      </c>
      <c r="AB2">
        <f>SUM('AEO Table 4'!AC35,'AEO Table 4'!AC46)*10^15*'RECS HC2.1'!$B$33/SUM('RECS HC2.1'!$B$32:$B$33)</f>
        <v>222910629401408.5</v>
      </c>
      <c r="AC2">
        <f>TREND($S2:$AB2,$S$1:$AB$1,AC$1)</f>
        <v>224762342429577.5</v>
      </c>
      <c r="AD2">
        <f t="shared" ref="AD2:AL2" si="0">TREND($S2:$AB2,$S$1:$AB$1,AD$1)</f>
        <v>226941829225352</v>
      </c>
      <c r="AE2">
        <f t="shared" si="0"/>
        <v>229121316021127</v>
      </c>
      <c r="AF2">
        <f t="shared" si="0"/>
        <v>231300802816901.5</v>
      </c>
      <c r="AG2">
        <f t="shared" si="0"/>
        <v>233480289612676</v>
      </c>
      <c r="AH2">
        <f t="shared" si="0"/>
        <v>235659776408450.5</v>
      </c>
      <c r="AI2">
        <f t="shared" si="0"/>
        <v>237839263204225.5</v>
      </c>
      <c r="AJ2">
        <f t="shared" si="0"/>
        <v>240018750000000</v>
      </c>
      <c r="AK2">
        <f t="shared" si="0"/>
        <v>242198236795774.5</v>
      </c>
      <c r="AL2">
        <f t="shared" si="0"/>
        <v>244377723591549.5</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4'!C52*10^15*'RECS HC2.1'!$B$32/SUM('RECS HC2.1'!$B$33:$B$33)</f>
        <v>65404749019607.844</v>
      </c>
      <c r="C4">
        <f>'AEO Table 4'!D52*10^15*'RECS HC2.1'!$B$32/SUM('RECS HC2.1'!$B$33:$B$33)</f>
        <v>79815145098039.203</v>
      </c>
      <c r="D4">
        <f>'AEO Table 4'!E52*10^15*'RECS HC2.1'!$B$32/SUM('RECS HC2.1'!$B$33:$B$33)</f>
        <v>73271560784313.719</v>
      </c>
      <c r="E4">
        <f>'AEO Table 4'!F52*10^15*'RECS HC2.1'!$B$32/SUM('RECS HC2.1'!$B$33:$B$33)</f>
        <v>74190564705882.359</v>
      </c>
      <c r="F4">
        <f>'AEO Table 4'!G52*10^15*'RECS HC2.1'!$B$32/SUM('RECS HC2.1'!$B$33:$B$33)</f>
        <v>74162925490196.078</v>
      </c>
      <c r="G4">
        <f>'AEO Table 4'!H52*10^15*'RECS HC2.1'!$B$32/SUM('RECS HC2.1'!$B$33:$B$33)</f>
        <v>73872713725490.203</v>
      </c>
      <c r="H4">
        <f>'AEO Table 4'!I52*10^15*'RECS HC2.1'!$B$32/SUM('RECS HC2.1'!$B$33:$B$33)</f>
        <v>72915705882352.937</v>
      </c>
      <c r="I4">
        <f>'AEO Table 4'!J52*10^15*'RECS HC2.1'!$B$32/SUM('RECS HC2.1'!$B$33:$B$33)</f>
        <v>72103803921568.625</v>
      </c>
      <c r="J4">
        <f>'AEO Table 4'!K52*10^15*'RECS HC2.1'!$B$32/SUM('RECS HC2.1'!$B$33:$B$33)</f>
        <v>71419733333333.328</v>
      </c>
      <c r="K4">
        <f>'AEO Table 4'!L52*10^15*'RECS HC2.1'!$B$32/SUM('RECS HC2.1'!$B$33:$B$33)</f>
        <v>70645835294117.641</v>
      </c>
      <c r="L4">
        <f>'AEO Table 4'!M52*10^15*'RECS HC2.1'!$B$32/SUM('RECS HC2.1'!$B$33:$B$33)</f>
        <v>69906486274509.805</v>
      </c>
      <c r="M4">
        <f>'AEO Table 4'!N52*10^15*'RECS HC2.1'!$B$32/SUM('RECS HC2.1'!$B$33:$B$33)</f>
        <v>69118768627450.977</v>
      </c>
      <c r="N4">
        <f>'AEO Table 4'!O52*10^15*'RECS HC2.1'!$B$32/SUM('RECS HC2.1'!$B$33:$B$33)</f>
        <v>68476156862745.102</v>
      </c>
      <c r="O4">
        <f>'AEO Table 4'!P52*10^15*'RECS HC2.1'!$B$32/SUM('RECS HC2.1'!$B$33:$B$33)</f>
        <v>67926827450980.391</v>
      </c>
      <c r="P4">
        <f>'AEO Table 4'!Q52*10^15*'RECS HC2.1'!$B$32/SUM('RECS HC2.1'!$B$33:$B$33)</f>
        <v>67360223529411.766</v>
      </c>
      <c r="Q4">
        <f>'AEO Table 4'!R52*10^15*'RECS HC2.1'!$B$32/SUM('RECS HC2.1'!$B$33:$B$33)</f>
        <v>66824713725490.195</v>
      </c>
      <c r="R4">
        <f>'AEO Table 4'!S52*10^15*'RECS HC2.1'!$B$32/SUM('RECS HC2.1'!$B$33:$B$33)</f>
        <v>66354847058823.531</v>
      </c>
      <c r="S4">
        <f>'AEO Table 4'!T52*10^15*'RECS HC2.1'!$B$32/SUM('RECS HC2.1'!$B$33:$B$33)</f>
        <v>66033541176470.586</v>
      </c>
      <c r="T4">
        <f>'AEO Table 4'!U52*10^15*'RECS HC2.1'!$B$32/SUM('RECS HC2.1'!$B$33:$B$33)</f>
        <v>65694960784313.727</v>
      </c>
      <c r="U4">
        <f>'AEO Table 4'!V52*10^15*'RECS HC2.1'!$B$32/SUM('RECS HC2.1'!$B$33:$B$33)</f>
        <v>65359835294117.648</v>
      </c>
      <c r="V4">
        <f>'AEO Table 4'!W52*10^15*'RECS HC2.1'!$B$32/SUM('RECS HC2.1'!$B$33:$B$33)</f>
        <v>65066168627450.977</v>
      </c>
      <c r="W4">
        <f>'AEO Table 4'!X52*10^15*'RECS HC2.1'!$B$32/SUM('RECS HC2.1'!$B$33:$B$33)</f>
        <v>64827780392156.859</v>
      </c>
      <c r="X4">
        <f>'AEO Table 4'!Y52*10^15*'RECS HC2.1'!$B$32/SUM('RECS HC2.1'!$B$33:$B$33)</f>
        <v>64568662745098.039</v>
      </c>
      <c r="Y4">
        <f>'AEO Table 4'!Z52*10^15*'RECS HC2.1'!$B$32/SUM('RECS HC2.1'!$B$33:$B$33)</f>
        <v>64330274509803.922</v>
      </c>
      <c r="Z4">
        <f>'AEO Table 4'!AA52*10^15*'RECS HC2.1'!$B$32/SUM('RECS HC2.1'!$B$33:$B$33)</f>
        <v>64129890196078.43</v>
      </c>
      <c r="AA4">
        <f>'AEO Table 4'!AB52*10^15*'RECS HC2.1'!$B$32/SUM('RECS HC2.1'!$B$33:$B$33)</f>
        <v>63936415686274.508</v>
      </c>
      <c r="AB4">
        <f>'AEO Table 4'!AC52*10^15*'RECS HC2.1'!$B$32/SUM('RECS HC2.1'!$B$33:$B$33)</f>
        <v>63787854901960.781</v>
      </c>
      <c r="AC4">
        <f t="shared" si="1"/>
        <v>63402287843137.25</v>
      </c>
      <c r="AD4">
        <f t="shared" si="1"/>
        <v>63152969554367.187</v>
      </c>
      <c r="AE4">
        <f t="shared" si="1"/>
        <v>62903651265597.125</v>
      </c>
      <c r="AF4">
        <f t="shared" si="1"/>
        <v>62654332976827.062</v>
      </c>
      <c r="AG4">
        <f t="shared" si="1"/>
        <v>62405014688057.062</v>
      </c>
      <c r="AH4">
        <f t="shared" si="1"/>
        <v>62155696399287</v>
      </c>
      <c r="AI4">
        <f t="shared" si="1"/>
        <v>61906378110516.937</v>
      </c>
      <c r="AJ4">
        <f t="shared" si="1"/>
        <v>61657059821746.875</v>
      </c>
      <c r="AK4">
        <f t="shared" si="1"/>
        <v>61407741532976.812</v>
      </c>
      <c r="AL4">
        <f t="shared" si="1"/>
        <v>61158423244206.75</v>
      </c>
    </row>
    <row r="5" spans="1:40" ht="14.45" x14ac:dyDescent="0.25">
      <c r="A5" s="1"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9.25"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'AEO Table 4'!C41*10^15*'RECS HC2.1'!$B$33/SUM('RECS HC2.1'!$B$32:$B$33)</f>
        <v>114337420774647.89</v>
      </c>
      <c r="C2">
        <f>'AEO Table 4'!D41*10^15*'RECS HC2.1'!$B$33/SUM('RECS HC2.1'!$B$32:$B$33)</f>
        <v>111236566901408.45</v>
      </c>
      <c r="D2">
        <f>'AEO Table 4'!E41*10^15*'RECS HC2.1'!$B$33/SUM('RECS HC2.1'!$B$32:$B$33)</f>
        <v>110440589788732.41</v>
      </c>
      <c r="E2">
        <f>'AEO Table 4'!F41*10^15*'RECS HC2.1'!$B$33/SUM('RECS HC2.1'!$B$32:$B$33)</f>
        <v>110571456866197.19</v>
      </c>
      <c r="F2">
        <f>'AEO Table 4'!G41*10^15*'RECS HC2.1'!$B$33/SUM('RECS HC2.1'!$B$32:$B$33)</f>
        <v>110606025528169.02</v>
      </c>
      <c r="G2">
        <f>'AEO Table 4'!H41*10^15*'RECS HC2.1'!$B$33/SUM('RECS HC2.1'!$B$32:$B$33)</f>
        <v>110182222711267.61</v>
      </c>
      <c r="H2">
        <f>'AEO Table 4'!I41*10^15*'RECS HC2.1'!$B$33/SUM('RECS HC2.1'!$B$32:$B$33)</f>
        <v>97198323063380.281</v>
      </c>
      <c r="I2">
        <f>'AEO Table 4'!J41*10^15*'RECS HC2.1'!$B$33/SUM('RECS HC2.1'!$B$32:$B$33)</f>
        <v>92861078345070.422</v>
      </c>
      <c r="J2">
        <f>'AEO Table 4'!K41*10^15*'RECS HC2.1'!$B$33/SUM('RECS HC2.1'!$B$32:$B$33)</f>
        <v>90152376760563.391</v>
      </c>
      <c r="K2">
        <f>'AEO Table 4'!L41*10^15*'RECS HC2.1'!$B$33/SUM('RECS HC2.1'!$B$32:$B$33)</f>
        <v>88087460387323.953</v>
      </c>
      <c r="L2">
        <f>'AEO Table 4'!M41*10^15*'RECS HC2.1'!$B$33/SUM('RECS HC2.1'!$B$32:$B$33)</f>
        <v>86806624119718.312</v>
      </c>
      <c r="M2">
        <f>'AEO Table 4'!N41*10^15*'RECS HC2.1'!$B$33/SUM('RECS HC2.1'!$B$32:$B$33)</f>
        <v>82583186619718.312</v>
      </c>
      <c r="N2">
        <f>'AEO Table 4'!O41*10^15*'RECS HC2.1'!$B$33/SUM('RECS HC2.1'!$B$32:$B$33)</f>
        <v>79109933978873.25</v>
      </c>
      <c r="O2">
        <f>'AEO Table 4'!P41*10^15*'RECS HC2.1'!$B$33/SUM('RECS HC2.1'!$B$32:$B$33)</f>
        <v>76293934859154.937</v>
      </c>
      <c r="P2">
        <f>'AEO Table 4'!Q41*10^15*'RECS HC2.1'!$B$33/SUM('RECS HC2.1'!$B$32:$B$33)</f>
        <v>73997588028169.016</v>
      </c>
      <c r="Q2">
        <f>'AEO Table 4'!R41*10^15*'RECS HC2.1'!$B$33/SUM('RECS HC2.1'!$B$32:$B$33)</f>
        <v>72038846830985.922</v>
      </c>
      <c r="R2">
        <f>'AEO Table 4'!S41*10^15*'RECS HC2.1'!$B$33/SUM('RECS HC2.1'!$B$32:$B$33)</f>
        <v>67447275528169.016</v>
      </c>
      <c r="S2">
        <f>'AEO Table 4'!T41*10^15*'RECS HC2.1'!$B$33/SUM('RECS HC2.1'!$B$32:$B$33)</f>
        <v>63673455105633.805</v>
      </c>
      <c r="T2">
        <f>'AEO Table 4'!U41*10^15*'RECS HC2.1'!$B$33/SUM('RECS HC2.1'!$B$32:$B$33)</f>
        <v>60734894366197.18</v>
      </c>
      <c r="U2">
        <f>'AEO Table 4'!V41*10^15*'RECS HC2.1'!$B$33/SUM('RECS HC2.1'!$B$32:$B$33)</f>
        <v>58495114436619.719</v>
      </c>
      <c r="V2">
        <f>'AEO Table 4'!W41*10^15*'RECS HC2.1'!$B$33/SUM('RECS HC2.1'!$B$32:$B$33)</f>
        <v>56746478873239.445</v>
      </c>
      <c r="W2">
        <f>'AEO Table 4'!X41*10^15*'RECS HC2.1'!$B$33/SUM('RECS HC2.1'!$B$32:$B$33)</f>
        <v>55422544014084.508</v>
      </c>
      <c r="X2">
        <f>'AEO Table 4'!Y41*10^15*'RECS HC2.1'!$B$33/SUM('RECS HC2.1'!$B$32:$B$33)</f>
        <v>54401646126760.562</v>
      </c>
      <c r="Y2">
        <f>'AEO Table 4'!Z41*10^15*'RECS HC2.1'!$B$33/SUM('RECS HC2.1'!$B$32:$B$33)</f>
        <v>53604097711267.609</v>
      </c>
      <c r="Z2">
        <f>'AEO Table 4'!AA41*10^15*'RECS HC2.1'!$B$33/SUM('RECS HC2.1'!$B$32:$B$33)</f>
        <v>52982086267605.633</v>
      </c>
      <c r="AA2">
        <f>'AEO Table 4'!AB41*10^15*'RECS HC2.1'!$B$33/SUM('RECS HC2.1'!$B$32:$B$33)</f>
        <v>52534489436619.719</v>
      </c>
      <c r="AB2">
        <f>'AEO Table 4'!AC41*10^15*'RECS HC2.1'!$B$33/SUM('RECS HC2.1'!$B$32:$B$33)</f>
        <v>52415070422535.211</v>
      </c>
      <c r="AC2">
        <f>TREND($S2:$AB2,$S$1:$AB$1,AC$1)</f>
        <v>49542938380282</v>
      </c>
      <c r="AD2">
        <f t="shared" ref="AD2:AL2" si="0">TREND($S2:$AB2,$S$1:$AB$1,AD$1)</f>
        <v>48350565781050</v>
      </c>
      <c r="AE2">
        <f t="shared" si="0"/>
        <v>47158193181818.5</v>
      </c>
      <c r="AF2">
        <f t="shared" si="0"/>
        <v>45965820582586.5</v>
      </c>
      <c r="AG2">
        <f t="shared" si="0"/>
        <v>44773447983355</v>
      </c>
      <c r="AH2">
        <f t="shared" si="0"/>
        <v>43581075384123</v>
      </c>
      <c r="AI2">
        <f t="shared" si="0"/>
        <v>42388702784891.5</v>
      </c>
      <c r="AJ2">
        <f t="shared" si="0"/>
        <v>41196330185659.5</v>
      </c>
      <c r="AK2">
        <f t="shared" si="0"/>
        <v>40003957586427.5</v>
      </c>
      <c r="AL2">
        <f t="shared" si="0"/>
        <v>38811584987196</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40" ht="14.45" x14ac:dyDescent="0.25">
      <c r="A5" s="1"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7" max="7" width="9"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4'!C36:C40,'AEO Table 4'!C42:C43)*10^15*'RECS HC2.1'!$B$33/SUM('RECS HC2.1'!$B$32:$B$33)</f>
        <v>295966109154929.56</v>
      </c>
      <c r="C2">
        <f>SUM('AEO Table 4'!D36:D40,'AEO Table 4'!D42:D43)*10^15*'RECS HC2.1'!$B$33/SUM('RECS HC2.1'!$B$32:$B$33)</f>
        <v>296158930457746.44</v>
      </c>
      <c r="D2">
        <f>SUM('AEO Table 4'!E36:E40,'AEO Table 4'!E42:E43)*10^15*'RECS HC2.1'!$B$33/SUM('RECS HC2.1'!$B$32:$B$33)</f>
        <v>296785206866197.12</v>
      </c>
      <c r="E2">
        <f>SUM('AEO Table 4'!F36:F40,'AEO Table 4'!F42:F43)*10^15*'RECS HC2.1'!$B$33/SUM('RECS HC2.1'!$B$32:$B$33)</f>
        <v>297608794014084.56</v>
      </c>
      <c r="F2">
        <f>SUM('AEO Table 4'!G36:G40,'AEO Table 4'!G42:G43)*10^15*'RECS HC2.1'!$B$33/SUM('RECS HC2.1'!$B$32:$B$33)</f>
        <v>297782086267605.62</v>
      </c>
      <c r="G2">
        <f>SUM('AEO Table 4'!H36:H40,'AEO Table 4'!H42:H43)*10^15*'RECS HC2.1'!$B$33/SUM('RECS HC2.1'!$B$32:$B$33)</f>
        <v>297630343309859.19</v>
      </c>
      <c r="H2">
        <f>SUM('AEO Table 4'!I36:I40,'AEO Table 4'!I42:I43)*10^15*'RECS HC2.1'!$B$33/SUM('RECS HC2.1'!$B$32:$B$33)</f>
        <v>297215070422535.12</v>
      </c>
      <c r="I2">
        <f>SUM('AEO Table 4'!J36:J40,'AEO Table 4'!J42:J43)*10^15*'RECS HC2.1'!$B$33/SUM('RECS HC2.1'!$B$32:$B$33)</f>
        <v>297153565140845.06</v>
      </c>
      <c r="J2">
        <f>SUM('AEO Table 4'!K36:K40,'AEO Table 4'!K42:K43)*10^15*'RECS HC2.1'!$B$33/SUM('RECS HC2.1'!$B$32:$B$33)</f>
        <v>297336285211267.62</v>
      </c>
      <c r="K2">
        <f>SUM('AEO Table 4'!L36:L40,'AEO Table 4'!L42:L43)*10^15*'RECS HC2.1'!$B$33/SUM('RECS HC2.1'!$B$32:$B$33)</f>
        <v>297718336267605.62</v>
      </c>
      <c r="L2">
        <f>SUM('AEO Table 4'!M36:M40,'AEO Table 4'!M42:M43)*10^15*'RECS HC2.1'!$B$33/SUM('RECS HC2.1'!$B$32:$B$33)</f>
        <v>298275699823943.75</v>
      </c>
      <c r="M2">
        <f>SUM('AEO Table 4'!N36:N40,'AEO Table 4'!N42:N43)*10^15*'RECS HC2.1'!$B$33/SUM('RECS HC2.1'!$B$32:$B$33)</f>
        <v>298881100352112.69</v>
      </c>
      <c r="N2">
        <f>SUM('AEO Table 4'!O36:O40,'AEO Table 4'!O42:O43)*10^15*'RECS HC2.1'!$B$33/SUM('RECS HC2.1'!$B$32:$B$33)</f>
        <v>299710523767605.62</v>
      </c>
      <c r="O2">
        <f>SUM('AEO Table 4'!P36:P40,'AEO Table 4'!P42:P43)*10^15*'RECS HC2.1'!$B$33/SUM('RECS HC2.1'!$B$32:$B$33)</f>
        <v>300797865316901.5</v>
      </c>
      <c r="P2">
        <f>SUM('AEO Table 4'!Q36:Q40,'AEO Table 4'!Q42:Q43)*10^15*'RECS HC2.1'!$B$33/SUM('RECS HC2.1'!$B$32:$B$33)</f>
        <v>302015625000000</v>
      </c>
      <c r="Q2">
        <f>SUM('AEO Table 4'!R36:R40,'AEO Table 4'!R42:R43)*10^15*'RECS HC2.1'!$B$33/SUM('RECS HC2.1'!$B$32:$B$33)</f>
        <v>303237649647887.31</v>
      </c>
      <c r="R2">
        <f>SUM('AEO Table 4'!S36:S40,'AEO Table 4'!S42:S43)*10^15*'RECS HC2.1'!$B$33/SUM('RECS HC2.1'!$B$32:$B$33)</f>
        <v>304497161091549.31</v>
      </c>
      <c r="S2">
        <f>SUM('AEO Table 4'!T36:T40,'AEO Table 4'!T42:T43)*10^15*'RECS HC2.1'!$B$33/SUM('RECS HC2.1'!$B$32:$B$33)</f>
        <v>305909537852112.69</v>
      </c>
      <c r="T2">
        <f>SUM('AEO Table 4'!U36:U40,'AEO Table 4'!U42:U43)*10^15*'RECS HC2.1'!$B$33/SUM('RECS HC2.1'!$B$32:$B$33)</f>
        <v>307371522887323.94</v>
      </c>
      <c r="U2">
        <f>SUM('AEO Table 4'!V36:V40,'AEO Table 4'!V42:V43)*10^15*'RECS HC2.1'!$B$33/SUM('RECS HC2.1'!$B$32:$B$33)</f>
        <v>308901298415493.06</v>
      </c>
      <c r="V2">
        <f>SUM('AEO Table 4'!W36:W40,'AEO Table 4'!W42:W43)*10^15*'RECS HC2.1'!$B$33/SUM('RECS HC2.1'!$B$32:$B$33)</f>
        <v>310572266725352.12</v>
      </c>
      <c r="W2">
        <f>SUM('AEO Table 4'!X36:X40,'AEO Table 4'!X42:X43)*10^15*'RECS HC2.1'!$B$33/SUM('RECS HC2.1'!$B$32:$B$33)</f>
        <v>312471073943662</v>
      </c>
      <c r="X2">
        <f>SUM('AEO Table 4'!Y36:Y40,'AEO Table 4'!Y42:Y43)*10^15*'RECS HC2.1'!$B$33/SUM('RECS HC2.1'!$B$32:$B$33)</f>
        <v>314493565140845.06</v>
      </c>
      <c r="Y2">
        <f>SUM('AEO Table 4'!Z36:Z40,'AEO Table 4'!Z42:Z43)*10^15*'RECS HC2.1'!$B$33/SUM('RECS HC2.1'!$B$32:$B$33)</f>
        <v>316571276408450.75</v>
      </c>
      <c r="Z2">
        <f>SUM('AEO Table 4'!AA36:AA40,'AEO Table 4'!AA42:AA43)*10^15*'RECS HC2.1'!$B$33/SUM('RECS HC2.1'!$B$32:$B$33)</f>
        <v>318748653169014.12</v>
      </c>
      <c r="AA2">
        <f>SUM('AEO Table 4'!AB36:AB40,'AEO Table 4'!AB42:AB43)*10^15*'RECS HC2.1'!$B$33/SUM('RECS HC2.1'!$B$32:$B$33)</f>
        <v>321092363556338.06</v>
      </c>
      <c r="AB2">
        <f>SUM('AEO Table 4'!AC36:AC40,'AEO Table 4'!AC42:AC43)*10^15*'RECS HC2.1'!$B$33/SUM('RECS HC2.1'!$B$32:$B$33)</f>
        <v>323669973591549.25</v>
      </c>
      <c r="AC2">
        <f>TREND($S2:$AB2,$S$1:$AB$1,AC$1)</f>
        <v>324818356514084.5</v>
      </c>
      <c r="AD2">
        <f t="shared" ref="AD2:AL2" si="0">TREND($S2:$AB2,$S$1:$AB$1,AD$1)</f>
        <v>326788938940461</v>
      </c>
      <c r="AE2">
        <f t="shared" si="0"/>
        <v>328759521366837.5</v>
      </c>
      <c r="AF2">
        <f t="shared" si="0"/>
        <v>330730103793213.5</v>
      </c>
      <c r="AG2">
        <f t="shared" si="0"/>
        <v>332700686219590</v>
      </c>
      <c r="AH2">
        <f t="shared" si="0"/>
        <v>334671268645966.5</v>
      </c>
      <c r="AI2">
        <f t="shared" si="0"/>
        <v>336641851072343</v>
      </c>
      <c r="AJ2">
        <f t="shared" si="0"/>
        <v>338612433498719.5</v>
      </c>
      <c r="AK2">
        <f t="shared" si="0"/>
        <v>340583015925096</v>
      </c>
      <c r="AL2">
        <f t="shared" si="0"/>
        <v>342553598351472.5</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SUM('AEO Table 4'!C53:C55)*10^15*'RECS HC2.1'!$B$33/SUM('RECS HC2.1'!$B$32:$B$33)</f>
        <v>329242262323943.69</v>
      </c>
      <c r="C4">
        <f>SUM('AEO Table 4'!D53:D55)*10^15*'RECS HC2.1'!$B$33/SUM('RECS HC2.1'!$B$32:$B$33)</f>
        <v>329895026408450.75</v>
      </c>
      <c r="D4">
        <f>SUM('AEO Table 4'!E53:E55)*10^15*'RECS HC2.1'!$B$33/SUM('RECS HC2.1'!$B$32:$B$33)</f>
        <v>332399907570422.5</v>
      </c>
      <c r="E4">
        <f>SUM('AEO Table 4'!F53:F55)*10^15*'RECS HC2.1'!$B$33/SUM('RECS HC2.1'!$B$32:$B$33)</f>
        <v>334505677816901.44</v>
      </c>
      <c r="F4">
        <f>SUM('AEO Table 4'!G53:G55)*10^15*'RECS HC2.1'!$B$33/SUM('RECS HC2.1'!$B$32:$B$33)</f>
        <v>334898279049295.81</v>
      </c>
      <c r="G4">
        <f>SUM('AEO Table 4'!H53:H55)*10^15*'RECS HC2.1'!$B$33/SUM('RECS HC2.1'!$B$32:$B$33)</f>
        <v>334999964788732.44</v>
      </c>
      <c r="H4">
        <f>SUM('AEO Table 4'!I53:I55)*10^15*'RECS HC2.1'!$B$33/SUM('RECS HC2.1'!$B$32:$B$33)</f>
        <v>335005127640845.06</v>
      </c>
      <c r="I4">
        <f>SUM('AEO Table 4'!J53:J55)*10^15*'RECS HC2.1'!$B$33/SUM('RECS HC2.1'!$B$32:$B$33)</f>
        <v>335898974471831</v>
      </c>
      <c r="J4">
        <f>SUM('AEO Table 4'!K53:K55)*10^15*'RECS HC2.1'!$B$33/SUM('RECS HC2.1'!$B$32:$B$33)</f>
        <v>337366122359154.94</v>
      </c>
      <c r="K4">
        <f>SUM('AEO Table 4'!L53:L55)*10^15*'RECS HC2.1'!$B$33/SUM('RECS HC2.1'!$B$32:$B$33)</f>
        <v>338828556338028.19</v>
      </c>
      <c r="L4">
        <f>SUM('AEO Table 4'!M53:M55)*10^15*'RECS HC2.1'!$B$33/SUM('RECS HC2.1'!$B$32:$B$33)</f>
        <v>340291214788732.31</v>
      </c>
      <c r="M4">
        <f>SUM('AEO Table 4'!N53:N55)*10^15*'RECS HC2.1'!$B$33/SUM('RECS HC2.1'!$B$32:$B$33)</f>
        <v>341301786971831</v>
      </c>
      <c r="N4">
        <f>SUM('AEO Table 4'!O53:O55)*10^15*'RECS HC2.1'!$B$33/SUM('RECS HC2.1'!$B$32:$B$33)</f>
        <v>342557706866197.19</v>
      </c>
      <c r="O4">
        <f>SUM('AEO Table 4'!P53:P55)*10^15*'RECS HC2.1'!$B$33/SUM('RECS HC2.1'!$B$32:$B$33)</f>
        <v>343888375880281.69</v>
      </c>
      <c r="P4">
        <f>SUM('AEO Table 4'!Q53:Q55)*10^15*'RECS HC2.1'!$B$33/SUM('RECS HC2.1'!$B$32:$B$33)</f>
        <v>344978186619718.31</v>
      </c>
      <c r="Q4">
        <f>SUM('AEO Table 4'!R53:R55)*10^15*'RECS HC2.1'!$B$33/SUM('RECS HC2.1'!$B$32:$B$33)</f>
        <v>345779775528168.94</v>
      </c>
      <c r="R4">
        <f>SUM('AEO Table 4'!S53:S55)*10^15*'RECS HC2.1'!$B$33/SUM('RECS HC2.1'!$B$32:$B$33)</f>
        <v>346446905809859.19</v>
      </c>
      <c r="S4">
        <f>SUM('AEO Table 4'!T53:T55)*10^15*'RECS HC2.1'!$B$33/SUM('RECS HC2.1'!$B$32:$B$33)</f>
        <v>347064652288732.44</v>
      </c>
      <c r="T4">
        <f>SUM('AEO Table 4'!U53:U55)*10^15*'RECS HC2.1'!$B$33/SUM('RECS HC2.1'!$B$32:$B$33)</f>
        <v>347304388204225.37</v>
      </c>
      <c r="U4">
        <f>SUM('AEO Table 4'!V53:V55)*10^15*'RECS HC2.1'!$B$33/SUM('RECS HC2.1'!$B$32:$B$33)</f>
        <v>347232332746478.87</v>
      </c>
      <c r="V4">
        <f>SUM('AEO Table 4'!W53:W55)*10^15*'RECS HC2.1'!$B$33/SUM('RECS HC2.1'!$B$32:$B$33)</f>
        <v>346887319542253.56</v>
      </c>
      <c r="W4">
        <f>SUM('AEO Table 4'!X53:X55)*10^15*'RECS HC2.1'!$B$33/SUM('RECS HC2.1'!$B$32:$B$33)</f>
        <v>346445558978873.25</v>
      </c>
      <c r="X4">
        <f>SUM('AEO Table 4'!Y53:Y55)*10^15*'RECS HC2.1'!$B$33/SUM('RECS HC2.1'!$B$32:$B$33)</f>
        <v>345824445422535.31</v>
      </c>
      <c r="Y4">
        <f>SUM('AEO Table 4'!Z53:Z55)*10^15*'RECS HC2.1'!$B$33/SUM('RECS HC2.1'!$B$32:$B$33)</f>
        <v>345281448063380.31</v>
      </c>
      <c r="Z4">
        <f>SUM('AEO Table 4'!AA53:AA55)*10^15*'RECS HC2.1'!$B$33/SUM('RECS HC2.1'!$B$32:$B$33)</f>
        <v>344976390845070.44</v>
      </c>
      <c r="AA4">
        <f>SUM('AEO Table 4'!AB53:AB55)*10^15*'RECS HC2.1'!$B$33/SUM('RECS HC2.1'!$B$32:$B$33)</f>
        <v>344964718309859.25</v>
      </c>
      <c r="AB4">
        <f>SUM('AEO Table 4'!AC53:AC55)*10^15*'RECS HC2.1'!$B$33/SUM('RECS HC2.1'!$B$32:$B$33)</f>
        <v>345483697183098.62</v>
      </c>
      <c r="AC4">
        <f t="shared" si="1"/>
        <v>344569004401408.5</v>
      </c>
      <c r="AD4">
        <f t="shared" si="1"/>
        <v>344282187900128.12</v>
      </c>
      <c r="AE4">
        <f t="shared" si="1"/>
        <v>343995371398847.62</v>
      </c>
      <c r="AF4">
        <f t="shared" si="1"/>
        <v>343708554897567.25</v>
      </c>
      <c r="AG4">
        <f t="shared" si="1"/>
        <v>343421738396286.87</v>
      </c>
      <c r="AH4">
        <f t="shared" si="1"/>
        <v>343134921895006.5</v>
      </c>
      <c r="AI4">
        <f t="shared" si="1"/>
        <v>342848105393726</v>
      </c>
      <c r="AJ4">
        <f t="shared" si="1"/>
        <v>342561288892445.62</v>
      </c>
      <c r="AK4">
        <f t="shared" si="1"/>
        <v>342274472391165.25</v>
      </c>
      <c r="AL4">
        <f t="shared" si="1"/>
        <v>341987655889884.75</v>
      </c>
    </row>
    <row r="5" spans="1:40" ht="14.45" x14ac:dyDescent="0.25">
      <c r="A5" s="1" t="s">
        <v>127</v>
      </c>
      <c r="B5">
        <f>'AEO Table 4'!C61*10^15*'RECS HC2.1'!$B$33/SUM('RECS HC2.1'!$B$32:$B$33)</f>
        <v>10496078345070.424</v>
      </c>
      <c r="C5">
        <f>'AEO Table 4'!D61*10^15*'RECS HC2.1'!$B$33/SUM('RECS HC2.1'!$B$32:$B$33)</f>
        <v>10000893485915.494</v>
      </c>
      <c r="D5">
        <f>'AEO Table 4'!E61*10^15*'RECS HC2.1'!$B$33/SUM('RECS HC2.1'!$B$32:$B$33)</f>
        <v>9659247359154.9297</v>
      </c>
      <c r="E5">
        <f>'AEO Table 4'!F61*10^15*'RECS HC2.1'!$B$33/SUM('RECS HC2.1'!$B$32:$B$33)</f>
        <v>9087293133802.8164</v>
      </c>
      <c r="F5">
        <f>'AEO Table 4'!G61*10^15*'RECS HC2.1'!$B$33/SUM('RECS HC2.1'!$B$32:$B$33)</f>
        <v>8388287852112.6768</v>
      </c>
      <c r="G5">
        <f>'AEO Table 4'!H61*10^15*'RECS HC2.1'!$B$33/SUM('RECS HC2.1'!$B$32:$B$33)</f>
        <v>7695118838028.1689</v>
      </c>
      <c r="H5">
        <f>'AEO Table 4'!I61*10^15*'RECS HC2.1'!$B$33/SUM('RECS HC2.1'!$B$32:$B$33)</f>
        <v>7104982394366.1973</v>
      </c>
      <c r="I5">
        <f>'AEO Table 4'!J61*10^15*'RECS HC2.1'!$B$33/SUM('RECS HC2.1'!$B$32:$B$33)</f>
        <v>6620347711267.6064</v>
      </c>
      <c r="J5">
        <f>'AEO Table 4'!K61*10^15*'RECS HC2.1'!$B$33/SUM('RECS HC2.1'!$B$32:$B$33)</f>
        <v>6226848591549.2959</v>
      </c>
      <c r="K5">
        <f>'AEO Table 4'!L61*10^15*'RECS HC2.1'!$B$33/SUM('RECS HC2.1'!$B$32:$B$33)</f>
        <v>5921342429577.4648</v>
      </c>
      <c r="L5">
        <f>'AEO Table 4'!M61*10^15*'RECS HC2.1'!$B$33/SUM('RECS HC2.1'!$B$32:$B$33)</f>
        <v>5698441901408.4512</v>
      </c>
      <c r="M5">
        <f>'AEO Table 4'!N61*10^15*'RECS HC2.1'!$B$33/SUM('RECS HC2.1'!$B$32:$B$33)</f>
        <v>5469480633802.8174</v>
      </c>
      <c r="N5">
        <f>'AEO Table 4'!O61*10^15*'RECS HC2.1'!$B$33/SUM('RECS HC2.1'!$B$32:$B$33)</f>
        <v>5242090669014.085</v>
      </c>
      <c r="O5">
        <f>'AEO Table 4'!P61*10^15*'RECS HC2.1'!$B$33/SUM('RECS HC2.1'!$B$32:$B$33)</f>
        <v>5021659330985.916</v>
      </c>
      <c r="P5">
        <f>'AEO Table 4'!Q61*10^15*'RECS HC2.1'!$B$33/SUM('RECS HC2.1'!$B$32:$B$33)</f>
        <v>4811778169014.085</v>
      </c>
      <c r="Q5">
        <f>'AEO Table 4'!R61*10^15*'RECS HC2.1'!$B$33/SUM('RECS HC2.1'!$B$32:$B$33)</f>
        <v>4610875880281.6904</v>
      </c>
      <c r="R5">
        <f>'AEO Table 4'!S61*10^15*'RECS HC2.1'!$B$33/SUM('RECS HC2.1'!$B$32:$B$33)</f>
        <v>4421421654929.5781</v>
      </c>
      <c r="S5">
        <f>'AEO Table 4'!T61*10^15*'RECS HC2.1'!$B$33/SUM('RECS HC2.1'!$B$32:$B$33)</f>
        <v>4239375000000</v>
      </c>
      <c r="T5">
        <f>'AEO Table 4'!U61*10^15*'RECS HC2.1'!$B$33/SUM('RECS HC2.1'!$B$32:$B$33)</f>
        <v>4064062500000</v>
      </c>
      <c r="U5">
        <f>'AEO Table 4'!V61*10^15*'RECS HC2.1'!$B$33/SUM('RECS HC2.1'!$B$32:$B$33)</f>
        <v>3896157570422.5356</v>
      </c>
      <c r="V5">
        <f>'AEO Table 4'!W61*10^15*'RECS HC2.1'!$B$33/SUM('RECS HC2.1'!$B$32:$B$33)</f>
        <v>3734762323943.6621</v>
      </c>
      <c r="W5">
        <f>'AEO Table 4'!X61*10^15*'RECS HC2.1'!$B$33/SUM('RECS HC2.1'!$B$32:$B$33)</f>
        <v>3583917253521.1274</v>
      </c>
      <c r="X5">
        <f>'AEO Table 4'!Y61*10^15*'RECS HC2.1'!$B$33/SUM('RECS HC2.1'!$B$32:$B$33)</f>
        <v>3441377640845.0708</v>
      </c>
      <c r="Y5">
        <f>'AEO Table 4'!Z61*10^15*'RECS HC2.1'!$B$33/SUM('RECS HC2.1'!$B$32:$B$33)</f>
        <v>3310735035211.2676</v>
      </c>
      <c r="Z5">
        <f>'AEO Table 4'!AA61*10^15*'RECS HC2.1'!$B$33/SUM('RECS HC2.1'!$B$32:$B$33)</f>
        <v>3189969190140.8452</v>
      </c>
      <c r="AA5">
        <f>'AEO Table 4'!AB61*10^15*'RECS HC2.1'!$B$33/SUM('RECS HC2.1'!$B$32:$B$33)</f>
        <v>3080651408450.7046</v>
      </c>
      <c r="AB5">
        <f>'AEO Table 4'!AC61*10^15*'RECS HC2.1'!$B$33/SUM('RECS HC2.1'!$B$32:$B$33)</f>
        <v>2983006161971.8311</v>
      </c>
      <c r="AC5">
        <f t="shared" si="1"/>
        <v>2781176056338</v>
      </c>
      <c r="AD5">
        <f t="shared" si="1"/>
        <v>2640953265044.8125</v>
      </c>
      <c r="AE5">
        <f t="shared" si="1"/>
        <v>2500730473751.5625</v>
      </c>
      <c r="AF5">
        <f t="shared" si="1"/>
        <v>2360507682458.375</v>
      </c>
      <c r="AG5">
        <f t="shared" si="1"/>
        <v>2220284891165.125</v>
      </c>
      <c r="AH5">
        <f t="shared" si="1"/>
        <v>2080062099871.9375</v>
      </c>
      <c r="AI5">
        <f t="shared" si="1"/>
        <v>1939839308578.6875</v>
      </c>
      <c r="AJ5">
        <f t="shared" si="1"/>
        <v>1799616517285.5</v>
      </c>
      <c r="AK5">
        <f t="shared" si="1"/>
        <v>1659393725992.3125</v>
      </c>
      <c r="AL5">
        <f t="shared" si="1"/>
        <v>1519170934699.0625</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ignoredErrors>
    <ignoredError sqref="A4 G4:AB4 B4:F4"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9"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4'!C44:C45,'AEO Table 4'!C47)*10^15*'RECS HC2.1'!$B$33/SUM('RECS HC2.1'!$B$32:$B$33)</f>
        <v>394299810739436.62</v>
      </c>
      <c r="C2">
        <f>SUM('AEO Table 4'!D44:D45,'AEO Table 4'!D47)*10^15*'RECS HC2.1'!$B$33/SUM('RECS HC2.1'!$B$32:$B$33)</f>
        <v>385584691901408.5</v>
      </c>
      <c r="D2">
        <f>SUM('AEO Table 4'!E44:E45,'AEO Table 4'!E47)*10^15*'RECS HC2.1'!$B$33/SUM('RECS HC2.1'!$B$32:$B$33)</f>
        <v>398642667253521.12</v>
      </c>
      <c r="E2">
        <f>SUM('AEO Table 4'!F44:F45,'AEO Table 4'!F47)*10^15*'RECS HC2.1'!$B$33/SUM('RECS HC2.1'!$B$32:$B$33)</f>
        <v>400420933098591.56</v>
      </c>
      <c r="F2">
        <f>SUM('AEO Table 4'!G44:G45,'AEO Table 4'!G47)*10^15*'RECS HC2.1'!$B$33/SUM('RECS HC2.1'!$B$32:$B$33)</f>
        <v>401475501760563.37</v>
      </c>
      <c r="G2">
        <f>SUM('AEO Table 4'!H44:H45,'AEO Table 4'!H47)*10^15*'RECS HC2.1'!$B$33/SUM('RECS HC2.1'!$B$32:$B$33)</f>
        <v>401375611795774.69</v>
      </c>
      <c r="H2">
        <f>SUM('AEO Table 4'!I44:I45,'AEO Table 4'!I47)*10^15*'RECS HC2.1'!$B$33/SUM('RECS HC2.1'!$B$32:$B$33)</f>
        <v>400851470070422.56</v>
      </c>
      <c r="I2">
        <f>SUM('AEO Table 4'!J44:J45,'AEO Table 4'!J47)*10^15*'RECS HC2.1'!$B$33/SUM('RECS HC2.1'!$B$32:$B$33)</f>
        <v>400644058098591.62</v>
      </c>
      <c r="J2">
        <f>SUM('AEO Table 4'!K44:K45,'AEO Table 4'!K47)*10^15*'RECS HC2.1'!$B$33/SUM('RECS HC2.1'!$B$32:$B$33)</f>
        <v>402099757922535.25</v>
      </c>
      <c r="K2">
        <f>SUM('AEO Table 4'!L44:L45,'AEO Table 4'!L47)*10^15*'RECS HC2.1'!$B$33/SUM('RECS HC2.1'!$B$32:$B$33)</f>
        <v>404893534330986</v>
      </c>
      <c r="L2">
        <f>SUM('AEO Table 4'!M44:M45,'AEO Table 4'!M47)*10^15*'RECS HC2.1'!$B$33/SUM('RECS HC2.1'!$B$32:$B$33)</f>
        <v>408199779929577.56</v>
      </c>
      <c r="M2">
        <f>SUM('AEO Table 4'!N44:N45,'AEO Table 4'!N47)*10^15*'RECS HC2.1'!$B$33/SUM('RECS HC2.1'!$B$32:$B$33)</f>
        <v>411716580105633.81</v>
      </c>
      <c r="N2">
        <f>SUM('AEO Table 4'!O44:O45,'AEO Table 4'!O47)*10^15*'RECS HC2.1'!$B$33/SUM('RECS HC2.1'!$B$32:$B$33)</f>
        <v>415686588908450.75</v>
      </c>
      <c r="O2">
        <f>SUM('AEO Table 4'!P44:P45,'AEO Table 4'!P47)*10^15*'RECS HC2.1'!$B$33/SUM('RECS HC2.1'!$B$32:$B$33)</f>
        <v>420185677816901.44</v>
      </c>
      <c r="P2">
        <f>SUM('AEO Table 4'!Q44:Q45,'AEO Table 4'!Q47)*10^15*'RECS HC2.1'!$B$33/SUM('RECS HC2.1'!$B$32:$B$33)</f>
        <v>424661870598591.56</v>
      </c>
      <c r="Q2">
        <f>SUM('AEO Table 4'!R44:R45,'AEO Table 4'!R47)*10^15*'RECS HC2.1'!$B$33/SUM('RECS HC2.1'!$B$32:$B$33)</f>
        <v>429017970950704.31</v>
      </c>
      <c r="R2">
        <f>SUM('AEO Table 4'!S44:S45,'AEO Table 4'!S47)*10^15*'RECS HC2.1'!$B$33/SUM('RECS HC2.1'!$B$32:$B$33)</f>
        <v>433385294894366.25</v>
      </c>
      <c r="S2">
        <f>SUM('AEO Table 4'!T44:T45,'AEO Table 4'!T47)*10^15*'RECS HC2.1'!$B$33/SUM('RECS HC2.1'!$B$32:$B$33)</f>
        <v>438108182218309.87</v>
      </c>
      <c r="T2">
        <f>SUM('AEO Table 4'!U44:U45,'AEO Table 4'!U47)*10^15*'RECS HC2.1'!$B$33/SUM('RECS HC2.1'!$B$32:$B$33)</f>
        <v>443214916373239.44</v>
      </c>
      <c r="U2">
        <f>SUM('AEO Table 4'!V44:V45,'AEO Table 4'!V47)*10^15*'RECS HC2.1'!$B$33/SUM('RECS HC2.1'!$B$32:$B$33)</f>
        <v>448652746478873.25</v>
      </c>
      <c r="V2">
        <f>SUM('AEO Table 4'!W44:W45,'AEO Table 4'!W47)*10^15*'RECS HC2.1'!$B$33/SUM('RECS HC2.1'!$B$32:$B$33)</f>
        <v>454480484154929.5</v>
      </c>
      <c r="W2">
        <f>SUM('AEO Table 4'!X44:X45,'AEO Table 4'!X47)*10^15*'RECS HC2.1'!$B$33/SUM('RECS HC2.1'!$B$32:$B$33)</f>
        <v>460743472711267.56</v>
      </c>
      <c r="X2">
        <f>SUM('AEO Table 4'!Y44:Y45,'AEO Table 4'!Y47)*10^15*'RECS HC2.1'!$B$33/SUM('RECS HC2.1'!$B$32:$B$33)</f>
        <v>467034295774648</v>
      </c>
      <c r="Y2">
        <f>SUM('AEO Table 4'!Z44:Z45,'AEO Table 4'!Z47)*10^15*'RECS HC2.1'!$B$33/SUM('RECS HC2.1'!$B$32:$B$33)</f>
        <v>473359463028168.94</v>
      </c>
      <c r="Z2">
        <f>SUM('AEO Table 4'!AA44:AA45,'AEO Table 4'!AA47)*10^15*'RECS HC2.1'!$B$33/SUM('RECS HC2.1'!$B$32:$B$33)</f>
        <v>479671161971831</v>
      </c>
      <c r="AA2">
        <f>SUM('AEO Table 4'!AB44:AB45,'AEO Table 4'!AB47)*10^15*'RECS HC2.1'!$B$33/SUM('RECS HC2.1'!$B$32:$B$33)</f>
        <v>485928538732394.37</v>
      </c>
      <c r="AB2">
        <f>SUM('AEO Table 4'!AC44:AC45,'AEO Table 4'!AC47)*10^15*'RECS HC2.1'!$B$33/SUM('RECS HC2.1'!$B$32:$B$33)</f>
        <v>492320149647887.37</v>
      </c>
      <c r="AC2">
        <f>TREND($S2:$AB2,$S$1:$AB$1,AC$1)</f>
        <v>497848771126760</v>
      </c>
      <c r="AD2">
        <f t="shared" ref="AD2:AL2" si="0">TREND($S2:$AB2,$S$1:$AB$1,AD$1)</f>
        <v>503939212948142</v>
      </c>
      <c r="AE2">
        <f t="shared" si="0"/>
        <v>510029654769526</v>
      </c>
      <c r="AF2">
        <f t="shared" si="0"/>
        <v>516120096590908</v>
      </c>
      <c r="AG2">
        <f t="shared" si="0"/>
        <v>522210538412292</v>
      </c>
      <c r="AH2">
        <f t="shared" si="0"/>
        <v>528300980233674</v>
      </c>
      <c r="AI2">
        <f t="shared" si="0"/>
        <v>534391422055058</v>
      </c>
      <c r="AJ2">
        <f t="shared" si="0"/>
        <v>540481863876440</v>
      </c>
      <c r="AK2">
        <f t="shared" si="0"/>
        <v>546572305697822</v>
      </c>
      <c r="AL2">
        <f t="shared" si="0"/>
        <v>552662747519206</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4'!C56*10^15*'RECS HC2.1'!$B$33/SUM('RECS HC2.1'!$B$32:$B$33)</f>
        <v>55686747359154.93</v>
      </c>
      <c r="C4">
        <f>'AEO Table 4'!D56*10^15*'RECS HC2.1'!$B$33/SUM('RECS HC2.1'!$B$32:$B$33)</f>
        <v>55684727112676.062</v>
      </c>
      <c r="D4">
        <f>'AEO Table 4'!E56*10^15*'RECS HC2.1'!$B$33/SUM('RECS HC2.1'!$B$32:$B$33)</f>
        <v>55920647007042.258</v>
      </c>
      <c r="E4">
        <f>'AEO Table 4'!F56*10^15*'RECS HC2.1'!$B$33/SUM('RECS HC2.1'!$B$32:$B$33)</f>
        <v>55940400528169.016</v>
      </c>
      <c r="F4">
        <f>'AEO Table 4'!G56*10^15*'RECS HC2.1'!$B$33/SUM('RECS HC2.1'!$B$32:$B$33)</f>
        <v>55611998239436.625</v>
      </c>
      <c r="G4">
        <f>'AEO Table 4'!H56*10^15*'RECS HC2.1'!$B$33/SUM('RECS HC2.1'!$B$32:$B$33)</f>
        <v>55111650528169.016</v>
      </c>
      <c r="H4">
        <f>'AEO Table 4'!I56*10^15*'RECS HC2.1'!$B$33/SUM('RECS HC2.1'!$B$32:$B$33)</f>
        <v>54592896126760.562</v>
      </c>
      <c r="I4">
        <f>'AEO Table 4'!J56*10^15*'RECS HC2.1'!$B$33/SUM('RECS HC2.1'!$B$32:$B$33)</f>
        <v>54193785211267.609</v>
      </c>
      <c r="J4">
        <f>'AEO Table 4'!K56*10^15*'RECS HC2.1'!$B$33/SUM('RECS HC2.1'!$B$32:$B$33)</f>
        <v>53876830985915.492</v>
      </c>
      <c r="K4">
        <f>'AEO Table 4'!L56*10^15*'RECS HC2.1'!$B$33/SUM('RECS HC2.1'!$B$32:$B$33)</f>
        <v>53547755281690.141</v>
      </c>
      <c r="L4">
        <f>'AEO Table 4'!M56*10^15*'RECS HC2.1'!$B$33/SUM('RECS HC2.1'!$B$32:$B$33)</f>
        <v>53201395246478.875</v>
      </c>
      <c r="M4">
        <f>'AEO Table 4'!N56*10^15*'RECS HC2.1'!$B$33/SUM('RECS HC2.1'!$B$32:$B$33)</f>
        <v>52855259683098.594</v>
      </c>
      <c r="N4">
        <f>'AEO Table 4'!O56*10^15*'RECS HC2.1'!$B$33/SUM('RECS HC2.1'!$B$32:$B$33)</f>
        <v>52568609154929.578</v>
      </c>
      <c r="O4">
        <f>'AEO Table 4'!P56*10^15*'RECS HC2.1'!$B$33/SUM('RECS HC2.1'!$B$32:$B$33)</f>
        <v>52317200704225.352</v>
      </c>
      <c r="P4">
        <f>'AEO Table 4'!Q56*10^15*'RECS HC2.1'!$B$33/SUM('RECS HC2.1'!$B$32:$B$33)</f>
        <v>52078138204225.352</v>
      </c>
      <c r="Q4">
        <f>'AEO Table 4'!R56*10^15*'RECS HC2.1'!$B$33/SUM('RECS HC2.1'!$B$32:$B$33)</f>
        <v>51818424295774.648</v>
      </c>
      <c r="R4">
        <f>'AEO Table 4'!S56*10^15*'RECS HC2.1'!$B$33/SUM('RECS HC2.1'!$B$32:$B$33)</f>
        <v>51566342429577.469</v>
      </c>
      <c r="S4">
        <f>'AEO Table 4'!T56*10^15*'RECS HC2.1'!$B$33/SUM('RECS HC2.1'!$B$32:$B$33)</f>
        <v>51356236795774.648</v>
      </c>
      <c r="T4">
        <f>'AEO Table 4'!U56*10^15*'RECS HC2.1'!$B$33/SUM('RECS HC2.1'!$B$32:$B$33)</f>
        <v>51167455985915.492</v>
      </c>
      <c r="U4">
        <f>'AEO Table 4'!V56*10^15*'RECS HC2.1'!$B$33/SUM('RECS HC2.1'!$B$32:$B$33)</f>
        <v>50975083626760.562</v>
      </c>
      <c r="V4">
        <f>'AEO Table 4'!W56*10^15*'RECS HC2.1'!$B$33/SUM('RECS HC2.1'!$B$32:$B$33)</f>
        <v>50771038732394.367</v>
      </c>
      <c r="W4">
        <f>'AEO Table 4'!X56*10^15*'RECS HC2.1'!$B$33/SUM('RECS HC2.1'!$B$32:$B$33)</f>
        <v>50569463028169.016</v>
      </c>
      <c r="X4">
        <f>'AEO Table 4'!Y56*10^15*'RECS HC2.1'!$B$33/SUM('RECS HC2.1'!$B$32:$B$33)</f>
        <v>50359581866197.187</v>
      </c>
      <c r="Y4">
        <f>'AEO Table 4'!Z56*10^15*'RECS HC2.1'!$B$33/SUM('RECS HC2.1'!$B$32:$B$33)</f>
        <v>50158006161971.836</v>
      </c>
      <c r="Z4">
        <f>'AEO Table 4'!AA56*10^15*'RECS HC2.1'!$B$33/SUM('RECS HC2.1'!$B$32:$B$33)</f>
        <v>49959573063380.281</v>
      </c>
      <c r="AA4">
        <f>'AEO Table 4'!AB56*10^15*'RECS HC2.1'!$B$33/SUM('RECS HC2.1'!$B$32:$B$33)</f>
        <v>49756650528169.016</v>
      </c>
      <c r="AB4">
        <f>'AEO Table 4'!AC56*10^15*'RECS HC2.1'!$B$33/SUM('RECS HC2.1'!$B$32:$B$33)</f>
        <v>49560686619718.312</v>
      </c>
      <c r="AC4">
        <f t="shared" si="1"/>
        <v>49357973591549.25</v>
      </c>
      <c r="AD4">
        <f t="shared" si="1"/>
        <v>49156991037131.875</v>
      </c>
      <c r="AE4">
        <f t="shared" si="1"/>
        <v>48956008482714.437</v>
      </c>
      <c r="AF4">
        <f t="shared" si="1"/>
        <v>48755025928297</v>
      </c>
      <c r="AG4">
        <f t="shared" si="1"/>
        <v>48554043373879.625</v>
      </c>
      <c r="AH4">
        <f t="shared" si="1"/>
        <v>48353060819462.187</v>
      </c>
      <c r="AI4">
        <f t="shared" si="1"/>
        <v>48152078265044.812</v>
      </c>
      <c r="AJ4">
        <f t="shared" si="1"/>
        <v>47951095710627.375</v>
      </c>
      <c r="AK4">
        <f t="shared" si="1"/>
        <v>47750113156209.937</v>
      </c>
      <c r="AL4">
        <f t="shared" si="1"/>
        <v>47549130601792.562</v>
      </c>
    </row>
    <row r="5" spans="1:40" ht="14.45" x14ac:dyDescent="0.25">
      <c r="A5" s="1" t="s">
        <v>127</v>
      </c>
      <c r="B5">
        <f>'AEO Table 4'!C62*10^15*'RECS HC2.1'!$B$33/SUM('RECS HC2.1'!$B$32:$B$33)</f>
        <v>1546835387323.9438</v>
      </c>
      <c r="C5">
        <f>'AEO Table 4'!D62*10^15*'RECS HC2.1'!$B$33/SUM('RECS HC2.1'!$B$32:$B$33)</f>
        <v>1582526408450.7043</v>
      </c>
      <c r="D5">
        <f>'AEO Table 4'!E62*10^15*'RECS HC2.1'!$B$33/SUM('RECS HC2.1'!$B$32:$B$33)</f>
        <v>1636175176056.3381</v>
      </c>
      <c r="E5">
        <f>'AEO Table 4'!F62*10^15*'RECS HC2.1'!$B$33/SUM('RECS HC2.1'!$B$32:$B$33)</f>
        <v>1648072183098.5916</v>
      </c>
      <c r="F5">
        <f>'AEO Table 4'!G62*10^15*'RECS HC2.1'!$B$33/SUM('RECS HC2.1'!$B$32:$B$33)</f>
        <v>1627869718309.8591</v>
      </c>
      <c r="G5">
        <f>'AEO Table 4'!H62*10^15*'RECS HC2.1'!$B$33/SUM('RECS HC2.1'!$B$32:$B$33)</f>
        <v>1593076584507.0422</v>
      </c>
      <c r="H5">
        <f>'AEO Table 4'!I62*10^15*'RECS HC2.1'!$B$33/SUM('RECS HC2.1'!$B$32:$B$33)</f>
        <v>1565691021126.7607</v>
      </c>
      <c r="I5">
        <f>'AEO Table 4'!J62*10^15*'RECS HC2.1'!$B$33/SUM('RECS HC2.1'!$B$32:$B$33)</f>
        <v>1545264084507.0422</v>
      </c>
      <c r="J5">
        <f>'AEO Table 4'!K62*10^15*'RECS HC2.1'!$B$33/SUM('RECS HC2.1'!$B$32:$B$33)</f>
        <v>1529551056338.0283</v>
      </c>
      <c r="K5">
        <f>'AEO Table 4'!L62*10^15*'RECS HC2.1'!$B$33/SUM('RECS HC2.1'!$B$32:$B$33)</f>
        <v>1516756161971.8311</v>
      </c>
      <c r="L5">
        <f>'AEO Table 4'!M62*10^15*'RECS HC2.1'!$B$33/SUM('RECS HC2.1'!$B$32:$B$33)</f>
        <v>1505757042253.5212</v>
      </c>
      <c r="M5">
        <f>'AEO Table 4'!N62*10^15*'RECS HC2.1'!$B$33/SUM('RECS HC2.1'!$B$32:$B$33)</f>
        <v>1495206866197.1831</v>
      </c>
      <c r="N5">
        <f>'AEO Table 4'!O62*10^15*'RECS HC2.1'!$B$33/SUM('RECS HC2.1'!$B$32:$B$33)</f>
        <v>1484207746478.8733</v>
      </c>
      <c r="O5">
        <f>'AEO Table 4'!P62*10^15*'RECS HC2.1'!$B$33/SUM('RECS HC2.1'!$B$32:$B$33)</f>
        <v>1473208626760.5635</v>
      </c>
      <c r="P5">
        <f>'AEO Table 4'!Q62*10^15*'RECS HC2.1'!$B$33/SUM('RECS HC2.1'!$B$32:$B$33)</f>
        <v>1463331866197.1831</v>
      </c>
      <c r="Q5">
        <f>'AEO Table 4'!R62*10^15*'RECS HC2.1'!$B$33/SUM('RECS HC2.1'!$B$32:$B$33)</f>
        <v>1453230633802.8169</v>
      </c>
      <c r="R5">
        <f>'AEO Table 4'!S62*10^15*'RECS HC2.1'!$B$33/SUM('RECS HC2.1'!$B$32:$B$33)</f>
        <v>1443578345070.4226</v>
      </c>
      <c r="S5">
        <f>'AEO Table 4'!T62*10^15*'RECS HC2.1'!$B$33/SUM('RECS HC2.1'!$B$32:$B$33)</f>
        <v>1433701584507.0422</v>
      </c>
      <c r="T5">
        <f>'AEO Table 4'!U62*10^15*'RECS HC2.1'!$B$33/SUM('RECS HC2.1'!$B$32:$B$33)</f>
        <v>1423151408450.7043</v>
      </c>
      <c r="U5">
        <f>'AEO Table 4'!V62*10^15*'RECS HC2.1'!$B$33/SUM('RECS HC2.1'!$B$32:$B$33)</f>
        <v>1412601232394.3662</v>
      </c>
      <c r="V5">
        <f>'AEO Table 4'!W62*10^15*'RECS HC2.1'!$B$33/SUM('RECS HC2.1'!$B$32:$B$33)</f>
        <v>1401826584507.0422</v>
      </c>
      <c r="W5">
        <f>'AEO Table 4'!X62*10^15*'RECS HC2.1'!$B$33/SUM('RECS HC2.1'!$B$32:$B$33)</f>
        <v>1391949823943.6621</v>
      </c>
      <c r="X5">
        <f>'AEO Table 4'!Y62*10^15*'RECS HC2.1'!$B$33/SUM('RECS HC2.1'!$B$32:$B$33)</f>
        <v>1382297535211.2676</v>
      </c>
      <c r="Y5">
        <f>'AEO Table 4'!Z62*10^15*'RECS HC2.1'!$B$33/SUM('RECS HC2.1'!$B$32:$B$33)</f>
        <v>1373318661971.8311</v>
      </c>
      <c r="Z5">
        <f>'AEO Table 4'!AA62*10^15*'RECS HC2.1'!$B$33/SUM('RECS HC2.1'!$B$32:$B$33)</f>
        <v>1364115316901.4084</v>
      </c>
      <c r="AA5">
        <f>'AEO Table 4'!AB62*10^15*'RECS HC2.1'!$B$33/SUM('RECS HC2.1'!$B$32:$B$33)</f>
        <v>1354463028169.0142</v>
      </c>
      <c r="AB5">
        <f>'AEO Table 4'!AC62*10^15*'RECS HC2.1'!$B$33/SUM('RECS HC2.1'!$B$32:$B$33)</f>
        <v>1345035211267.6057</v>
      </c>
      <c r="AC5">
        <f t="shared" si="1"/>
        <v>1334365316901.4102</v>
      </c>
      <c r="AD5">
        <f t="shared" si="1"/>
        <v>1324568822023.0508</v>
      </c>
      <c r="AE5">
        <f t="shared" si="1"/>
        <v>1314772327144.6875</v>
      </c>
      <c r="AF5">
        <f t="shared" si="1"/>
        <v>1304975832266.3281</v>
      </c>
      <c r="AG5">
        <f t="shared" si="1"/>
        <v>1295179337387.9648</v>
      </c>
      <c r="AH5">
        <f t="shared" si="1"/>
        <v>1285382842509.6055</v>
      </c>
      <c r="AI5">
        <f t="shared" si="1"/>
        <v>1275586347631.2422</v>
      </c>
      <c r="AJ5">
        <f t="shared" si="1"/>
        <v>1265789852752.8828</v>
      </c>
      <c r="AK5">
        <f t="shared" si="1"/>
        <v>1255993357874.5234</v>
      </c>
      <c r="AL5">
        <f t="shared" si="1"/>
        <v>1246196862996.1602</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'AEO Table 5'!C31*10^15</f>
        <v>163130000000000</v>
      </c>
      <c r="C2">
        <f>'AEO Table 5'!D31*10^15</f>
        <v>143235000000000</v>
      </c>
      <c r="D2">
        <f>'AEO Table 5'!E31*10^15</f>
        <v>145062000000000</v>
      </c>
      <c r="E2">
        <f>'AEO Table 5'!F31*10^15</f>
        <v>146216000000000</v>
      </c>
      <c r="F2">
        <f>'AEO Table 5'!G31*10^15</f>
        <v>144674000000000</v>
      </c>
      <c r="G2">
        <f>'AEO Table 5'!H31*10^15</f>
        <v>142695000000000</v>
      </c>
      <c r="H2">
        <f>'AEO Table 5'!I31*10^15</f>
        <v>140696999999999.98</v>
      </c>
      <c r="I2">
        <f>'AEO Table 5'!J31*10^15</f>
        <v>138895999999999.98</v>
      </c>
      <c r="J2">
        <f>'AEO Table 5'!K31*10^15</f>
        <v>137395999999999.98</v>
      </c>
      <c r="K2">
        <f>'AEO Table 5'!L31*10^15</f>
        <v>136573000000000</v>
      </c>
      <c r="L2">
        <f>'AEO Table 5'!M31*10^15</f>
        <v>135791000000000</v>
      </c>
      <c r="M2">
        <f>'AEO Table 5'!N31*10^15</f>
        <v>134948000000000.02</v>
      </c>
      <c r="N2">
        <f>'AEO Table 5'!O31*10^15</f>
        <v>134216000000000</v>
      </c>
      <c r="O2">
        <f>'AEO Table 5'!P31*10^15</f>
        <v>133560000000000.02</v>
      </c>
      <c r="P2">
        <f>'AEO Table 5'!Q31*10^15</f>
        <v>132936000000000</v>
      </c>
      <c r="Q2">
        <f>'AEO Table 5'!R31*10^15</f>
        <v>132317999999999.98</v>
      </c>
      <c r="R2">
        <f>'AEO Table 5'!S31*10^15</f>
        <v>131610000000000</v>
      </c>
      <c r="S2">
        <f>'AEO Table 5'!T31*10^15</f>
        <v>131044000000000</v>
      </c>
      <c r="T2">
        <f>'AEO Table 5'!U31*10^15</f>
        <v>130697000000000</v>
      </c>
      <c r="U2">
        <f>'AEO Table 5'!V31*10^15</f>
        <v>130453999999999.98</v>
      </c>
      <c r="V2">
        <f>'AEO Table 5'!W31*10^15</f>
        <v>130263999999999.98</v>
      </c>
      <c r="W2">
        <f>'AEO Table 5'!X31*10^15</f>
        <v>130104000000000</v>
      </c>
      <c r="X2">
        <f>'AEO Table 5'!Y31*10^15</f>
        <v>129962000000000</v>
      </c>
      <c r="Y2">
        <f>'AEO Table 5'!Z31*10^15</f>
        <v>129784000000000.02</v>
      </c>
      <c r="Z2">
        <f>'AEO Table 5'!AA31*10^15</f>
        <v>129587000000000</v>
      </c>
      <c r="AA2">
        <f>'AEO Table 5'!AB31*10^15</f>
        <v>129407000000000</v>
      </c>
      <c r="AB2">
        <f>'AEO Table 5'!AC31*10^15</f>
        <v>129271000000000</v>
      </c>
      <c r="AC2">
        <f>TREND($S2:$AB2,$S$1:$AB$1,AC$1)</f>
        <v>129027266666666.62</v>
      </c>
      <c r="AD2">
        <f t="shared" ref="AD2:AL2" si="0">TREND($S2:$AB2,$S$1:$AB$1,AD$1)</f>
        <v>128839969696969.69</v>
      </c>
      <c r="AE2">
        <f t="shared" si="0"/>
        <v>128652672727272.69</v>
      </c>
      <c r="AF2">
        <f t="shared" si="0"/>
        <v>128465375757575.75</v>
      </c>
      <c r="AG2">
        <f t="shared" si="0"/>
        <v>128278078787878.75</v>
      </c>
      <c r="AH2">
        <f t="shared" si="0"/>
        <v>128090781818181.81</v>
      </c>
      <c r="AI2">
        <f t="shared" si="0"/>
        <v>127903484848484.81</v>
      </c>
      <c r="AJ2">
        <f t="shared" si="0"/>
        <v>127716187878787.87</v>
      </c>
      <c r="AK2">
        <f t="shared" si="0"/>
        <v>127528890909090.94</v>
      </c>
      <c r="AL2">
        <f t="shared" si="0"/>
        <v>127341593939393.94</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5'!C44*10^15</f>
        <v>1916913000000000</v>
      </c>
      <c r="C4">
        <f>'AEO Table 5'!D44*10^15</f>
        <v>1735935000000000</v>
      </c>
      <c r="D4">
        <f>'AEO Table 5'!E44*10^15</f>
        <v>1796882000000000</v>
      </c>
      <c r="E4">
        <f>'AEO Table 5'!F44*10^15</f>
        <v>1836574000000000</v>
      </c>
      <c r="F4">
        <f>'AEO Table 5'!G44*10^15</f>
        <v>1812549000000000</v>
      </c>
      <c r="G4">
        <f>'AEO Table 5'!H44*10^15</f>
        <v>1777383000000000</v>
      </c>
      <c r="H4">
        <f>'AEO Table 5'!I44*10^15</f>
        <v>1750299000000000</v>
      </c>
      <c r="I4">
        <f>'AEO Table 5'!J44*10^15</f>
        <v>1738065000000000</v>
      </c>
      <c r="J4">
        <f>'AEO Table 5'!K44*10^15</f>
        <v>1733937000000000</v>
      </c>
      <c r="K4">
        <f>'AEO Table 5'!L44*10^15</f>
        <v>1722535000000000</v>
      </c>
      <c r="L4">
        <f>'AEO Table 5'!M44*10^15</f>
        <v>1709242000000000</v>
      </c>
      <c r="M4">
        <f>'AEO Table 5'!N44*10^15</f>
        <v>1695581000000000</v>
      </c>
      <c r="N4">
        <f>'AEO Table 5'!O44*10^15</f>
        <v>1687237000000000</v>
      </c>
      <c r="O4">
        <f>'AEO Table 5'!P44*10^15</f>
        <v>1680849000000000</v>
      </c>
      <c r="P4">
        <f>'AEO Table 5'!Q44*10^15</f>
        <v>1675009000000000</v>
      </c>
      <c r="Q4">
        <f>'AEO Table 5'!R44*10^15</f>
        <v>1668147000000000</v>
      </c>
      <c r="R4">
        <f>'AEO Table 5'!S44*10^15</f>
        <v>1660335000000000</v>
      </c>
      <c r="S4">
        <f>'AEO Table 5'!T44*10^15</f>
        <v>1655926000000000</v>
      </c>
      <c r="T4">
        <f>'AEO Table 5'!U44*10^15</f>
        <v>1652945000000000</v>
      </c>
      <c r="U4">
        <f>'AEO Table 5'!V44*10^15</f>
        <v>1649859000000000</v>
      </c>
      <c r="V4">
        <f>'AEO Table 5'!W44*10^15</f>
        <v>1645944000000000</v>
      </c>
      <c r="W4">
        <f>'AEO Table 5'!X44*10^15</f>
        <v>1642580000000000</v>
      </c>
      <c r="X4">
        <f>'AEO Table 5'!Y44*10^15</f>
        <v>1637980000000000</v>
      </c>
      <c r="Y4">
        <f>'AEO Table 5'!Z44*10^15</f>
        <v>1633761000000000</v>
      </c>
      <c r="Z4">
        <f>'AEO Table 5'!AA44*10^15</f>
        <v>1629914000000000</v>
      </c>
      <c r="AA4">
        <f>'AEO Table 5'!AB44*10^15</f>
        <v>1625429000000000</v>
      </c>
      <c r="AB4">
        <f>'AEO Table 5'!AC44*10^15</f>
        <v>1621139000000000</v>
      </c>
      <c r="AC4">
        <f t="shared" si="1"/>
        <v>1617995399999999</v>
      </c>
      <c r="AD4">
        <f t="shared" si="1"/>
        <v>1614076799999999</v>
      </c>
      <c r="AE4">
        <f t="shared" si="1"/>
        <v>1610158199999999</v>
      </c>
      <c r="AF4">
        <f t="shared" si="1"/>
        <v>1606239599999999</v>
      </c>
      <c r="AG4">
        <f t="shared" si="1"/>
        <v>1602320999999999</v>
      </c>
      <c r="AH4">
        <f t="shared" si="1"/>
        <v>1598402399999999</v>
      </c>
      <c r="AI4">
        <f t="shared" si="1"/>
        <v>1594483799999999</v>
      </c>
      <c r="AJ4">
        <f t="shared" si="1"/>
        <v>1590565199999999</v>
      </c>
      <c r="AK4">
        <f t="shared" si="1"/>
        <v>1586646599999999</v>
      </c>
      <c r="AL4">
        <f t="shared" si="1"/>
        <v>1582727999999999</v>
      </c>
    </row>
    <row r="5" spans="1:40" ht="14.45" x14ac:dyDescent="0.25">
      <c r="A5" s="1" t="s">
        <v>127</v>
      </c>
      <c r="B5">
        <f>'AEO Table 5'!C52*10^15</f>
        <v>157654000000000</v>
      </c>
      <c r="C5">
        <f>'AEO Table 5'!D52*10^15</f>
        <v>155803000000000</v>
      </c>
      <c r="D5">
        <f>'AEO Table 5'!E52*10^15</f>
        <v>163590000000000</v>
      </c>
      <c r="E5">
        <f>'AEO Table 5'!F52*10^15</f>
        <v>167944000000000</v>
      </c>
      <c r="F5">
        <f>'AEO Table 5'!G52*10^15</f>
        <v>163617000000000</v>
      </c>
      <c r="G5">
        <f>'AEO Table 5'!H52*10^15</f>
        <v>156384000000000</v>
      </c>
      <c r="H5">
        <f>'AEO Table 5'!I52*10^15</f>
        <v>150810000000000</v>
      </c>
      <c r="I5">
        <f>'AEO Table 5'!J52*10^15</f>
        <v>146745000000000</v>
      </c>
      <c r="J5">
        <f>'AEO Table 5'!K52*10^15</f>
        <v>143662000000000</v>
      </c>
      <c r="K5">
        <f>'AEO Table 5'!L52*10^15</f>
        <v>141006000000000</v>
      </c>
      <c r="L5">
        <f>'AEO Table 5'!M52*10^15</f>
        <v>138626000000000</v>
      </c>
      <c r="M5">
        <f>'AEO Table 5'!N52*10^15</f>
        <v>136282999999999.98</v>
      </c>
      <c r="N5">
        <f>'AEO Table 5'!O52*10^15</f>
        <v>133870999999999.98</v>
      </c>
      <c r="O5">
        <f>'AEO Table 5'!P52*10^15</f>
        <v>131512999999999.98</v>
      </c>
      <c r="P5">
        <f>'AEO Table 5'!Q52*10^15</f>
        <v>129326000000000</v>
      </c>
      <c r="Q5">
        <f>'AEO Table 5'!R52*10^15</f>
        <v>127150000000000.02</v>
      </c>
      <c r="R5">
        <f>'AEO Table 5'!S52*10^15</f>
        <v>125076000000000</v>
      </c>
      <c r="S5">
        <f>'AEO Table 5'!T52*10^15</f>
        <v>122919000000000</v>
      </c>
      <c r="T5">
        <f>'AEO Table 5'!U52*10^15</f>
        <v>120688000000000</v>
      </c>
      <c r="U5">
        <f>'AEO Table 5'!V52*10^15</f>
        <v>118441000000000</v>
      </c>
      <c r="V5">
        <f>'AEO Table 5'!W52*10^15</f>
        <v>116166000000000</v>
      </c>
      <c r="W5">
        <f>'AEO Table 5'!X52*10^15</f>
        <v>114113000000000</v>
      </c>
      <c r="X5">
        <f>'AEO Table 5'!Y52*10^15</f>
        <v>112038000000000</v>
      </c>
      <c r="Y5">
        <f>'AEO Table 5'!Z52*10^15</f>
        <v>110139000000000</v>
      </c>
      <c r="Z5">
        <f>'AEO Table 5'!AA52*10^15</f>
        <v>108179000000000</v>
      </c>
      <c r="AA5">
        <f>'AEO Table 5'!AB52*10^15</f>
        <v>106214000000000</v>
      </c>
      <c r="AB5">
        <f>'AEO Table 5'!AC52*10^15</f>
        <v>104248000000000</v>
      </c>
      <c r="AC5">
        <f t="shared" si="1"/>
        <v>101953733333333.5</v>
      </c>
      <c r="AD5">
        <f t="shared" si="1"/>
        <v>99888139393939.5</v>
      </c>
      <c r="AE5">
        <f t="shared" si="1"/>
        <v>97822545454545.5</v>
      </c>
      <c r="AF5">
        <f t="shared" si="1"/>
        <v>95756951515152</v>
      </c>
      <c r="AG5">
        <f t="shared" si="1"/>
        <v>93691357575758</v>
      </c>
      <c r="AH5">
        <f t="shared" si="1"/>
        <v>91625763636364</v>
      </c>
      <c r="AI5">
        <f t="shared" si="1"/>
        <v>89560169696970</v>
      </c>
      <c r="AJ5">
        <f t="shared" si="1"/>
        <v>87494575757576</v>
      </c>
      <c r="AK5">
        <f t="shared" si="1"/>
        <v>85428981818182</v>
      </c>
      <c r="AL5">
        <f t="shared" si="1"/>
        <v>83363387878788</v>
      </c>
    </row>
    <row r="6" spans="1:40" ht="14.45" x14ac:dyDescent="0.25">
      <c r="A6" s="1" t="s">
        <v>129</v>
      </c>
      <c r="B6" s="8">
        <f>'District Heat'!B9</f>
        <v>336352809191520</v>
      </c>
      <c r="C6" s="8">
        <f>'District Heat'!C9</f>
        <v>305881087144498.12</v>
      </c>
      <c r="D6" s="8">
        <f>'District Heat'!D9</f>
        <v>316487259997898.62</v>
      </c>
      <c r="E6" s="8">
        <f>'District Heat'!E9</f>
        <v>323281367408135.25</v>
      </c>
      <c r="F6" s="8">
        <f>'District Heat'!F9</f>
        <v>318787937166506.62</v>
      </c>
      <c r="G6" s="8">
        <f>'District Heat'!G9</f>
        <v>312117386311385.37</v>
      </c>
      <c r="H6" s="8">
        <f>'District Heat'!H9</f>
        <v>306908320110019.31</v>
      </c>
      <c r="I6" s="8">
        <f>'District Heat'!I9</f>
        <v>304187520591596.94</v>
      </c>
      <c r="J6" s="8">
        <f>'District Heat'!J9</f>
        <v>302878001481907.12</v>
      </c>
      <c r="K6" s="8">
        <f>'District Heat'!K9</f>
        <v>300641357272519.5</v>
      </c>
      <c r="L6" s="8">
        <f>'District Heat'!L9</f>
        <v>298167821176438.69</v>
      </c>
      <c r="M6" s="8">
        <f>'District Heat'!M9</f>
        <v>295635813669238.75</v>
      </c>
      <c r="N6" s="8">
        <f>'District Heat'!N9</f>
        <v>293909028139840.62</v>
      </c>
      <c r="O6" s="8">
        <f>'District Heat'!O9</f>
        <v>292495643361556.25</v>
      </c>
      <c r="P6" s="8">
        <f>'District Heat'!P9</f>
        <v>291195293290628</v>
      </c>
      <c r="Q6" s="8">
        <f>'District Heat'!Q9</f>
        <v>289743879548299.56</v>
      </c>
      <c r="R6" s="8">
        <f>'District Heat'!R9</f>
        <v>288151623358108.5</v>
      </c>
      <c r="S6" s="8">
        <f>'District Heat'!S9</f>
        <v>287079447071444.44</v>
      </c>
      <c r="T6" s="8">
        <f>'District Heat'!T9</f>
        <v>286243711735141</v>
      </c>
      <c r="U6" s="8">
        <f>'District Heat'!U9</f>
        <v>285405721717174.87</v>
      </c>
      <c r="V6" s="8">
        <f>'District Heat'!V9</f>
        <v>284446580137866.94</v>
      </c>
      <c r="W6" s="8">
        <f>'District Heat'!W9</f>
        <v>283608439807789.94</v>
      </c>
      <c r="X6" s="8">
        <f>'District Heat'!X9</f>
        <v>282583611836042.31</v>
      </c>
      <c r="Y6" s="8">
        <f>'District Heat'!Y9</f>
        <v>281637397098267.12</v>
      </c>
      <c r="Z6" s="8">
        <f>'District Heat'!Z9</f>
        <v>280735073496858.94</v>
      </c>
      <c r="AA6" s="8">
        <f>'District Heat'!AA9</f>
        <v>279738353889839.5</v>
      </c>
      <c r="AB6" s="8">
        <f>'District Heat'!AB9</f>
        <v>278777408565201.41</v>
      </c>
      <c r="AC6">
        <f t="shared" si="1"/>
        <v>277923525546715.25</v>
      </c>
      <c r="AD6">
        <f t="shared" si="1"/>
        <v>276995880276015.75</v>
      </c>
      <c r="AE6">
        <f t="shared" si="1"/>
        <v>276068235005316.25</v>
      </c>
      <c r="AF6">
        <f t="shared" si="1"/>
        <v>275140589734616.75</v>
      </c>
      <c r="AG6">
        <f t="shared" si="1"/>
        <v>274212944463917.25</v>
      </c>
      <c r="AH6">
        <f t="shared" si="1"/>
        <v>273285299193217.5</v>
      </c>
      <c r="AI6">
        <f t="shared" si="1"/>
        <v>272357653922518</v>
      </c>
      <c r="AJ6">
        <f t="shared" si="1"/>
        <v>271430008651818.5</v>
      </c>
      <c r="AK6">
        <f t="shared" si="1"/>
        <v>270502363381119</v>
      </c>
      <c r="AL6">
        <f t="shared" si="1"/>
        <v>269574718110419.5</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5'!C32,'AEO Table 5'!C34)*10^15</f>
        <v>989729000000000</v>
      </c>
      <c r="C2">
        <f>SUM('AEO Table 5'!D32,'AEO Table 5'!D34)*10^15</f>
        <v>1072120000000000</v>
      </c>
      <c r="D2">
        <f>SUM('AEO Table 5'!E32,'AEO Table 5'!E34)*10^15</f>
        <v>1040819000000000</v>
      </c>
      <c r="E2">
        <f>SUM('AEO Table 5'!F32,'AEO Table 5'!F34)*10^15</f>
        <v>1058116000000000</v>
      </c>
      <c r="F2">
        <f>SUM('AEO Table 5'!G32,'AEO Table 5'!G34)*10^15</f>
        <v>1064090999999999.9</v>
      </c>
      <c r="G2">
        <f>SUM('AEO Table 5'!H32,'AEO Table 5'!H34)*10^15</f>
        <v>1065817000000000</v>
      </c>
      <c r="H2">
        <f>SUM('AEO Table 5'!I32,'AEO Table 5'!I34)*10^15</f>
        <v>1064904000000000.1</v>
      </c>
      <c r="I2">
        <f>SUM('AEO Table 5'!J32,'AEO Table 5'!J34)*10^15</f>
        <v>1066425000000000.1</v>
      </c>
      <c r="J2">
        <f>SUM('AEO Table 5'!K32,'AEO Table 5'!K34)*10^15</f>
        <v>1070832999999999.9</v>
      </c>
      <c r="K2">
        <f>SUM('AEO Table 5'!L32,'AEO Table 5'!L34)*10^15</f>
        <v>1075386000000000</v>
      </c>
      <c r="L2">
        <f>SUM('AEO Table 5'!M32,'AEO Table 5'!M34)*10^15</f>
        <v>1079864999999999.9</v>
      </c>
      <c r="M2">
        <f>SUM('AEO Table 5'!N32,'AEO Table 5'!N34)*10^15</f>
        <v>1081878999999999.9</v>
      </c>
      <c r="N2">
        <f>SUM('AEO Table 5'!O32,'AEO Table 5'!O34)*10^15</f>
        <v>1084928000000000.1</v>
      </c>
      <c r="O2">
        <f>SUM('AEO Table 5'!P32,'AEO Table 5'!P34)*10^15</f>
        <v>1088949000000000</v>
      </c>
      <c r="P2">
        <f>SUM('AEO Table 5'!Q32,'AEO Table 5'!Q34)*10^15</f>
        <v>1093372000000000</v>
      </c>
      <c r="Q2">
        <f>SUM('AEO Table 5'!R32,'AEO Table 5'!R34)*10^15</f>
        <v>1097459000000000.1</v>
      </c>
      <c r="R2">
        <f>SUM('AEO Table 5'!S32,'AEO Table 5'!S34)*10^15</f>
        <v>1099742000000000</v>
      </c>
      <c r="S2">
        <f>SUM('AEO Table 5'!T32,'AEO Table 5'!T34)*10^15</f>
        <v>1103472000000000</v>
      </c>
      <c r="T2">
        <f>SUM('AEO Table 5'!U32,'AEO Table 5'!U34)*10^15</f>
        <v>1108879000000000</v>
      </c>
      <c r="U2">
        <f>SUM('AEO Table 5'!V32,'AEO Table 5'!V34)*10^15</f>
        <v>1115507000000000</v>
      </c>
      <c r="V2">
        <f>SUM('AEO Table 5'!W32,'AEO Table 5'!W34)*10^15</f>
        <v>1122868000000000</v>
      </c>
      <c r="W2">
        <f>SUM('AEO Table 5'!X32,'AEO Table 5'!X34)*10^15</f>
        <v>1130987000000000.2</v>
      </c>
      <c r="X2">
        <f>SUM('AEO Table 5'!Y32,'AEO Table 5'!Y34)*10^15</f>
        <v>1139174000000000.2</v>
      </c>
      <c r="Y2">
        <f>SUM('AEO Table 5'!Z32,'AEO Table 5'!Z34)*10^15</f>
        <v>1147187000000000.2</v>
      </c>
      <c r="Z2">
        <f>SUM('AEO Table 5'!AA32,'AEO Table 5'!AA34)*10^15</f>
        <v>1155308000000000</v>
      </c>
      <c r="AA2">
        <f>SUM('AEO Table 5'!AB32,'AEO Table 5'!AB34)*10^15</f>
        <v>1163788000000000</v>
      </c>
      <c r="AB2">
        <f>SUM('AEO Table 5'!AC32,'AEO Table 5'!AC34)*10^15</f>
        <v>1173044000000000</v>
      </c>
      <c r="AC2">
        <f>TREND($S2:$AB2,$S$1:$AB$1,AC$1)</f>
        <v>1179043400000000</v>
      </c>
      <c r="AD2">
        <f t="shared" ref="AD2:AL2" si="0">TREND($S2:$AB2,$S$1:$AB$1,AD$1)</f>
        <v>1186865581818182</v>
      </c>
      <c r="AE2">
        <f t="shared" si="0"/>
        <v>1194687763636362</v>
      </c>
      <c r="AF2">
        <f t="shared" si="0"/>
        <v>1202509945454544</v>
      </c>
      <c r="AG2">
        <f t="shared" si="0"/>
        <v>1210332127272726</v>
      </c>
      <c r="AH2">
        <f t="shared" si="0"/>
        <v>1218154309090908</v>
      </c>
      <c r="AI2">
        <f t="shared" si="0"/>
        <v>1225976490909090</v>
      </c>
      <c r="AJ2">
        <f t="shared" si="0"/>
        <v>1233798672727272</v>
      </c>
      <c r="AK2">
        <f t="shared" si="0"/>
        <v>1241620854545454</v>
      </c>
      <c r="AL2">
        <f t="shared" si="0"/>
        <v>1249443036363636</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5'!C45*10^15</f>
        <v>33201000000000</v>
      </c>
      <c r="C4">
        <f>'AEO Table 5'!D45*10^15</f>
        <v>43158000000000</v>
      </c>
      <c r="D4">
        <f>'AEO Table 5'!E45*10^15</f>
        <v>39845000000000</v>
      </c>
      <c r="E4">
        <f>'AEO Table 5'!F45*10^15</f>
        <v>39920000000000</v>
      </c>
      <c r="F4">
        <f>'AEO Table 5'!G45*10^15</f>
        <v>39373000000000</v>
      </c>
      <c r="G4">
        <f>'AEO Table 5'!H45*10^15</f>
        <v>38526000000000</v>
      </c>
      <c r="H4">
        <f>'AEO Table 5'!I45*10^15</f>
        <v>37844000000000</v>
      </c>
      <c r="I4">
        <f>'AEO Table 5'!J45*10^15</f>
        <v>37446000000000</v>
      </c>
      <c r="J4">
        <f>'AEO Table 5'!K45*10^15</f>
        <v>37252000000000</v>
      </c>
      <c r="K4">
        <f>'AEO Table 5'!L45*10^15</f>
        <v>37011000000000</v>
      </c>
      <c r="L4">
        <f>'AEO Table 5'!M45*10^15</f>
        <v>36769000000000</v>
      </c>
      <c r="M4">
        <f>'AEO Table 5'!N45*10^15</f>
        <v>36500000000000</v>
      </c>
      <c r="N4">
        <f>'AEO Table 5'!O45*10^15</f>
        <v>36378000000000</v>
      </c>
      <c r="O4">
        <f>'AEO Table 5'!P45*10^15</f>
        <v>36285000000000</v>
      </c>
      <c r="P4">
        <f>'AEO Table 5'!Q45*10^15</f>
        <v>36200000000000</v>
      </c>
      <c r="Q4">
        <f>'AEO Table 5'!R45*10^15</f>
        <v>36110000000000</v>
      </c>
      <c r="R4">
        <f>'AEO Table 5'!S45*10^15</f>
        <v>36042000000000</v>
      </c>
      <c r="S4">
        <f>'AEO Table 5'!T45*10^15</f>
        <v>36069000000000</v>
      </c>
      <c r="T4">
        <f>'AEO Table 5'!U45*10^15</f>
        <v>36155000000000</v>
      </c>
      <c r="U4">
        <f>'AEO Table 5'!V45*10^15</f>
        <v>36261000000000</v>
      </c>
      <c r="V4">
        <f>'AEO Table 5'!W45*10^15</f>
        <v>36345000000000</v>
      </c>
      <c r="W4">
        <f>'AEO Table 5'!X45*10^15</f>
        <v>36480000000000</v>
      </c>
      <c r="X4">
        <f>'AEO Table 5'!Y45*10^15</f>
        <v>36573000000000</v>
      </c>
      <c r="Y4">
        <f>'AEO Table 5'!Z45*10^15</f>
        <v>36674000000000</v>
      </c>
      <c r="Z4">
        <f>'AEO Table 5'!AA45*10^15</f>
        <v>36813000000000</v>
      </c>
      <c r="AA4">
        <f>'AEO Table 5'!AB45*10^15</f>
        <v>36941000000000</v>
      </c>
      <c r="AB4">
        <f>'AEO Table 5'!AC45*10^15</f>
        <v>37099000000000</v>
      </c>
      <c r="AC4">
        <f t="shared" si="1"/>
        <v>37161400000000</v>
      </c>
      <c r="AD4">
        <f t="shared" si="1"/>
        <v>37274200000000</v>
      </c>
      <c r="AE4">
        <f t="shared" si="1"/>
        <v>37387000000000</v>
      </c>
      <c r="AF4">
        <f t="shared" si="1"/>
        <v>37499800000000</v>
      </c>
      <c r="AG4">
        <f t="shared" si="1"/>
        <v>37612600000000</v>
      </c>
      <c r="AH4">
        <f t="shared" si="1"/>
        <v>37725400000000</v>
      </c>
      <c r="AI4">
        <f t="shared" si="1"/>
        <v>37838200000000</v>
      </c>
      <c r="AJ4">
        <f t="shared" si="1"/>
        <v>37951000000000</v>
      </c>
      <c r="AK4">
        <f t="shared" si="1"/>
        <v>38063800000000</v>
      </c>
      <c r="AL4">
        <f t="shared" si="1"/>
        <v>38176600000000</v>
      </c>
    </row>
    <row r="5" spans="1:40" ht="14.45" x14ac:dyDescent="0.25">
      <c r="A5" s="1"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'AEO Table 5'!C36*10^15</f>
        <v>887084000000000</v>
      </c>
      <c r="C2">
        <f>'AEO Table 5'!D36*10^15</f>
        <v>881247000000000</v>
      </c>
      <c r="D2">
        <f>'AEO Table 5'!E36*10^15</f>
        <v>879919000000000</v>
      </c>
      <c r="E2">
        <f>'AEO Table 5'!F36*10^15</f>
        <v>881601000000000</v>
      </c>
      <c r="F2">
        <f>'AEO Table 5'!G36*10^15</f>
        <v>882301000000000</v>
      </c>
      <c r="G2">
        <f>'AEO Table 5'!H36*10^15</f>
        <v>880320000000000</v>
      </c>
      <c r="H2">
        <f>'AEO Table 5'!I36*10^15</f>
        <v>867926000000000</v>
      </c>
      <c r="I2">
        <f>'AEO Table 5'!J36*10^15</f>
        <v>858480000000000</v>
      </c>
      <c r="J2">
        <f>'AEO Table 5'!K36*10^15</f>
        <v>849648000000000</v>
      </c>
      <c r="K2">
        <f>'AEO Table 5'!L36*10^15</f>
        <v>842700000000000</v>
      </c>
      <c r="L2">
        <f>'AEO Table 5'!M36*10^15</f>
        <v>837295000000000</v>
      </c>
      <c r="M2">
        <f>'AEO Table 5'!N36*10^15</f>
        <v>832394000000000</v>
      </c>
      <c r="N2">
        <f>'AEO Table 5'!O36*10^15</f>
        <v>829128000000000</v>
      </c>
      <c r="O2">
        <f>'AEO Table 5'!P36*10^15</f>
        <v>826782000000000</v>
      </c>
      <c r="P2">
        <f>'AEO Table 5'!Q36*10^15</f>
        <v>825417000000000</v>
      </c>
      <c r="Q2">
        <f>'AEO Table 5'!R36*10^15</f>
        <v>824464000000000</v>
      </c>
      <c r="R2">
        <f>'AEO Table 5'!S36*10^15</f>
        <v>806453000000000</v>
      </c>
      <c r="S2">
        <f>'AEO Table 5'!T36*10^15</f>
        <v>791753000000000</v>
      </c>
      <c r="T2">
        <f>'AEO Table 5'!U36*10^15</f>
        <v>780458000000000</v>
      </c>
      <c r="U2">
        <f>'AEO Table 5'!V36*10^15</f>
        <v>771472000000000</v>
      </c>
      <c r="V2">
        <f>'AEO Table 5'!W36*10^15</f>
        <v>764624000000000</v>
      </c>
      <c r="W2">
        <f>'AEO Table 5'!X36*10^15</f>
        <v>758793000000000</v>
      </c>
      <c r="X2">
        <f>'AEO Table 5'!Y36*10^15</f>
        <v>753601000000000</v>
      </c>
      <c r="Y2">
        <f>'AEO Table 5'!Z36*10^15</f>
        <v>749041000000000</v>
      </c>
      <c r="Z2">
        <f>'AEO Table 5'!AA36*10^15</f>
        <v>745172000000000</v>
      </c>
      <c r="AA2">
        <f>'AEO Table 5'!AB36*10^15</f>
        <v>741978000000000</v>
      </c>
      <c r="AB2">
        <f>'AEO Table 5'!AC36*10^15</f>
        <v>740239000000000</v>
      </c>
      <c r="AC2">
        <f>TREND($S2:$AB2,$S$1:$AB$1,AC$1)</f>
        <v>729165533333334</v>
      </c>
      <c r="AD2">
        <f t="shared" ref="AD2:AL2" si="0">TREND($S2:$AB2,$S$1:$AB$1,AD$1)</f>
        <v>723611430303030</v>
      </c>
      <c r="AE2">
        <f t="shared" si="0"/>
        <v>718057327272728</v>
      </c>
      <c r="AF2">
        <f t="shared" si="0"/>
        <v>712503224242424</v>
      </c>
      <c r="AG2">
        <f t="shared" si="0"/>
        <v>706949121212122</v>
      </c>
      <c r="AH2">
        <f t="shared" si="0"/>
        <v>701395018181818</v>
      </c>
      <c r="AI2">
        <f t="shared" si="0"/>
        <v>695840915151516</v>
      </c>
      <c r="AJ2">
        <f t="shared" si="0"/>
        <v>690286812121212</v>
      </c>
      <c r="AK2">
        <f t="shared" si="0"/>
        <v>684732709090908</v>
      </c>
      <c r="AL2">
        <f t="shared" si="0"/>
        <v>679178606060606</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40" ht="14.45" x14ac:dyDescent="0.25">
      <c r="A5" s="1"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11.625" bestFit="1" customWidth="1"/>
    <col min="7" max="7"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5'!C33,'AEO Table 5'!C35,'AEO Table 5'!C37)*10^15</f>
        <v>479672000000000</v>
      </c>
      <c r="C2">
        <f>SUM('AEO Table 5'!D33,'AEO Table 5'!D35,'AEO Table 5'!D37)*10^15</f>
        <v>474697000000000</v>
      </c>
      <c r="D2">
        <f>SUM('AEO Table 5'!E33,'AEO Table 5'!E35,'AEO Table 5'!E37)*10^15</f>
        <v>471254000000000</v>
      </c>
      <c r="E2">
        <f>SUM('AEO Table 5'!F33,'AEO Table 5'!F35,'AEO Table 5'!F37)*10^15</f>
        <v>462114999999999.94</v>
      </c>
      <c r="F2">
        <f>SUM('AEO Table 5'!G33,'AEO Table 5'!G35,'AEO Table 5'!G37)*10^15</f>
        <v>453872000000000.06</v>
      </c>
      <c r="G2">
        <f>SUM('AEO Table 5'!H33,'AEO Table 5'!H35,'AEO Table 5'!H37)*10^15</f>
        <v>445710000000000</v>
      </c>
      <c r="H2">
        <f>SUM('AEO Table 5'!I33,'AEO Table 5'!I35,'AEO Table 5'!I37)*10^15</f>
        <v>438593000000000</v>
      </c>
      <c r="I2">
        <f>SUM('AEO Table 5'!J33,'AEO Table 5'!J35,'AEO Table 5'!J37)*10^15</f>
        <v>432747000000000</v>
      </c>
      <c r="J2">
        <f>SUM('AEO Table 5'!K33,'AEO Table 5'!K35,'AEO Table 5'!K37)*10^15</f>
        <v>427688000000000</v>
      </c>
      <c r="K2">
        <f>SUM('AEO Table 5'!L33,'AEO Table 5'!L35,'AEO Table 5'!L37)*10^15</f>
        <v>423429000000000</v>
      </c>
      <c r="L2">
        <f>SUM('AEO Table 5'!M33,'AEO Table 5'!M35,'AEO Table 5'!M37)*10^15</f>
        <v>419851000000000</v>
      </c>
      <c r="M2">
        <f>SUM('AEO Table 5'!N33,'AEO Table 5'!N35,'AEO Table 5'!N37)*10^15</f>
        <v>416671000000000</v>
      </c>
      <c r="N2">
        <f>SUM('AEO Table 5'!O33,'AEO Table 5'!O35,'AEO Table 5'!O37)*10^15</f>
        <v>414178999999999.94</v>
      </c>
      <c r="O2">
        <f>SUM('AEO Table 5'!P33,'AEO Table 5'!P35,'AEO Table 5'!P37)*10^15</f>
        <v>412287000000000</v>
      </c>
      <c r="P2">
        <f>SUM('AEO Table 5'!Q33,'AEO Table 5'!Q35,'AEO Table 5'!Q37)*10^15</f>
        <v>410842000000000</v>
      </c>
      <c r="Q2">
        <f>SUM('AEO Table 5'!R33,'AEO Table 5'!R35,'AEO Table 5'!R37)*10^15</f>
        <v>409707000000000.06</v>
      </c>
      <c r="R2">
        <f>SUM('AEO Table 5'!S33,'AEO Table 5'!S35,'AEO Table 5'!S37)*10^15</f>
        <v>408521000000000</v>
      </c>
      <c r="S2">
        <f>SUM('AEO Table 5'!T33,'AEO Table 5'!T35,'AEO Table 5'!T37)*10^15</f>
        <v>407859000000000</v>
      </c>
      <c r="T2">
        <f>SUM('AEO Table 5'!U33,'AEO Table 5'!U35,'AEO Table 5'!U37)*10^15</f>
        <v>407759000000000</v>
      </c>
      <c r="U2">
        <f>SUM('AEO Table 5'!V33,'AEO Table 5'!V35,'AEO Table 5'!V37)*10^15</f>
        <v>408043999999999.94</v>
      </c>
      <c r="V2">
        <f>SUM('AEO Table 5'!W33,'AEO Table 5'!W35,'AEO Table 5'!W37)*10^15</f>
        <v>408602000000000</v>
      </c>
      <c r="W2">
        <f>SUM('AEO Table 5'!X33,'AEO Table 5'!X35,'AEO Table 5'!X37)*10^15</f>
        <v>409410000000000.06</v>
      </c>
      <c r="X2">
        <f>SUM('AEO Table 5'!Y33,'AEO Table 5'!Y35,'AEO Table 5'!Y37)*10^15</f>
        <v>410361000000000.06</v>
      </c>
      <c r="Y2">
        <f>SUM('AEO Table 5'!Z33,'AEO Table 5'!Z35,'AEO Table 5'!Z37)*10^15</f>
        <v>411400000000000</v>
      </c>
      <c r="Z2">
        <f>SUM('AEO Table 5'!AA33,'AEO Table 5'!AA35,'AEO Table 5'!AA37)*10^15</f>
        <v>412528000000000</v>
      </c>
      <c r="AA2">
        <f>SUM('AEO Table 5'!AB33,'AEO Table 5'!AB35,'AEO Table 5'!AB37)*10^15</f>
        <v>413791000000000</v>
      </c>
      <c r="AB2">
        <f>SUM('AEO Table 5'!AC33,'AEO Table 5'!AC35,'AEO Table 5'!AC37)*10^15</f>
        <v>415228000000000</v>
      </c>
      <c r="AC2">
        <f>TREND($S2:$AB2,$S$1:$AB$1,AC$1)</f>
        <v>415175200000000</v>
      </c>
      <c r="AD2">
        <f t="shared" ref="AD2:AL2" si="0">TREND($S2:$AB2,$S$1:$AB$1,AD$1)</f>
        <v>416025563636363.75</v>
      </c>
      <c r="AE2">
        <f t="shared" si="0"/>
        <v>416875927272727.25</v>
      </c>
      <c r="AF2">
        <f t="shared" si="0"/>
        <v>417726290909091</v>
      </c>
      <c r="AG2">
        <f t="shared" si="0"/>
        <v>418576654545454.5</v>
      </c>
      <c r="AH2">
        <f t="shared" si="0"/>
        <v>419427018181818.25</v>
      </c>
      <c r="AI2">
        <f t="shared" si="0"/>
        <v>420277381818181.75</v>
      </c>
      <c r="AJ2">
        <f t="shared" si="0"/>
        <v>421127745454545.5</v>
      </c>
      <c r="AK2">
        <f t="shared" si="0"/>
        <v>421978109090909.25</v>
      </c>
      <c r="AL2">
        <f t="shared" si="0"/>
        <v>422828472727272.75</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40" ht="14.45" x14ac:dyDescent="0.25">
      <c r="A4" s="1" t="s">
        <v>126</v>
      </c>
      <c r="B4">
        <f>SUM('AEO Table 5'!C46:C47)*10^15</f>
        <v>738036000000000</v>
      </c>
      <c r="C4">
        <f>SUM('AEO Table 5'!D46:D47)*10^15</f>
        <v>753798000000000</v>
      </c>
      <c r="D4">
        <f>SUM('AEO Table 5'!E46:E47)*10^15</f>
        <v>775657000000000</v>
      </c>
      <c r="E4">
        <f>SUM('AEO Table 5'!F46:F47)*10^15</f>
        <v>785965000000000</v>
      </c>
      <c r="F4">
        <f>SUM('AEO Table 5'!G46:G47)*10^15</f>
        <v>783260000000000.12</v>
      </c>
      <c r="G4">
        <f>SUM('AEO Table 5'!H46:H47)*10^15</f>
        <v>776872000000000</v>
      </c>
      <c r="H4">
        <f>SUM('AEO Table 5'!I46:I47)*10^15</f>
        <v>772774000000000.12</v>
      </c>
      <c r="I4">
        <f>SUM('AEO Table 5'!J46:J47)*10^15</f>
        <v>774916000000000</v>
      </c>
      <c r="J4">
        <f>SUM('AEO Table 5'!K46:K47)*10^15</f>
        <v>780630000000000</v>
      </c>
      <c r="K4">
        <f>SUM('AEO Table 5'!L46:L47)*10^15</f>
        <v>785393000000000</v>
      </c>
      <c r="L4">
        <f>SUM('AEO Table 5'!M46:M47)*10^15</f>
        <v>789455999999999.87</v>
      </c>
      <c r="M4">
        <f>SUM('AEO Table 5'!N46:N47)*10^15</f>
        <v>793466000000000</v>
      </c>
      <c r="N4">
        <f>SUM('AEO Table 5'!O46:O47)*10^15</f>
        <v>800263000000000</v>
      </c>
      <c r="O4">
        <f>SUM('AEO Table 5'!P46:P47)*10^15</f>
        <v>808099000000000</v>
      </c>
      <c r="P4">
        <f>SUM('AEO Table 5'!Q46:Q47)*10^15</f>
        <v>816001000000000</v>
      </c>
      <c r="Q4">
        <f>SUM('AEO Table 5'!R46:R47)*10^15</f>
        <v>823650999999999.87</v>
      </c>
      <c r="R4">
        <f>SUM('AEO Table 5'!S46:S47)*10^15</f>
        <v>831218999999999.87</v>
      </c>
      <c r="S4">
        <f>SUM('AEO Table 5'!T46:T47)*10^15</f>
        <v>840229000000000</v>
      </c>
      <c r="T4">
        <f>SUM('AEO Table 5'!U46:U47)*10^15</f>
        <v>849807000000000</v>
      </c>
      <c r="U4">
        <f>SUM('AEO Table 5'!V46:V47)*10^15</f>
        <v>859501000000000</v>
      </c>
      <c r="V4">
        <f>SUM('AEO Table 5'!W46:W47)*10^15</f>
        <v>869070000000000</v>
      </c>
      <c r="W4">
        <f>SUM('AEO Table 5'!X46:X47)*10^15</f>
        <v>879081000000000</v>
      </c>
      <c r="X4">
        <f>SUM('AEO Table 5'!Y46:Y47)*10^15</f>
        <v>888346000000000</v>
      </c>
      <c r="Y4">
        <f>SUM('AEO Table 5'!Z46:Z47)*10^15</f>
        <v>897745000000000</v>
      </c>
      <c r="Z4">
        <f>SUM('AEO Table 5'!AA46:AA47)*10^15</f>
        <v>907258999999999.87</v>
      </c>
      <c r="AA4">
        <f>SUM('AEO Table 5'!AB46:AB47)*10^15</f>
        <v>916330000000000.12</v>
      </c>
      <c r="AB4">
        <f>SUM('AEO Table 5'!AC46:AC47)*10^15</f>
        <v>925587000000000</v>
      </c>
      <c r="AC4">
        <f t="shared" ref="AC3:AL7" si="1">TREND($S4:$AB4,$S$1:$AB$1,AC$1)</f>
        <v>935560933333332</v>
      </c>
      <c r="AD4">
        <f t="shared" si="1"/>
        <v>945063739393940</v>
      </c>
      <c r="AE4">
        <f t="shared" si="1"/>
        <v>954566545454544</v>
      </c>
      <c r="AF4">
        <f t="shared" si="1"/>
        <v>964069351515152</v>
      </c>
      <c r="AG4">
        <f t="shared" si="1"/>
        <v>973572157575756</v>
      </c>
      <c r="AH4">
        <f t="shared" si="1"/>
        <v>983074963636364</v>
      </c>
      <c r="AI4">
        <f t="shared" si="1"/>
        <v>992577769696968</v>
      </c>
      <c r="AJ4">
        <f t="shared" si="1"/>
        <v>1002080575757576</v>
      </c>
      <c r="AK4">
        <f t="shared" si="1"/>
        <v>1011583381818184</v>
      </c>
      <c r="AL4">
        <f t="shared" si="1"/>
        <v>1021086187878788</v>
      </c>
    </row>
    <row r="5" spans="1:40" ht="14.45" x14ac:dyDescent="0.25">
      <c r="A5" s="1" t="s">
        <v>127</v>
      </c>
      <c r="B5">
        <f>'AEO Table 5'!C53*10^15</f>
        <v>18568000000000</v>
      </c>
      <c r="C5">
        <f>'AEO Table 5'!D53*10^15</f>
        <v>19867000000000</v>
      </c>
      <c r="D5">
        <f>'AEO Table 5'!E53*10^15</f>
        <v>21685000000000</v>
      </c>
      <c r="E5">
        <f>'AEO Table 5'!F53*10^15</f>
        <v>22400000000000</v>
      </c>
      <c r="F5">
        <f>'AEO Table 5'!G53*10^15</f>
        <v>22142000000000</v>
      </c>
      <c r="G5">
        <f>'AEO Table 5'!H53*10^15</f>
        <v>21473000000000</v>
      </c>
      <c r="H5">
        <f>'AEO Table 5'!I53*10^15</f>
        <v>20973000000000</v>
      </c>
      <c r="I5">
        <f>'AEO Table 5'!J53*10^15</f>
        <v>20678000000000</v>
      </c>
      <c r="J5">
        <f>'AEO Table 5'!K53*10^15</f>
        <v>20515000000000</v>
      </c>
      <c r="K5">
        <f>'AEO Table 5'!L53*10^15</f>
        <v>20417000000000</v>
      </c>
      <c r="L5">
        <f>'AEO Table 5'!M53*10^15</f>
        <v>20353000000000</v>
      </c>
      <c r="M5">
        <f>'AEO Table 5'!N53*10^15</f>
        <v>20293000000000</v>
      </c>
      <c r="N5">
        <f>'AEO Table 5'!O53*10^15</f>
        <v>20224000000000</v>
      </c>
      <c r="O5">
        <f>'AEO Table 5'!P53*10^15</f>
        <v>20161000000000</v>
      </c>
      <c r="P5">
        <f>'AEO Table 5'!Q53*10^15</f>
        <v>20115000000000</v>
      </c>
      <c r="Q5">
        <f>'AEO Table 5'!R53*10^15</f>
        <v>20057000000000</v>
      </c>
      <c r="R5">
        <f>'AEO Table 5'!S53*10^15</f>
        <v>20010000000000</v>
      </c>
      <c r="S5">
        <f>'AEO Table 5'!T53*10^15</f>
        <v>19952000000000</v>
      </c>
      <c r="T5">
        <f>'AEO Table 5'!U53*10^15</f>
        <v>19887000000000</v>
      </c>
      <c r="U5">
        <f>'AEO Table 5'!V53*10^15</f>
        <v>19812000000000</v>
      </c>
      <c r="V5">
        <f>'AEO Table 5'!W53*10^15</f>
        <v>19726000000000</v>
      </c>
      <c r="W5">
        <f>'AEO Table 5'!X53*10^15</f>
        <v>19665000000000</v>
      </c>
      <c r="X5">
        <f>'AEO Table 5'!Y53*10^15</f>
        <v>19597000000000</v>
      </c>
      <c r="Y5">
        <f>'AEO Table 5'!Z53*10^15</f>
        <v>19550000000000</v>
      </c>
      <c r="Z5">
        <f>'AEO Table 5'!AA53*10^15</f>
        <v>19489000000000</v>
      </c>
      <c r="AA5">
        <f>'AEO Table 5'!AB53*10^15</f>
        <v>19418000000000</v>
      </c>
      <c r="AB5">
        <f>'AEO Table 5'!AC53*10^15</f>
        <v>19341000000000</v>
      </c>
      <c r="AC5">
        <f t="shared" si="1"/>
        <v>19277266666666.687</v>
      </c>
      <c r="AD5">
        <f t="shared" si="1"/>
        <v>19210642424242.437</v>
      </c>
      <c r="AE5">
        <f t="shared" si="1"/>
        <v>19144018181818.203</v>
      </c>
      <c r="AF5">
        <f t="shared" si="1"/>
        <v>19077393939393.953</v>
      </c>
      <c r="AG5">
        <f t="shared" si="1"/>
        <v>19010769696969.719</v>
      </c>
      <c r="AH5">
        <f t="shared" si="1"/>
        <v>18944145454545.469</v>
      </c>
      <c r="AI5">
        <f t="shared" si="1"/>
        <v>18877521212121.234</v>
      </c>
      <c r="AJ5">
        <f t="shared" si="1"/>
        <v>18810896969696.984</v>
      </c>
      <c r="AK5">
        <f t="shared" si="1"/>
        <v>18744272727272.734</v>
      </c>
      <c r="AL5">
        <f t="shared" si="1"/>
        <v>18677648484848.5</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ignoredErrors>
    <ignoredError sqref="A4:AB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defaultRowHeight="15" customHeight="1" x14ac:dyDescent="0.2"/>
  <cols>
    <col min="1" max="1" width="18.25" style="73" hidden="1" customWidth="1"/>
    <col min="2" max="2" width="40" style="73" customWidth="1"/>
    <col min="3" max="16384" width="9" style="73"/>
  </cols>
  <sheetData>
    <row r="1" spans="1:30" ht="15" customHeight="1" thickBot="1" x14ac:dyDescent="0.25">
      <c r="B1" s="88" t="s">
        <v>483</v>
      </c>
      <c r="C1" s="86">
        <v>2014</v>
      </c>
      <c r="D1" s="86">
        <v>2015</v>
      </c>
      <c r="E1" s="86">
        <v>2016</v>
      </c>
      <c r="F1" s="86">
        <v>2017</v>
      </c>
      <c r="G1" s="86">
        <v>2018</v>
      </c>
      <c r="H1" s="86">
        <v>2019</v>
      </c>
      <c r="I1" s="86">
        <v>2020</v>
      </c>
      <c r="J1" s="86">
        <v>2021</v>
      </c>
      <c r="K1" s="86">
        <v>2022</v>
      </c>
      <c r="L1" s="86">
        <v>2023</v>
      </c>
      <c r="M1" s="86">
        <v>2024</v>
      </c>
      <c r="N1" s="86">
        <v>2025</v>
      </c>
      <c r="O1" s="86">
        <v>2026</v>
      </c>
      <c r="P1" s="86">
        <v>2027</v>
      </c>
      <c r="Q1" s="86">
        <v>2028</v>
      </c>
      <c r="R1" s="86">
        <v>2029</v>
      </c>
      <c r="S1" s="86">
        <v>2030</v>
      </c>
      <c r="T1" s="86">
        <v>2031</v>
      </c>
      <c r="U1" s="86">
        <v>2032</v>
      </c>
      <c r="V1" s="86">
        <v>2033</v>
      </c>
      <c r="W1" s="86">
        <v>2034</v>
      </c>
      <c r="X1" s="86">
        <v>2035</v>
      </c>
      <c r="Y1" s="86">
        <v>2036</v>
      </c>
      <c r="Z1" s="86">
        <v>2037</v>
      </c>
      <c r="AA1" s="86">
        <v>2038</v>
      </c>
      <c r="AB1" s="86">
        <v>2039</v>
      </c>
      <c r="AC1" s="86">
        <v>2040</v>
      </c>
    </row>
    <row r="2" spans="1:30" ht="15" customHeight="1" thickTop="1" x14ac:dyDescent="0.2"/>
    <row r="3" spans="1:30" ht="15" customHeight="1" x14ac:dyDescent="0.2">
      <c r="C3" s="90" t="s">
        <v>482</v>
      </c>
      <c r="D3" s="90" t="s">
        <v>481</v>
      </c>
      <c r="E3" s="90"/>
      <c r="F3" s="90"/>
      <c r="G3" s="90"/>
    </row>
    <row r="4" spans="1:30" ht="15" customHeight="1" x14ac:dyDescent="0.2">
      <c r="C4" s="90" t="s">
        <v>480</v>
      </c>
      <c r="D4" s="90" t="s">
        <v>479</v>
      </c>
      <c r="E4" s="90"/>
      <c r="F4" s="90"/>
      <c r="G4" s="90" t="s">
        <v>478</v>
      </c>
    </row>
    <row r="5" spans="1:30" ht="15" customHeight="1" x14ac:dyDescent="0.2">
      <c r="C5" s="90" t="s">
        <v>477</v>
      </c>
      <c r="D5" s="90" t="s">
        <v>476</v>
      </c>
      <c r="E5" s="90"/>
      <c r="F5" s="90"/>
      <c r="G5" s="90"/>
    </row>
    <row r="6" spans="1:30" ht="15" customHeight="1" x14ac:dyDescent="0.2">
      <c r="C6" s="90" t="s">
        <v>475</v>
      </c>
      <c r="D6" s="90"/>
      <c r="E6" s="90" t="s">
        <v>474</v>
      </c>
      <c r="F6" s="90"/>
      <c r="G6" s="90"/>
    </row>
    <row r="10" spans="1:30" ht="15" customHeight="1" x14ac:dyDescent="0.25">
      <c r="A10" s="79" t="s">
        <v>473</v>
      </c>
      <c r="B10" s="89" t="s">
        <v>66</v>
      </c>
    </row>
    <row r="11" spans="1:30" ht="15" customHeight="1" x14ac:dyDescent="0.2">
      <c r="B11" s="88" t="s">
        <v>2</v>
      </c>
    </row>
    <row r="12" spans="1:30" ht="15" customHeight="1" x14ac:dyDescent="0.2">
      <c r="B12" s="88" t="s">
        <v>3</v>
      </c>
      <c r="C12" s="87" t="s">
        <v>3</v>
      </c>
      <c r="D12" s="87" t="s">
        <v>3</v>
      </c>
      <c r="E12" s="87" t="s">
        <v>3</v>
      </c>
      <c r="F12" s="87" t="s">
        <v>3</v>
      </c>
      <c r="G12" s="87" t="s">
        <v>3</v>
      </c>
      <c r="H12" s="87" t="s">
        <v>3</v>
      </c>
      <c r="I12" s="87" t="s">
        <v>3</v>
      </c>
      <c r="J12" s="87" t="s">
        <v>3</v>
      </c>
      <c r="K12" s="87" t="s">
        <v>3</v>
      </c>
      <c r="L12" s="87" t="s">
        <v>3</v>
      </c>
      <c r="M12" s="87" t="s">
        <v>3</v>
      </c>
      <c r="N12" s="87" t="s">
        <v>3</v>
      </c>
      <c r="O12" s="87" t="s">
        <v>3</v>
      </c>
      <c r="P12" s="87" t="s">
        <v>3</v>
      </c>
      <c r="Q12" s="87" t="s">
        <v>3</v>
      </c>
      <c r="R12" s="87" t="s">
        <v>3</v>
      </c>
      <c r="S12" s="87" t="s">
        <v>3</v>
      </c>
      <c r="T12" s="87" t="s">
        <v>3</v>
      </c>
      <c r="U12" s="87" t="s">
        <v>3</v>
      </c>
      <c r="V12" s="87" t="s">
        <v>3</v>
      </c>
      <c r="W12" s="87" t="s">
        <v>3</v>
      </c>
      <c r="X12" s="87" t="s">
        <v>3</v>
      </c>
      <c r="Y12" s="87" t="s">
        <v>3</v>
      </c>
      <c r="Z12" s="87" t="s">
        <v>3</v>
      </c>
      <c r="AA12" s="87" t="s">
        <v>3</v>
      </c>
      <c r="AB12" s="87" t="s">
        <v>3</v>
      </c>
      <c r="AC12" s="87" t="s">
        <v>3</v>
      </c>
      <c r="AD12" s="87" t="s">
        <v>472</v>
      </c>
    </row>
    <row r="13" spans="1:30" ht="15" customHeight="1" thickBot="1" x14ac:dyDescent="0.25">
      <c r="B13" s="86" t="s">
        <v>4</v>
      </c>
      <c r="C13" s="86">
        <v>2014</v>
      </c>
      <c r="D13" s="86">
        <v>2015</v>
      </c>
      <c r="E13" s="86">
        <v>2016</v>
      </c>
      <c r="F13" s="86">
        <v>2017</v>
      </c>
      <c r="G13" s="86">
        <v>2018</v>
      </c>
      <c r="H13" s="86">
        <v>2019</v>
      </c>
      <c r="I13" s="86">
        <v>2020</v>
      </c>
      <c r="J13" s="86">
        <v>2021</v>
      </c>
      <c r="K13" s="86">
        <v>2022</v>
      </c>
      <c r="L13" s="86">
        <v>2023</v>
      </c>
      <c r="M13" s="86">
        <v>2024</v>
      </c>
      <c r="N13" s="86">
        <v>2025</v>
      </c>
      <c r="O13" s="86">
        <v>2026</v>
      </c>
      <c r="P13" s="86">
        <v>2027</v>
      </c>
      <c r="Q13" s="86">
        <v>2028</v>
      </c>
      <c r="R13" s="86">
        <v>2029</v>
      </c>
      <c r="S13" s="86">
        <v>2030</v>
      </c>
      <c r="T13" s="86">
        <v>2031</v>
      </c>
      <c r="U13" s="86">
        <v>2032</v>
      </c>
      <c r="V13" s="86">
        <v>2033</v>
      </c>
      <c r="W13" s="86">
        <v>2034</v>
      </c>
      <c r="X13" s="86">
        <v>2035</v>
      </c>
      <c r="Y13" s="86">
        <v>2036</v>
      </c>
      <c r="Z13" s="86">
        <v>2037</v>
      </c>
      <c r="AA13" s="86">
        <v>2038</v>
      </c>
      <c r="AB13" s="86">
        <v>2039</v>
      </c>
      <c r="AC13" s="86">
        <v>2040</v>
      </c>
      <c r="AD13" s="86">
        <v>2040</v>
      </c>
    </row>
    <row r="14" spans="1:30" ht="15" customHeight="1" thickTop="1" x14ac:dyDescent="0.2"/>
    <row r="15" spans="1:30" ht="15" customHeight="1" x14ac:dyDescent="0.2">
      <c r="B15" s="78" t="s">
        <v>5</v>
      </c>
    </row>
    <row r="16" spans="1:30" ht="15" customHeight="1" x14ac:dyDescent="0.2">
      <c r="B16" s="78" t="s">
        <v>67</v>
      </c>
    </row>
    <row r="17" spans="1:30" ht="15" customHeight="1" x14ac:dyDescent="0.25">
      <c r="A17" s="79" t="s">
        <v>471</v>
      </c>
      <c r="B17" s="82" t="s">
        <v>68</v>
      </c>
      <c r="C17" s="84">
        <v>80.076606999999996</v>
      </c>
      <c r="D17" s="84">
        <v>80.552490000000006</v>
      </c>
      <c r="E17" s="84">
        <v>81.168143999999998</v>
      </c>
      <c r="F17" s="84">
        <v>81.938338999999999</v>
      </c>
      <c r="G17" s="84">
        <v>82.762214999999998</v>
      </c>
      <c r="H17" s="84">
        <v>83.587303000000006</v>
      </c>
      <c r="I17" s="84">
        <v>84.423027000000005</v>
      </c>
      <c r="J17" s="84">
        <v>85.247626999999994</v>
      </c>
      <c r="K17" s="84">
        <v>86.069191000000004</v>
      </c>
      <c r="L17" s="84">
        <v>86.884094000000005</v>
      </c>
      <c r="M17" s="84">
        <v>87.692513000000005</v>
      </c>
      <c r="N17" s="84">
        <v>88.480698000000004</v>
      </c>
      <c r="O17" s="84">
        <v>89.261368000000004</v>
      </c>
      <c r="P17" s="84">
        <v>90.029953000000006</v>
      </c>
      <c r="Q17" s="84">
        <v>90.750686999999999</v>
      </c>
      <c r="R17" s="84">
        <v>91.457130000000006</v>
      </c>
      <c r="S17" s="84">
        <v>92.173088000000007</v>
      </c>
      <c r="T17" s="84">
        <v>92.874893</v>
      </c>
      <c r="U17" s="84">
        <v>93.527618000000004</v>
      </c>
      <c r="V17" s="84">
        <v>94.180610999999999</v>
      </c>
      <c r="W17" s="84">
        <v>94.848686000000001</v>
      </c>
      <c r="X17" s="84">
        <v>95.545410000000004</v>
      </c>
      <c r="Y17" s="84">
        <v>96.241409000000004</v>
      </c>
      <c r="Z17" s="84">
        <v>96.936477999999994</v>
      </c>
      <c r="AA17" s="84">
        <v>97.631469999999993</v>
      </c>
      <c r="AB17" s="84">
        <v>98.313889000000003</v>
      </c>
      <c r="AC17" s="84">
        <v>99.006729000000007</v>
      </c>
      <c r="AD17" s="80">
        <v>8.2850000000000007E-3</v>
      </c>
    </row>
    <row r="18" spans="1:30" ht="15" customHeight="1" x14ac:dyDescent="0.25">
      <c r="A18" s="79" t="s">
        <v>470</v>
      </c>
      <c r="B18" s="82" t="s">
        <v>69</v>
      </c>
      <c r="C18" s="84">
        <v>28.617811</v>
      </c>
      <c r="D18" s="84">
        <v>28.872889000000001</v>
      </c>
      <c r="E18" s="84">
        <v>29.155224</v>
      </c>
      <c r="F18" s="84">
        <v>29.443702999999999</v>
      </c>
      <c r="G18" s="84">
        <v>29.757414000000001</v>
      </c>
      <c r="H18" s="84">
        <v>30.112300999999999</v>
      </c>
      <c r="I18" s="84">
        <v>30.487368</v>
      </c>
      <c r="J18" s="84">
        <v>30.858547000000002</v>
      </c>
      <c r="K18" s="84">
        <v>31.220558</v>
      </c>
      <c r="L18" s="84">
        <v>31.573799000000001</v>
      </c>
      <c r="M18" s="84">
        <v>31.924634999999999</v>
      </c>
      <c r="N18" s="84">
        <v>32.274849000000003</v>
      </c>
      <c r="O18" s="84">
        <v>32.624828000000001</v>
      </c>
      <c r="P18" s="84">
        <v>32.977756999999997</v>
      </c>
      <c r="Q18" s="84">
        <v>33.333710000000004</v>
      </c>
      <c r="R18" s="84">
        <v>33.690002</v>
      </c>
      <c r="S18" s="84">
        <v>34.046925000000002</v>
      </c>
      <c r="T18" s="84">
        <v>34.401702999999998</v>
      </c>
      <c r="U18" s="84">
        <v>34.756157000000002</v>
      </c>
      <c r="V18" s="84">
        <v>35.110106999999999</v>
      </c>
      <c r="W18" s="84">
        <v>35.464401000000002</v>
      </c>
      <c r="X18" s="84">
        <v>35.821292999999997</v>
      </c>
      <c r="Y18" s="84">
        <v>36.177062999999997</v>
      </c>
      <c r="Z18" s="84">
        <v>36.528553000000002</v>
      </c>
      <c r="AA18" s="84">
        <v>36.871872000000003</v>
      </c>
      <c r="AB18" s="84">
        <v>37.20776</v>
      </c>
      <c r="AC18" s="84">
        <v>37.541401</v>
      </c>
      <c r="AD18" s="80">
        <v>1.0557E-2</v>
      </c>
    </row>
    <row r="19" spans="1:30" ht="15" customHeight="1" x14ac:dyDescent="0.25">
      <c r="A19" s="79" t="s">
        <v>469</v>
      </c>
      <c r="B19" s="82" t="s">
        <v>70</v>
      </c>
      <c r="C19" s="84">
        <v>6.1021979999999996</v>
      </c>
      <c r="D19" s="84">
        <v>5.9645570000000001</v>
      </c>
      <c r="E19" s="84">
        <v>5.836856</v>
      </c>
      <c r="F19" s="84">
        <v>5.7268749999999997</v>
      </c>
      <c r="G19" s="84">
        <v>5.6379919999999997</v>
      </c>
      <c r="H19" s="84">
        <v>5.5650240000000002</v>
      </c>
      <c r="I19" s="84">
        <v>5.5021570000000004</v>
      </c>
      <c r="J19" s="84">
        <v>5.4437730000000002</v>
      </c>
      <c r="K19" s="84">
        <v>5.3897750000000002</v>
      </c>
      <c r="L19" s="84">
        <v>5.341329</v>
      </c>
      <c r="M19" s="84">
        <v>5.2990069999999996</v>
      </c>
      <c r="N19" s="84">
        <v>5.2646430000000004</v>
      </c>
      <c r="O19" s="84">
        <v>5.2309869999999998</v>
      </c>
      <c r="P19" s="84">
        <v>5.1996289999999998</v>
      </c>
      <c r="Q19" s="84">
        <v>5.1646590000000003</v>
      </c>
      <c r="R19" s="84">
        <v>5.12913</v>
      </c>
      <c r="S19" s="84">
        <v>5.0947319999999996</v>
      </c>
      <c r="T19" s="84">
        <v>5.0617070000000002</v>
      </c>
      <c r="U19" s="84">
        <v>5.029655</v>
      </c>
      <c r="V19" s="84">
        <v>4.9989169999999996</v>
      </c>
      <c r="W19" s="84">
        <v>4.9688290000000004</v>
      </c>
      <c r="X19" s="84">
        <v>4.9414610000000003</v>
      </c>
      <c r="Y19" s="84">
        <v>4.9151429999999996</v>
      </c>
      <c r="Z19" s="84">
        <v>4.8892759999999997</v>
      </c>
      <c r="AA19" s="84">
        <v>4.8631450000000003</v>
      </c>
      <c r="AB19" s="84">
        <v>4.8384219999999996</v>
      </c>
      <c r="AC19" s="84">
        <v>4.816052</v>
      </c>
      <c r="AD19" s="80">
        <v>-8.5190000000000005E-3</v>
      </c>
    </row>
    <row r="20" spans="1:30" ht="15" customHeight="1" x14ac:dyDescent="0.2">
      <c r="A20" s="79" t="s">
        <v>468</v>
      </c>
      <c r="B20" s="78" t="s">
        <v>9</v>
      </c>
      <c r="C20" s="83">
        <v>114.796616</v>
      </c>
      <c r="D20" s="83">
        <v>115.389931</v>
      </c>
      <c r="E20" s="83">
        <v>116.160217</v>
      </c>
      <c r="F20" s="83">
        <v>117.10891700000001</v>
      </c>
      <c r="G20" s="83">
        <v>118.157623</v>
      </c>
      <c r="H20" s="83">
        <v>119.26462600000001</v>
      </c>
      <c r="I20" s="83">
        <v>120.41255200000001</v>
      </c>
      <c r="J20" s="83">
        <v>121.549942</v>
      </c>
      <c r="K20" s="83">
        <v>122.67952699999999</v>
      </c>
      <c r="L20" s="83">
        <v>123.79922500000001</v>
      </c>
      <c r="M20" s="83">
        <v>124.91615299999999</v>
      </c>
      <c r="N20" s="83">
        <v>126.02018700000001</v>
      </c>
      <c r="O20" s="83">
        <v>127.117188</v>
      </c>
      <c r="P20" s="83">
        <v>128.207336</v>
      </c>
      <c r="Q20" s="83">
        <v>129.249054</v>
      </c>
      <c r="R20" s="83">
        <v>130.27626000000001</v>
      </c>
      <c r="S20" s="83">
        <v>131.31474299999999</v>
      </c>
      <c r="T20" s="83">
        <v>132.338303</v>
      </c>
      <c r="U20" s="83">
        <v>133.31343100000001</v>
      </c>
      <c r="V20" s="83">
        <v>134.289627</v>
      </c>
      <c r="W20" s="83">
        <v>135.28190599999999</v>
      </c>
      <c r="X20" s="83">
        <v>136.308167</v>
      </c>
      <c r="Y20" s="83">
        <v>137.333618</v>
      </c>
      <c r="Z20" s="83">
        <v>138.354309</v>
      </c>
      <c r="AA20" s="83">
        <v>139.36648600000001</v>
      </c>
      <c r="AB20" s="83">
        <v>140.36007699999999</v>
      </c>
      <c r="AC20" s="83">
        <v>141.364182</v>
      </c>
      <c r="AD20" s="76">
        <v>8.1539999999999998E-3</v>
      </c>
    </row>
    <row r="22" spans="1:30" ht="15" customHeight="1" x14ac:dyDescent="0.2">
      <c r="A22" s="79" t="s">
        <v>467</v>
      </c>
      <c r="B22" s="78" t="s">
        <v>71</v>
      </c>
      <c r="C22" s="77">
        <v>1686.185303</v>
      </c>
      <c r="D22" s="77">
        <v>1693.8321530000001</v>
      </c>
      <c r="E22" s="77">
        <v>1701.6831050000001</v>
      </c>
      <c r="F22" s="77">
        <v>1709.9056399999999</v>
      </c>
      <c r="G22" s="77">
        <v>1717.9241939999999</v>
      </c>
      <c r="H22" s="77">
        <v>1725.440186</v>
      </c>
      <c r="I22" s="77">
        <v>1732.6945800000001</v>
      </c>
      <c r="J22" s="77">
        <v>1739.828491</v>
      </c>
      <c r="K22" s="77">
        <v>1746.9149170000001</v>
      </c>
      <c r="L22" s="77">
        <v>1753.9351810000001</v>
      </c>
      <c r="M22" s="77">
        <v>1760.837158</v>
      </c>
      <c r="N22" s="77">
        <v>1767.5529790000001</v>
      </c>
      <c r="O22" s="77">
        <v>1774.1708980000001</v>
      </c>
      <c r="P22" s="77">
        <v>1780.6437989999999</v>
      </c>
      <c r="Q22" s="77">
        <v>1786.874634</v>
      </c>
      <c r="R22" s="77">
        <v>1792.9956050000001</v>
      </c>
      <c r="S22" s="77">
        <v>1799.089111</v>
      </c>
      <c r="T22" s="77">
        <v>1805.091064</v>
      </c>
      <c r="U22" s="77">
        <v>1810.856689</v>
      </c>
      <c r="V22" s="77">
        <v>1816.5745850000001</v>
      </c>
      <c r="W22" s="77">
        <v>1822.302856</v>
      </c>
      <c r="X22" s="77">
        <v>1828.065186</v>
      </c>
      <c r="Y22" s="77">
        <v>1833.7891850000001</v>
      </c>
      <c r="Z22" s="77">
        <v>1839.499268</v>
      </c>
      <c r="AA22" s="77">
        <v>1845.2329099999999</v>
      </c>
      <c r="AB22" s="77">
        <v>1850.923462</v>
      </c>
      <c r="AC22" s="77">
        <v>1856.6210940000001</v>
      </c>
      <c r="AD22" s="76">
        <v>3.6770000000000001E-3</v>
      </c>
    </row>
    <row r="24" spans="1:30" ht="15" customHeight="1" x14ac:dyDescent="0.2">
      <c r="B24" s="78" t="s">
        <v>72</v>
      </c>
    </row>
    <row r="25" spans="1:30" ht="15" customHeight="1" x14ac:dyDescent="0.2">
      <c r="B25" s="78" t="s">
        <v>73</v>
      </c>
    </row>
    <row r="26" spans="1:30" ht="15" customHeight="1" x14ac:dyDescent="0.25">
      <c r="A26" s="79" t="s">
        <v>466</v>
      </c>
      <c r="B26" s="82" t="s">
        <v>74</v>
      </c>
      <c r="C26" s="85">
        <v>101.89722399999999</v>
      </c>
      <c r="D26" s="85">
        <v>94.649635000000004</v>
      </c>
      <c r="E26" s="85">
        <v>94.150406000000004</v>
      </c>
      <c r="F26" s="85">
        <v>94.718352999999993</v>
      </c>
      <c r="G26" s="85">
        <v>93.650413999999998</v>
      </c>
      <c r="H26" s="85">
        <v>92.359009</v>
      </c>
      <c r="I26" s="85">
        <v>90.53801</v>
      </c>
      <c r="J26" s="85">
        <v>89.220862999999994</v>
      </c>
      <c r="K26" s="85">
        <v>88.171265000000005</v>
      </c>
      <c r="L26" s="85">
        <v>87.245750000000001</v>
      </c>
      <c r="M26" s="85">
        <v>86.392998000000006</v>
      </c>
      <c r="N26" s="85">
        <v>85.435340999999994</v>
      </c>
      <c r="O26" s="85">
        <v>84.612166999999999</v>
      </c>
      <c r="P26" s="85">
        <v>83.882583999999994</v>
      </c>
      <c r="Q26" s="85">
        <v>83.206429</v>
      </c>
      <c r="R26" s="85">
        <v>82.544623999999999</v>
      </c>
      <c r="S26" s="85">
        <v>81.782021</v>
      </c>
      <c r="T26" s="85">
        <v>81.132530000000003</v>
      </c>
      <c r="U26" s="85">
        <v>80.549576000000002</v>
      </c>
      <c r="V26" s="85">
        <v>80.010536000000002</v>
      </c>
      <c r="W26" s="85">
        <v>79.510765000000006</v>
      </c>
      <c r="X26" s="85">
        <v>79.057120999999995</v>
      </c>
      <c r="Y26" s="85">
        <v>78.613945000000001</v>
      </c>
      <c r="Z26" s="85">
        <v>78.192818000000003</v>
      </c>
      <c r="AA26" s="85">
        <v>77.806190000000001</v>
      </c>
      <c r="AB26" s="85">
        <v>77.452179000000001</v>
      </c>
      <c r="AC26" s="85">
        <v>77.145882</v>
      </c>
      <c r="AD26" s="80">
        <v>-8.1460000000000005E-3</v>
      </c>
    </row>
    <row r="27" spans="1:30" ht="15" customHeight="1" x14ac:dyDescent="0.25">
      <c r="A27" s="79" t="s">
        <v>465</v>
      </c>
      <c r="B27" s="82" t="s">
        <v>75</v>
      </c>
      <c r="C27" s="85">
        <v>186.59903</v>
      </c>
      <c r="D27" s="85">
        <v>176.488708</v>
      </c>
      <c r="E27" s="85">
        <v>175.95294200000001</v>
      </c>
      <c r="F27" s="85">
        <v>176.77581799999999</v>
      </c>
      <c r="G27" s="85">
        <v>174.19345100000001</v>
      </c>
      <c r="H27" s="85">
        <v>171.92559800000001</v>
      </c>
      <c r="I27" s="85">
        <v>168.327271</v>
      </c>
      <c r="J27" s="85">
        <v>165.63801599999999</v>
      </c>
      <c r="K27" s="85">
        <v>163.37591599999999</v>
      </c>
      <c r="L27" s="85">
        <v>161.53860499999999</v>
      </c>
      <c r="M27" s="85">
        <v>159.35968</v>
      </c>
      <c r="N27" s="85">
        <v>157.07489000000001</v>
      </c>
      <c r="O27" s="85">
        <v>155.01565600000001</v>
      </c>
      <c r="P27" s="85">
        <v>153.18985000000001</v>
      </c>
      <c r="Q27" s="85">
        <v>151.648865</v>
      </c>
      <c r="R27" s="85">
        <v>150.08299299999999</v>
      </c>
      <c r="S27" s="85">
        <v>148.533997</v>
      </c>
      <c r="T27" s="85">
        <v>147.45931999999999</v>
      </c>
      <c r="U27" s="85">
        <v>146.70846599999999</v>
      </c>
      <c r="V27" s="85">
        <v>145.87475599999999</v>
      </c>
      <c r="W27" s="85">
        <v>145.09406999999999</v>
      </c>
      <c r="X27" s="85">
        <v>144.59260599999999</v>
      </c>
      <c r="Y27" s="85">
        <v>143.81475800000001</v>
      </c>
      <c r="Z27" s="85">
        <v>143.40228300000001</v>
      </c>
      <c r="AA27" s="85">
        <v>142.74176</v>
      </c>
      <c r="AB27" s="85">
        <v>142.17300399999999</v>
      </c>
      <c r="AC27" s="85">
        <v>141.838821</v>
      </c>
      <c r="AD27" s="80">
        <v>-8.7049999999999992E-3</v>
      </c>
    </row>
    <row r="28" spans="1:30" ht="15" customHeight="1" x14ac:dyDescent="0.2">
      <c r="B28" s="78" t="s">
        <v>11</v>
      </c>
    </row>
    <row r="29" spans="1:30" ht="15" customHeight="1" x14ac:dyDescent="0.25">
      <c r="A29" s="79" t="s">
        <v>464</v>
      </c>
      <c r="B29" s="82" t="s">
        <v>74</v>
      </c>
      <c r="C29" s="85">
        <v>60.430618000000003</v>
      </c>
      <c r="D29" s="85">
        <v>55.878993999999999</v>
      </c>
      <c r="E29" s="85">
        <v>55.327812000000002</v>
      </c>
      <c r="F29" s="85">
        <v>55.393909000000001</v>
      </c>
      <c r="G29" s="85">
        <v>54.513702000000002</v>
      </c>
      <c r="H29" s="85">
        <v>53.527794</v>
      </c>
      <c r="I29" s="85">
        <v>52.252719999999997</v>
      </c>
      <c r="J29" s="85">
        <v>51.281410000000001</v>
      </c>
      <c r="K29" s="85">
        <v>50.472557000000002</v>
      </c>
      <c r="L29" s="85">
        <v>49.742859000000003</v>
      </c>
      <c r="M29" s="85">
        <v>49.063594999999999</v>
      </c>
      <c r="N29" s="85">
        <v>48.335377000000001</v>
      </c>
      <c r="O29" s="85">
        <v>47.691105</v>
      </c>
      <c r="P29" s="85">
        <v>47.108009000000003</v>
      </c>
      <c r="Q29" s="85">
        <v>46.565342000000001</v>
      </c>
      <c r="R29" s="85">
        <v>46.037272999999999</v>
      </c>
      <c r="S29" s="85">
        <v>45.457458000000003</v>
      </c>
      <c r="T29" s="85">
        <v>44.946503</v>
      </c>
      <c r="U29" s="85">
        <v>44.481476000000001</v>
      </c>
      <c r="V29" s="85">
        <v>44.044730999999999</v>
      </c>
      <c r="W29" s="85">
        <v>43.632027000000001</v>
      </c>
      <c r="X29" s="85">
        <v>43.246338000000002</v>
      </c>
      <c r="Y29" s="85">
        <v>42.869675000000001</v>
      </c>
      <c r="Z29" s="85">
        <v>42.507663999999998</v>
      </c>
      <c r="AA29" s="85">
        <v>42.166054000000003</v>
      </c>
      <c r="AB29" s="85">
        <v>41.845154000000001</v>
      </c>
      <c r="AC29" s="85">
        <v>41.551765000000003</v>
      </c>
      <c r="AD29" s="80">
        <v>-1.1780000000000001E-2</v>
      </c>
    </row>
    <row r="30" spans="1:30" ht="15" customHeight="1" x14ac:dyDescent="0.25">
      <c r="A30" s="79" t="s">
        <v>463</v>
      </c>
      <c r="B30" s="82" t="s">
        <v>75</v>
      </c>
      <c r="C30" s="85">
        <v>110.663422</v>
      </c>
      <c r="D30" s="85">
        <v>104.194923</v>
      </c>
      <c r="E30" s="85">
        <v>103.399361</v>
      </c>
      <c r="F30" s="85">
        <v>103.383377</v>
      </c>
      <c r="G30" s="85">
        <v>101.39763600000001</v>
      </c>
      <c r="H30" s="85">
        <v>99.641586000000004</v>
      </c>
      <c r="I30" s="85">
        <v>97.147689999999997</v>
      </c>
      <c r="J30" s="85">
        <v>95.203643999999997</v>
      </c>
      <c r="K30" s="85">
        <v>93.522537</v>
      </c>
      <c r="L30" s="85">
        <v>92.100669999999994</v>
      </c>
      <c r="M30" s="85">
        <v>90.502228000000002</v>
      </c>
      <c r="N30" s="85">
        <v>88.865737999999993</v>
      </c>
      <c r="O30" s="85">
        <v>87.373572999999993</v>
      </c>
      <c r="P30" s="85">
        <v>86.030593999999994</v>
      </c>
      <c r="Q30" s="85">
        <v>84.868217000000001</v>
      </c>
      <c r="R30" s="85">
        <v>83.705162000000001</v>
      </c>
      <c r="S30" s="85">
        <v>82.560669000000004</v>
      </c>
      <c r="T30" s="85">
        <v>81.690796000000006</v>
      </c>
      <c r="U30" s="85">
        <v>81.016059999999996</v>
      </c>
      <c r="V30" s="85">
        <v>80.302100999999993</v>
      </c>
      <c r="W30" s="85">
        <v>79.621268999999998</v>
      </c>
      <c r="X30" s="85">
        <v>79.095984999999999</v>
      </c>
      <c r="Y30" s="85">
        <v>78.424919000000003</v>
      </c>
      <c r="Z30" s="85">
        <v>77.957237000000006</v>
      </c>
      <c r="AA30" s="85">
        <v>77.357039999999998</v>
      </c>
      <c r="AB30" s="85">
        <v>76.811935000000005</v>
      </c>
      <c r="AC30" s="85">
        <v>76.396209999999996</v>
      </c>
      <c r="AD30" s="80">
        <v>-1.2336E-2</v>
      </c>
    </row>
    <row r="32" spans="1:30" ht="15" customHeight="1" x14ac:dyDescent="0.2">
      <c r="B32" s="78" t="s">
        <v>15</v>
      </c>
    </row>
    <row r="33" spans="1:30" ht="15" customHeight="1" x14ac:dyDescent="0.2">
      <c r="B33" s="78" t="s">
        <v>16</v>
      </c>
    </row>
    <row r="34" spans="1:30" ht="15" customHeight="1" x14ac:dyDescent="0.25">
      <c r="A34" s="79" t="s">
        <v>462</v>
      </c>
      <c r="B34" s="82" t="s">
        <v>76</v>
      </c>
      <c r="C34" s="84">
        <v>0.42701899999999998</v>
      </c>
      <c r="D34" s="84">
        <v>0.33279799999999998</v>
      </c>
      <c r="E34" s="84">
        <v>0.35882399999999998</v>
      </c>
      <c r="F34" s="84">
        <v>0.36498399999999998</v>
      </c>
      <c r="G34" s="84">
        <v>0.36344900000000002</v>
      </c>
      <c r="H34" s="84">
        <v>0.36081400000000002</v>
      </c>
      <c r="I34" s="84">
        <v>0.35805399999999998</v>
      </c>
      <c r="J34" s="84">
        <v>0.356076</v>
      </c>
      <c r="K34" s="84">
        <v>0.35463800000000001</v>
      </c>
      <c r="L34" s="84">
        <v>0.35336200000000001</v>
      </c>
      <c r="M34" s="84">
        <v>0.35220699999999999</v>
      </c>
      <c r="N34" s="84">
        <v>0.35056500000000002</v>
      </c>
      <c r="O34" s="84">
        <v>0.34917999999999999</v>
      </c>
      <c r="P34" s="84">
        <v>0.34787400000000002</v>
      </c>
      <c r="Q34" s="84">
        <v>0.34659499999999999</v>
      </c>
      <c r="R34" s="84">
        <v>0.34530699999999998</v>
      </c>
      <c r="S34" s="84">
        <v>0.34386</v>
      </c>
      <c r="T34" s="84">
        <v>0.342804</v>
      </c>
      <c r="U34" s="84">
        <v>0.34166400000000002</v>
      </c>
      <c r="V34" s="84">
        <v>0.340611</v>
      </c>
      <c r="W34" s="84">
        <v>0.33963300000000002</v>
      </c>
      <c r="X34" s="84">
        <v>0.33884700000000001</v>
      </c>
      <c r="Y34" s="84">
        <v>0.33806599999999998</v>
      </c>
      <c r="Z34" s="84">
        <v>0.33714699999999997</v>
      </c>
      <c r="AA34" s="84">
        <v>0.336171</v>
      </c>
      <c r="AB34" s="84">
        <v>0.33513900000000002</v>
      </c>
      <c r="AC34" s="84">
        <v>0.33415299999999998</v>
      </c>
      <c r="AD34" s="80">
        <v>1.6200000000000001E-4</v>
      </c>
    </row>
    <row r="35" spans="1:30" ht="15" customHeight="1" x14ac:dyDescent="0.25">
      <c r="A35" s="79" t="s">
        <v>461</v>
      </c>
      <c r="B35" s="82" t="s">
        <v>77</v>
      </c>
      <c r="C35" s="84">
        <v>0.64785099999999995</v>
      </c>
      <c r="D35" s="84">
        <v>0.80224300000000004</v>
      </c>
      <c r="E35" s="84">
        <v>0.740703</v>
      </c>
      <c r="F35" s="84">
        <v>0.75306099999999998</v>
      </c>
      <c r="G35" s="84">
        <v>0.75017699999999998</v>
      </c>
      <c r="H35" s="84">
        <v>0.74350400000000005</v>
      </c>
      <c r="I35" s="84">
        <v>0.73728400000000005</v>
      </c>
      <c r="J35" s="84">
        <v>0.73362799999999995</v>
      </c>
      <c r="K35" s="84">
        <v>0.73566299999999996</v>
      </c>
      <c r="L35" s="84">
        <v>0.74123899999999998</v>
      </c>
      <c r="M35" s="84">
        <v>0.74731300000000001</v>
      </c>
      <c r="N35" s="84">
        <v>0.75249699999999997</v>
      </c>
      <c r="O35" s="84">
        <v>0.75870199999999999</v>
      </c>
      <c r="P35" s="84">
        <v>0.76575899999999997</v>
      </c>
      <c r="Q35" s="84">
        <v>0.77313100000000001</v>
      </c>
      <c r="R35" s="84">
        <v>0.78069</v>
      </c>
      <c r="S35" s="84">
        <v>0.78800400000000004</v>
      </c>
      <c r="T35" s="84">
        <v>0.796875</v>
      </c>
      <c r="U35" s="84">
        <v>0.80560799999999999</v>
      </c>
      <c r="V35" s="84">
        <v>0.81504900000000002</v>
      </c>
      <c r="W35" s="84">
        <v>0.82543999999999995</v>
      </c>
      <c r="X35" s="84">
        <v>0.83683399999999997</v>
      </c>
      <c r="Y35" s="84">
        <v>0.84792100000000004</v>
      </c>
      <c r="Z35" s="84">
        <v>0.858796</v>
      </c>
      <c r="AA35" s="84">
        <v>0.86977800000000005</v>
      </c>
      <c r="AB35" s="84">
        <v>0.88065099999999996</v>
      </c>
      <c r="AC35" s="84">
        <v>0.89178800000000003</v>
      </c>
      <c r="AD35" s="80">
        <v>4.2420000000000001E-3</v>
      </c>
    </row>
    <row r="36" spans="1:30" ht="15" customHeight="1" x14ac:dyDescent="0.25">
      <c r="A36" s="79" t="s">
        <v>460</v>
      </c>
      <c r="B36" s="82" t="s">
        <v>78</v>
      </c>
      <c r="C36" s="84">
        <v>0.44912200000000002</v>
      </c>
      <c r="D36" s="84">
        <v>0.45304699999999998</v>
      </c>
      <c r="E36" s="84">
        <v>0.45744299999999999</v>
      </c>
      <c r="F36" s="84">
        <v>0.461669</v>
      </c>
      <c r="G36" s="84">
        <v>0.463731</v>
      </c>
      <c r="H36" s="84">
        <v>0.46454699999999999</v>
      </c>
      <c r="I36" s="84">
        <v>0.46420600000000001</v>
      </c>
      <c r="J36" s="84">
        <v>0.46504400000000001</v>
      </c>
      <c r="K36" s="84">
        <v>0.46656900000000001</v>
      </c>
      <c r="L36" s="84">
        <v>0.468115</v>
      </c>
      <c r="M36" s="84">
        <v>0.46952700000000003</v>
      </c>
      <c r="N36" s="84">
        <v>0.47046300000000002</v>
      </c>
      <c r="O36" s="84">
        <v>0.471466</v>
      </c>
      <c r="P36" s="84">
        <v>0.47260400000000002</v>
      </c>
      <c r="Q36" s="84">
        <v>0.473667</v>
      </c>
      <c r="R36" s="84">
        <v>0.47447600000000001</v>
      </c>
      <c r="S36" s="84">
        <v>0.47497099999999998</v>
      </c>
      <c r="T36" s="84">
        <v>0.475663</v>
      </c>
      <c r="U36" s="84">
        <v>0.47629700000000003</v>
      </c>
      <c r="V36" s="84">
        <v>0.47653800000000002</v>
      </c>
      <c r="W36" s="84">
        <v>0.476547</v>
      </c>
      <c r="X36" s="84">
        <v>0.47652299999999997</v>
      </c>
      <c r="Y36" s="84">
        <v>0.476406</v>
      </c>
      <c r="Z36" s="84">
        <v>0.47639999999999999</v>
      </c>
      <c r="AA36" s="84">
        <v>0.47676600000000002</v>
      </c>
      <c r="AB36" s="84">
        <v>0.47784500000000002</v>
      </c>
      <c r="AC36" s="84">
        <v>0.47974299999999998</v>
      </c>
      <c r="AD36" s="80">
        <v>2.2929999999999999E-3</v>
      </c>
    </row>
    <row r="37" spans="1:30" ht="15" customHeight="1" x14ac:dyDescent="0.25">
      <c r="A37" s="79" t="s">
        <v>459</v>
      </c>
      <c r="B37" s="82" t="s">
        <v>23</v>
      </c>
      <c r="C37" s="84">
        <v>0.36032399999999998</v>
      </c>
      <c r="D37" s="84">
        <v>0.35596699999999998</v>
      </c>
      <c r="E37" s="84">
        <v>0.35193400000000002</v>
      </c>
      <c r="F37" s="84">
        <v>0.348277</v>
      </c>
      <c r="G37" s="84">
        <v>0.34516599999999997</v>
      </c>
      <c r="H37" s="84">
        <v>0.342474</v>
      </c>
      <c r="I37" s="84">
        <v>0.34018700000000002</v>
      </c>
      <c r="J37" s="84">
        <v>0.33818599999999999</v>
      </c>
      <c r="K37" s="84">
        <v>0.33577200000000001</v>
      </c>
      <c r="L37" s="84">
        <v>0.33366200000000001</v>
      </c>
      <c r="M37" s="84">
        <v>0.33190399999999998</v>
      </c>
      <c r="N37" s="84">
        <v>0.33054099999999997</v>
      </c>
      <c r="O37" s="84">
        <v>0.32958799999999999</v>
      </c>
      <c r="P37" s="84">
        <v>0.32905299999999998</v>
      </c>
      <c r="Q37" s="84">
        <v>0.32882899999999998</v>
      </c>
      <c r="R37" s="84">
        <v>0.32900000000000001</v>
      </c>
      <c r="S37" s="84">
        <v>0.32964900000000003</v>
      </c>
      <c r="T37" s="84">
        <v>0.33068799999999998</v>
      </c>
      <c r="U37" s="84">
        <v>0.33204299999999998</v>
      </c>
      <c r="V37" s="84">
        <v>0.33384200000000003</v>
      </c>
      <c r="W37" s="84">
        <v>0.33615299999999998</v>
      </c>
      <c r="X37" s="84">
        <v>0.33904699999999999</v>
      </c>
      <c r="Y37" s="84">
        <v>0.34241300000000002</v>
      </c>
      <c r="Z37" s="84">
        <v>0.34579500000000002</v>
      </c>
      <c r="AA37" s="84">
        <v>0.34917999999999999</v>
      </c>
      <c r="AB37" s="84">
        <v>0.35252600000000001</v>
      </c>
      <c r="AC37" s="84">
        <v>0.35590500000000003</v>
      </c>
      <c r="AD37" s="80">
        <v>-6.9999999999999999E-6</v>
      </c>
    </row>
    <row r="38" spans="1:30" ht="15" customHeight="1" x14ac:dyDescent="0.25">
      <c r="A38" s="79" t="s">
        <v>458</v>
      </c>
      <c r="B38" s="82" t="s">
        <v>21</v>
      </c>
      <c r="C38" s="84">
        <v>0.10703</v>
      </c>
      <c r="D38" s="84">
        <v>0.107904</v>
      </c>
      <c r="E38" s="84">
        <v>0.108986</v>
      </c>
      <c r="F38" s="84">
        <v>0.110273</v>
      </c>
      <c r="G38" s="84">
        <v>0.11167100000000001</v>
      </c>
      <c r="H38" s="84">
        <v>0.113132</v>
      </c>
      <c r="I38" s="84">
        <v>0.114637</v>
      </c>
      <c r="J38" s="84">
        <v>0.11612599999999999</v>
      </c>
      <c r="K38" s="84">
        <v>0.117603</v>
      </c>
      <c r="L38" s="84">
        <v>0.119065</v>
      </c>
      <c r="M38" s="84">
        <v>0.120519</v>
      </c>
      <c r="N38" s="84">
        <v>0.12195599999999999</v>
      </c>
      <c r="O38" s="84">
        <v>0.12338200000000001</v>
      </c>
      <c r="P38" s="84">
        <v>0.124795</v>
      </c>
      <c r="Q38" s="84">
        <v>0.12615100000000001</v>
      </c>
      <c r="R38" s="84">
        <v>0.12748699999999999</v>
      </c>
      <c r="S38" s="84">
        <v>0.12883600000000001</v>
      </c>
      <c r="T38" s="84">
        <v>0.130164</v>
      </c>
      <c r="U38" s="84">
        <v>0.131437</v>
      </c>
      <c r="V38" s="84">
        <v>0.132711</v>
      </c>
      <c r="W38" s="84">
        <v>0.13400300000000001</v>
      </c>
      <c r="X38" s="84">
        <v>0.13533400000000001</v>
      </c>
      <c r="Y38" s="84">
        <v>0.13666500000000001</v>
      </c>
      <c r="Z38" s="84">
        <v>0.13799</v>
      </c>
      <c r="AA38" s="84">
        <v>0.13930600000000001</v>
      </c>
      <c r="AB38" s="84">
        <v>0.140599</v>
      </c>
      <c r="AC38" s="84">
        <v>0.141905</v>
      </c>
      <c r="AD38" s="80">
        <v>1.1017000000000001E-2</v>
      </c>
    </row>
    <row r="39" spans="1:30" ht="15" customHeight="1" x14ac:dyDescent="0.25">
      <c r="A39" s="79" t="s">
        <v>457</v>
      </c>
      <c r="B39" s="82" t="s">
        <v>79</v>
      </c>
      <c r="C39" s="84">
        <v>0.20358000000000001</v>
      </c>
      <c r="D39" s="84">
        <v>0.20527200000000001</v>
      </c>
      <c r="E39" s="84">
        <v>0.20761399999999999</v>
      </c>
      <c r="F39" s="84">
        <v>0.21011099999999999</v>
      </c>
      <c r="G39" s="84">
        <v>0.21196300000000001</v>
      </c>
      <c r="H39" s="84">
        <v>0.21318100000000001</v>
      </c>
      <c r="I39" s="84">
        <v>0.21405199999999999</v>
      </c>
      <c r="J39" s="84">
        <v>0.215193</v>
      </c>
      <c r="K39" s="84">
        <v>0.21673000000000001</v>
      </c>
      <c r="L39" s="84">
        <v>0.218358</v>
      </c>
      <c r="M39" s="84">
        <v>0.22006800000000001</v>
      </c>
      <c r="N39" s="84">
        <v>0.22163099999999999</v>
      </c>
      <c r="O39" s="84">
        <v>0.223273</v>
      </c>
      <c r="P39" s="84">
        <v>0.225078</v>
      </c>
      <c r="Q39" s="84">
        <v>0.22695199999999999</v>
      </c>
      <c r="R39" s="84">
        <v>0.22887199999999999</v>
      </c>
      <c r="S39" s="84">
        <v>0.230878</v>
      </c>
      <c r="T39" s="84">
        <v>0.23308599999999999</v>
      </c>
      <c r="U39" s="84">
        <v>0.23538500000000001</v>
      </c>
      <c r="V39" s="84">
        <v>0.23783699999999999</v>
      </c>
      <c r="W39" s="84">
        <v>0.24044099999999999</v>
      </c>
      <c r="X39" s="84">
        <v>0.243227</v>
      </c>
      <c r="Y39" s="84">
        <v>0.24603</v>
      </c>
      <c r="Z39" s="84">
        <v>0.24881600000000001</v>
      </c>
      <c r="AA39" s="84">
        <v>0.25156499999999998</v>
      </c>
      <c r="AB39" s="84">
        <v>0.25431399999999998</v>
      </c>
      <c r="AC39" s="84">
        <v>0.25711000000000001</v>
      </c>
      <c r="AD39" s="80">
        <v>9.0469999999999995E-3</v>
      </c>
    </row>
    <row r="40" spans="1:30" ht="15" customHeight="1" x14ac:dyDescent="0.25">
      <c r="A40" s="79" t="s">
        <v>456</v>
      </c>
      <c r="B40" s="82" t="s">
        <v>80</v>
      </c>
      <c r="C40" s="84">
        <v>7.6288999999999996E-2</v>
      </c>
      <c r="D40" s="84">
        <v>7.5430999999999998E-2</v>
      </c>
      <c r="E40" s="84">
        <v>7.4657000000000001E-2</v>
      </c>
      <c r="F40" s="84">
        <v>7.3952000000000004E-2</v>
      </c>
      <c r="G40" s="84">
        <v>7.3252999999999999E-2</v>
      </c>
      <c r="H40" s="84">
        <v>7.2526999999999994E-2</v>
      </c>
      <c r="I40" s="84">
        <v>7.1775000000000005E-2</v>
      </c>
      <c r="J40" s="84">
        <v>7.0986999999999995E-2</v>
      </c>
      <c r="K40" s="84">
        <v>7.0182999999999995E-2</v>
      </c>
      <c r="L40" s="84">
        <v>6.9417999999999994E-2</v>
      </c>
      <c r="M40" s="84">
        <v>6.8695999999999993E-2</v>
      </c>
      <c r="N40" s="84">
        <v>6.8007999999999999E-2</v>
      </c>
      <c r="O40" s="84">
        <v>6.7352999999999996E-2</v>
      </c>
      <c r="P40" s="84">
        <v>6.6738000000000006E-2</v>
      </c>
      <c r="Q40" s="84">
        <v>6.6143999999999994E-2</v>
      </c>
      <c r="R40" s="84">
        <v>6.5589999999999996E-2</v>
      </c>
      <c r="S40" s="84">
        <v>6.5101999999999993E-2</v>
      </c>
      <c r="T40" s="84">
        <v>6.4663999999999999E-2</v>
      </c>
      <c r="U40" s="84">
        <v>6.4259999999999998E-2</v>
      </c>
      <c r="V40" s="84">
        <v>6.3917000000000002E-2</v>
      </c>
      <c r="W40" s="84">
        <v>6.3643000000000005E-2</v>
      </c>
      <c r="X40" s="84">
        <v>6.3462000000000005E-2</v>
      </c>
      <c r="Y40" s="84">
        <v>6.3351000000000005E-2</v>
      </c>
      <c r="Z40" s="84">
        <v>6.3323000000000004E-2</v>
      </c>
      <c r="AA40" s="84">
        <v>6.3384999999999997E-2</v>
      </c>
      <c r="AB40" s="84">
        <v>6.3533999999999993E-2</v>
      </c>
      <c r="AC40" s="84">
        <v>6.3782000000000005E-2</v>
      </c>
      <c r="AD40" s="80">
        <v>-6.6870000000000002E-3</v>
      </c>
    </row>
    <row r="41" spans="1:30" ht="15" customHeight="1" x14ac:dyDescent="0.25">
      <c r="A41" s="79" t="s">
        <v>455</v>
      </c>
      <c r="B41" s="82" t="s">
        <v>22</v>
      </c>
      <c r="C41" s="84">
        <v>0.50936199999999998</v>
      </c>
      <c r="D41" s="84">
        <v>0.49554799999999999</v>
      </c>
      <c r="E41" s="84">
        <v>0.49200199999999999</v>
      </c>
      <c r="F41" s="84">
        <v>0.492585</v>
      </c>
      <c r="G41" s="84">
        <v>0.49273899999999998</v>
      </c>
      <c r="H41" s="84">
        <v>0.49085099999999998</v>
      </c>
      <c r="I41" s="84">
        <v>0.43300899999999998</v>
      </c>
      <c r="J41" s="84">
        <v>0.41368700000000003</v>
      </c>
      <c r="K41" s="84">
        <v>0.40161999999999998</v>
      </c>
      <c r="L41" s="84">
        <v>0.39242100000000002</v>
      </c>
      <c r="M41" s="84">
        <v>0.38671499999999998</v>
      </c>
      <c r="N41" s="84">
        <v>0.3679</v>
      </c>
      <c r="O41" s="84">
        <v>0.35242699999999999</v>
      </c>
      <c r="P41" s="84">
        <v>0.33988200000000002</v>
      </c>
      <c r="Q41" s="84">
        <v>0.329652</v>
      </c>
      <c r="R41" s="84">
        <v>0.32092599999999999</v>
      </c>
      <c r="S41" s="84">
        <v>0.30047099999999999</v>
      </c>
      <c r="T41" s="84">
        <v>0.28365899999999999</v>
      </c>
      <c r="U41" s="84">
        <v>0.27056799999999998</v>
      </c>
      <c r="V41" s="84">
        <v>0.26058999999999999</v>
      </c>
      <c r="W41" s="84">
        <v>0.25280000000000002</v>
      </c>
      <c r="X41" s="84">
        <v>0.24690200000000001</v>
      </c>
      <c r="Y41" s="84">
        <v>0.24235400000000001</v>
      </c>
      <c r="Z41" s="84">
        <v>0.23880100000000001</v>
      </c>
      <c r="AA41" s="84">
        <v>0.23602999999999999</v>
      </c>
      <c r="AB41" s="84">
        <v>0.23403599999999999</v>
      </c>
      <c r="AC41" s="84">
        <v>0.23350399999999999</v>
      </c>
      <c r="AD41" s="80">
        <v>-2.9649999999999999E-2</v>
      </c>
    </row>
    <row r="42" spans="1:30" ht="15" customHeight="1" x14ac:dyDescent="0.25">
      <c r="A42" s="79" t="s">
        <v>454</v>
      </c>
      <c r="B42" s="82" t="s">
        <v>81</v>
      </c>
      <c r="C42" s="84">
        <v>2.7734000000000002E-2</v>
      </c>
      <c r="D42" s="84">
        <v>2.7288E-2</v>
      </c>
      <c r="E42" s="84">
        <v>2.6884000000000002E-2</v>
      </c>
      <c r="F42" s="84">
        <v>2.6532E-2</v>
      </c>
      <c r="G42" s="84">
        <v>2.5378999999999999E-2</v>
      </c>
      <c r="H42" s="84">
        <v>2.4222E-2</v>
      </c>
      <c r="I42" s="84">
        <v>2.2991999999999999E-2</v>
      </c>
      <c r="J42" s="84">
        <v>2.1708000000000002E-2</v>
      </c>
      <c r="K42" s="84">
        <v>2.0604000000000001E-2</v>
      </c>
      <c r="L42" s="84">
        <v>1.9671000000000001E-2</v>
      </c>
      <c r="M42" s="84">
        <v>1.8894999999999999E-2</v>
      </c>
      <c r="N42" s="84">
        <v>1.8270999999999999E-2</v>
      </c>
      <c r="O42" s="84">
        <v>1.7791999999999999E-2</v>
      </c>
      <c r="P42" s="84">
        <v>1.7465000000000001E-2</v>
      </c>
      <c r="Q42" s="84">
        <v>1.7284999999999998E-2</v>
      </c>
      <c r="R42" s="84">
        <v>1.7042999999999999E-2</v>
      </c>
      <c r="S42" s="84">
        <v>1.6764000000000001E-2</v>
      </c>
      <c r="T42" s="84">
        <v>1.6478E-2</v>
      </c>
      <c r="U42" s="84">
        <v>1.6223000000000001E-2</v>
      </c>
      <c r="V42" s="84">
        <v>1.6042000000000001E-2</v>
      </c>
      <c r="W42" s="84">
        <v>1.5956000000000001E-2</v>
      </c>
      <c r="X42" s="84">
        <v>1.5963999999999999E-2</v>
      </c>
      <c r="Y42" s="84">
        <v>1.6038E-2</v>
      </c>
      <c r="Z42" s="84">
        <v>1.6154000000000002E-2</v>
      </c>
      <c r="AA42" s="84">
        <v>1.6286999999999999E-2</v>
      </c>
      <c r="AB42" s="84">
        <v>1.6426E-2</v>
      </c>
      <c r="AC42" s="84">
        <v>1.6567999999999999E-2</v>
      </c>
      <c r="AD42" s="80">
        <v>-1.9761999999999998E-2</v>
      </c>
    </row>
    <row r="43" spans="1:30" ht="15" customHeight="1" x14ac:dyDescent="0.25">
      <c r="A43" s="79" t="s">
        <v>453</v>
      </c>
      <c r="B43" s="82" t="s">
        <v>82</v>
      </c>
      <c r="C43" s="84">
        <v>9.4421000000000005E-2</v>
      </c>
      <c r="D43" s="84">
        <v>9.4450000000000006E-2</v>
      </c>
      <c r="E43" s="84">
        <v>9.4631000000000007E-2</v>
      </c>
      <c r="F43" s="84">
        <v>9.5004000000000005E-2</v>
      </c>
      <c r="G43" s="84">
        <v>9.5426999999999998E-2</v>
      </c>
      <c r="H43" s="84">
        <v>9.5831E-2</v>
      </c>
      <c r="I43" s="84">
        <v>9.6214999999999995E-2</v>
      </c>
      <c r="J43" s="84">
        <v>9.6546000000000007E-2</v>
      </c>
      <c r="K43" s="84">
        <v>9.7142999999999993E-2</v>
      </c>
      <c r="L43" s="84">
        <v>9.8017000000000007E-2</v>
      </c>
      <c r="M43" s="84">
        <v>9.9180000000000004E-2</v>
      </c>
      <c r="N43" s="84">
        <v>0.100616</v>
      </c>
      <c r="O43" s="84">
        <v>0.102327</v>
      </c>
      <c r="P43" s="84">
        <v>0.104292</v>
      </c>
      <c r="Q43" s="84">
        <v>0.106422</v>
      </c>
      <c r="R43" s="84">
        <v>0.10842599999999999</v>
      </c>
      <c r="S43" s="84">
        <v>0.110305</v>
      </c>
      <c r="T43" s="84">
        <v>0.112054</v>
      </c>
      <c r="U43" s="84">
        <v>0.113665</v>
      </c>
      <c r="V43" s="84">
        <v>0.11523799999999999</v>
      </c>
      <c r="W43" s="84">
        <v>0.116826</v>
      </c>
      <c r="X43" s="84">
        <v>0.11847100000000001</v>
      </c>
      <c r="Y43" s="84">
        <v>0.12013500000000001</v>
      </c>
      <c r="Z43" s="84">
        <v>0.12181599999999999</v>
      </c>
      <c r="AA43" s="84">
        <v>0.123505</v>
      </c>
      <c r="AB43" s="84">
        <v>0.125191</v>
      </c>
      <c r="AC43" s="84">
        <v>0.12690499999999999</v>
      </c>
      <c r="AD43" s="80">
        <v>1.1885E-2</v>
      </c>
    </row>
    <row r="44" spans="1:30" ht="15" customHeight="1" x14ac:dyDescent="0.25">
      <c r="A44" s="79" t="s">
        <v>452</v>
      </c>
      <c r="B44" s="82" t="s">
        <v>83</v>
      </c>
      <c r="C44" s="84">
        <v>0.299257</v>
      </c>
      <c r="D44" s="84">
        <v>0.28581400000000001</v>
      </c>
      <c r="E44" s="84">
        <v>0.28012700000000001</v>
      </c>
      <c r="F44" s="84">
        <v>0.27527299999999999</v>
      </c>
      <c r="G44" s="84">
        <v>0.27000800000000003</v>
      </c>
      <c r="H44" s="84">
        <v>0.264542</v>
      </c>
      <c r="I44" s="84">
        <v>0.25967200000000001</v>
      </c>
      <c r="J44" s="84">
        <v>0.25592900000000002</v>
      </c>
      <c r="K44" s="84">
        <v>0.25340699999999999</v>
      </c>
      <c r="L44" s="84">
        <v>0.25177899999999998</v>
      </c>
      <c r="M44" s="84">
        <v>0.25106000000000001</v>
      </c>
      <c r="N44" s="84">
        <v>0.25102200000000002</v>
      </c>
      <c r="O44" s="84">
        <v>0.25183299999999997</v>
      </c>
      <c r="P44" s="84">
        <v>0.25354399999999999</v>
      </c>
      <c r="Q44" s="84">
        <v>0.25603500000000001</v>
      </c>
      <c r="R44" s="84">
        <v>0.25912800000000002</v>
      </c>
      <c r="S44" s="84">
        <v>0.26281100000000002</v>
      </c>
      <c r="T44" s="84">
        <v>0.26726699999999998</v>
      </c>
      <c r="U44" s="84">
        <v>0.27229700000000001</v>
      </c>
      <c r="V44" s="84">
        <v>0.27778999999999998</v>
      </c>
      <c r="W44" s="84">
        <v>0.28365699999999999</v>
      </c>
      <c r="X44" s="84">
        <v>0.289854</v>
      </c>
      <c r="Y44" s="84">
        <v>0.29601</v>
      </c>
      <c r="Z44" s="84">
        <v>0.30204300000000001</v>
      </c>
      <c r="AA44" s="84">
        <v>0.30773800000000001</v>
      </c>
      <c r="AB44" s="84">
        <v>0.31294</v>
      </c>
      <c r="AC44" s="84">
        <v>0.31759799999999999</v>
      </c>
      <c r="AD44" s="80">
        <v>4.2269999999999999E-3</v>
      </c>
    </row>
    <row r="45" spans="1:30" ht="15" customHeight="1" x14ac:dyDescent="0.25">
      <c r="A45" s="79" t="s">
        <v>451</v>
      </c>
      <c r="B45" s="82" t="s">
        <v>84</v>
      </c>
      <c r="C45" s="84">
        <v>0.114787</v>
      </c>
      <c r="D45" s="84">
        <v>0.111276</v>
      </c>
      <c r="E45" s="84">
        <v>0.108138</v>
      </c>
      <c r="F45" s="84">
        <v>0.10513500000000001</v>
      </c>
      <c r="G45" s="84">
        <v>0.101842</v>
      </c>
      <c r="H45" s="84">
        <v>9.8306000000000004E-2</v>
      </c>
      <c r="I45" s="84">
        <v>9.4853000000000007E-2</v>
      </c>
      <c r="J45" s="84">
        <v>9.1642000000000001E-2</v>
      </c>
      <c r="K45" s="84">
        <v>8.8700000000000001E-2</v>
      </c>
      <c r="L45" s="84">
        <v>8.5929000000000005E-2</v>
      </c>
      <c r="M45" s="84">
        <v>8.3327999999999999E-2</v>
      </c>
      <c r="N45" s="84">
        <v>8.0786999999999998E-2</v>
      </c>
      <c r="O45" s="84">
        <v>7.8403E-2</v>
      </c>
      <c r="P45" s="84">
        <v>7.6191999999999996E-2</v>
      </c>
      <c r="Q45" s="84">
        <v>7.4090000000000003E-2</v>
      </c>
      <c r="R45" s="84">
        <v>7.2082999999999994E-2</v>
      </c>
      <c r="S45" s="84">
        <v>7.0141999999999996E-2</v>
      </c>
      <c r="T45" s="84">
        <v>6.8332000000000004E-2</v>
      </c>
      <c r="U45" s="84">
        <v>6.6603999999999997E-2</v>
      </c>
      <c r="V45" s="84">
        <v>6.4928E-2</v>
      </c>
      <c r="W45" s="84">
        <v>6.3291E-2</v>
      </c>
      <c r="X45" s="84">
        <v>6.1684000000000003E-2</v>
      </c>
      <c r="Y45" s="84">
        <v>6.0020999999999998E-2</v>
      </c>
      <c r="Z45" s="84">
        <v>5.8290000000000002E-2</v>
      </c>
      <c r="AA45" s="84">
        <v>5.6460999999999997E-2</v>
      </c>
      <c r="AB45" s="84">
        <v>5.4502000000000002E-2</v>
      </c>
      <c r="AC45" s="84">
        <v>5.2400000000000002E-2</v>
      </c>
      <c r="AD45" s="80">
        <v>-2.9675E-2</v>
      </c>
    </row>
    <row r="46" spans="1:30" ht="15" customHeight="1" x14ac:dyDescent="0.25">
      <c r="A46" s="79" t="s">
        <v>450</v>
      </c>
      <c r="B46" s="82" t="s">
        <v>85</v>
      </c>
      <c r="C46" s="84">
        <v>0.142094</v>
      </c>
      <c r="D46" s="84">
        <v>0.11482100000000001</v>
      </c>
      <c r="E46" s="84">
        <v>0.117786</v>
      </c>
      <c r="F46" s="84">
        <v>0.123059</v>
      </c>
      <c r="G46" s="84">
        <v>0.12320399999999999</v>
      </c>
      <c r="H46" s="84">
        <v>0.120975</v>
      </c>
      <c r="I46" s="84">
        <v>0.120102</v>
      </c>
      <c r="J46" s="84">
        <v>0.119571</v>
      </c>
      <c r="K46" s="84">
        <v>0.119119</v>
      </c>
      <c r="L46" s="84">
        <v>0.11855300000000001</v>
      </c>
      <c r="M46" s="84">
        <v>0.117849</v>
      </c>
      <c r="N46" s="84">
        <v>0.116961</v>
      </c>
      <c r="O46" s="84">
        <v>0.11606</v>
      </c>
      <c r="P46" s="84">
        <v>0.115067</v>
      </c>
      <c r="Q46" s="84">
        <v>0.11395</v>
      </c>
      <c r="R46" s="84">
        <v>0.112707</v>
      </c>
      <c r="S46" s="84">
        <v>0.111378</v>
      </c>
      <c r="T46" s="84">
        <v>0.110082</v>
      </c>
      <c r="U46" s="84">
        <v>0.108708</v>
      </c>
      <c r="V46" s="84">
        <v>0.107373</v>
      </c>
      <c r="W46" s="84">
        <v>0.106137</v>
      </c>
      <c r="X46" s="84">
        <v>0.105091</v>
      </c>
      <c r="Y46" s="84">
        <v>0.104091</v>
      </c>
      <c r="Z46" s="84">
        <v>0.103209</v>
      </c>
      <c r="AA46" s="84">
        <v>0.102448</v>
      </c>
      <c r="AB46" s="84">
        <v>0.101789</v>
      </c>
      <c r="AC46" s="84">
        <v>0.101257</v>
      </c>
      <c r="AD46" s="80">
        <v>-5.0159999999999996E-3</v>
      </c>
    </row>
    <row r="47" spans="1:30" ht="15" customHeight="1" x14ac:dyDescent="0.25">
      <c r="A47" s="79" t="s">
        <v>449</v>
      </c>
      <c r="B47" s="82" t="s">
        <v>31</v>
      </c>
      <c r="C47" s="84">
        <v>1.3425229999999999</v>
      </c>
      <c r="D47" s="84">
        <v>1.3206519999999999</v>
      </c>
      <c r="E47" s="84">
        <v>1.3876489999999999</v>
      </c>
      <c r="F47" s="84">
        <v>1.4034279999999999</v>
      </c>
      <c r="G47" s="84">
        <v>1.4166840000000001</v>
      </c>
      <c r="H47" s="84">
        <v>1.425241</v>
      </c>
      <c r="I47" s="84">
        <v>1.4312290000000001</v>
      </c>
      <c r="J47" s="84">
        <v>1.4372590000000001</v>
      </c>
      <c r="K47" s="84">
        <v>1.4492080000000001</v>
      </c>
      <c r="L47" s="84">
        <v>1.4660530000000001</v>
      </c>
      <c r="M47" s="84">
        <v>1.484102</v>
      </c>
      <c r="N47" s="84">
        <v>1.502348</v>
      </c>
      <c r="O47" s="84">
        <v>1.5216069999999999</v>
      </c>
      <c r="P47" s="84">
        <v>1.5421499999999999</v>
      </c>
      <c r="Q47" s="84">
        <v>1.5617019999999999</v>
      </c>
      <c r="R47" s="84">
        <v>1.580022</v>
      </c>
      <c r="S47" s="84">
        <v>1.597736</v>
      </c>
      <c r="T47" s="84">
        <v>1.6161300000000001</v>
      </c>
      <c r="U47" s="84">
        <v>1.635578</v>
      </c>
      <c r="V47" s="84">
        <v>1.655986</v>
      </c>
      <c r="W47" s="84">
        <v>1.677718</v>
      </c>
      <c r="X47" s="84">
        <v>1.7010289999999999</v>
      </c>
      <c r="Y47" s="84">
        <v>1.724561</v>
      </c>
      <c r="Z47" s="84">
        <v>1.748437</v>
      </c>
      <c r="AA47" s="84">
        <v>1.772689</v>
      </c>
      <c r="AB47" s="84">
        <v>1.7973220000000001</v>
      </c>
      <c r="AC47" s="84">
        <v>1.82324</v>
      </c>
      <c r="AD47" s="80">
        <v>1.2983E-2</v>
      </c>
    </row>
    <row r="48" spans="1:30" ht="15" customHeight="1" x14ac:dyDescent="0.2">
      <c r="A48" s="79" t="s">
        <v>448</v>
      </c>
      <c r="B48" s="78" t="s">
        <v>27</v>
      </c>
      <c r="C48" s="83">
        <v>4.8013950000000003</v>
      </c>
      <c r="D48" s="83">
        <v>4.7825110000000004</v>
      </c>
      <c r="E48" s="83">
        <v>4.8073800000000002</v>
      </c>
      <c r="F48" s="83">
        <v>4.8433450000000002</v>
      </c>
      <c r="G48" s="83">
        <v>4.8446910000000001</v>
      </c>
      <c r="H48" s="83">
        <v>4.8301470000000002</v>
      </c>
      <c r="I48" s="83">
        <v>4.7582659999999999</v>
      </c>
      <c r="J48" s="83">
        <v>4.7315820000000004</v>
      </c>
      <c r="K48" s="83">
        <v>4.7269600000000001</v>
      </c>
      <c r="L48" s="83">
        <v>4.7356420000000004</v>
      </c>
      <c r="M48" s="83">
        <v>4.751366</v>
      </c>
      <c r="N48" s="83">
        <v>4.7535639999999999</v>
      </c>
      <c r="O48" s="83">
        <v>4.7633939999999999</v>
      </c>
      <c r="P48" s="83">
        <v>4.7804929999999999</v>
      </c>
      <c r="Q48" s="83">
        <v>4.800605</v>
      </c>
      <c r="R48" s="83">
        <v>4.8217569999999998</v>
      </c>
      <c r="S48" s="83">
        <v>4.8309069999999998</v>
      </c>
      <c r="T48" s="83">
        <v>4.8479450000000002</v>
      </c>
      <c r="U48" s="83">
        <v>4.8703380000000003</v>
      </c>
      <c r="V48" s="83">
        <v>4.8984509999999997</v>
      </c>
      <c r="W48" s="83">
        <v>4.9322460000000001</v>
      </c>
      <c r="X48" s="83">
        <v>4.97227</v>
      </c>
      <c r="Y48" s="83">
        <v>5.0140630000000002</v>
      </c>
      <c r="Z48" s="83">
        <v>5.0570170000000001</v>
      </c>
      <c r="AA48" s="83">
        <v>5.1013099999999998</v>
      </c>
      <c r="AB48" s="83">
        <v>5.1468150000000001</v>
      </c>
      <c r="AC48" s="83">
        <v>5.1958599999999997</v>
      </c>
      <c r="AD48" s="76">
        <v>3.3210000000000002E-3</v>
      </c>
    </row>
    <row r="50" spans="1:30" ht="15" customHeight="1" x14ac:dyDescent="0.2">
      <c r="B50" s="78" t="s">
        <v>28</v>
      </c>
    </row>
    <row r="51" spans="1:30" ht="15" customHeight="1" x14ac:dyDescent="0.25">
      <c r="A51" s="79" t="s">
        <v>447</v>
      </c>
      <c r="B51" s="82" t="s">
        <v>76</v>
      </c>
      <c r="C51" s="84">
        <v>3.5163509999999998</v>
      </c>
      <c r="D51" s="84">
        <v>3.0263360000000001</v>
      </c>
      <c r="E51" s="84">
        <v>3.053096</v>
      </c>
      <c r="F51" s="84">
        <v>3.1653509999999998</v>
      </c>
      <c r="G51" s="84">
        <v>3.1544180000000002</v>
      </c>
      <c r="H51" s="84">
        <v>3.1323509999999999</v>
      </c>
      <c r="I51" s="84">
        <v>3.1083919999999998</v>
      </c>
      <c r="J51" s="84">
        <v>3.0923370000000001</v>
      </c>
      <c r="K51" s="84">
        <v>3.081493</v>
      </c>
      <c r="L51" s="84">
        <v>3.0697079999999999</v>
      </c>
      <c r="M51" s="84">
        <v>3.0573269999999999</v>
      </c>
      <c r="N51" s="84">
        <v>3.0442840000000002</v>
      </c>
      <c r="O51" s="84">
        <v>3.0358320000000001</v>
      </c>
      <c r="P51" s="84">
        <v>3.0292180000000002</v>
      </c>
      <c r="Q51" s="84">
        <v>3.0223179999999998</v>
      </c>
      <c r="R51" s="84">
        <v>3.0146289999999998</v>
      </c>
      <c r="S51" s="84">
        <v>3.0064579999999999</v>
      </c>
      <c r="T51" s="84">
        <v>3.0012940000000001</v>
      </c>
      <c r="U51" s="84">
        <v>2.9955340000000001</v>
      </c>
      <c r="V51" s="84">
        <v>2.9897109999999998</v>
      </c>
      <c r="W51" s="84">
        <v>2.9838830000000001</v>
      </c>
      <c r="X51" s="84">
        <v>2.9797630000000002</v>
      </c>
      <c r="Y51" s="84">
        <v>2.9745509999999999</v>
      </c>
      <c r="Z51" s="84">
        <v>2.9693749999999999</v>
      </c>
      <c r="AA51" s="84">
        <v>2.9642149999999998</v>
      </c>
      <c r="AB51" s="84">
        <v>2.9582259999999998</v>
      </c>
      <c r="AC51" s="84">
        <v>2.95241</v>
      </c>
      <c r="AD51" s="80">
        <v>-9.8900000000000008E-4</v>
      </c>
    </row>
    <row r="52" spans="1:30" ht="15" customHeight="1" x14ac:dyDescent="0.25">
      <c r="A52" s="79" t="s">
        <v>446</v>
      </c>
      <c r="B52" s="82" t="s">
        <v>77</v>
      </c>
      <c r="C52" s="84">
        <v>1.8931E-2</v>
      </c>
      <c r="D52" s="84">
        <v>2.3102000000000001E-2</v>
      </c>
      <c r="E52" s="84">
        <v>2.1208000000000001E-2</v>
      </c>
      <c r="F52" s="84">
        <v>2.1474E-2</v>
      </c>
      <c r="G52" s="84">
        <v>2.1465999999999999E-2</v>
      </c>
      <c r="H52" s="84">
        <v>2.1382000000000002E-2</v>
      </c>
      <c r="I52" s="84">
        <v>2.1104999999999999E-2</v>
      </c>
      <c r="J52" s="84">
        <v>2.087E-2</v>
      </c>
      <c r="K52" s="84">
        <v>2.0671999999999999E-2</v>
      </c>
      <c r="L52" s="84">
        <v>2.0448000000000001E-2</v>
      </c>
      <c r="M52" s="84">
        <v>2.0233999999999999E-2</v>
      </c>
      <c r="N52" s="84">
        <v>2.0005999999999999E-2</v>
      </c>
      <c r="O52" s="84">
        <v>1.9820000000000001E-2</v>
      </c>
      <c r="P52" s="84">
        <v>1.9661000000000001E-2</v>
      </c>
      <c r="Q52" s="84">
        <v>1.9497E-2</v>
      </c>
      <c r="R52" s="84">
        <v>1.9342000000000002E-2</v>
      </c>
      <c r="S52" s="84">
        <v>1.9206000000000001E-2</v>
      </c>
      <c r="T52" s="84">
        <v>1.9113000000000002E-2</v>
      </c>
      <c r="U52" s="84">
        <v>1.9015000000000001E-2</v>
      </c>
      <c r="V52" s="84">
        <v>1.8918000000000001E-2</v>
      </c>
      <c r="W52" s="84">
        <v>1.8832999999999999E-2</v>
      </c>
      <c r="X52" s="84">
        <v>1.8763999999999999E-2</v>
      </c>
      <c r="Y52" s="84">
        <v>1.8689000000000001E-2</v>
      </c>
      <c r="Z52" s="84">
        <v>1.8620000000000001E-2</v>
      </c>
      <c r="AA52" s="84">
        <v>1.8561999999999999E-2</v>
      </c>
      <c r="AB52" s="84">
        <v>1.8506000000000002E-2</v>
      </c>
      <c r="AC52" s="84">
        <v>1.8463E-2</v>
      </c>
      <c r="AD52" s="80">
        <v>-8.9269999999999992E-3</v>
      </c>
    </row>
    <row r="53" spans="1:30" ht="15" customHeight="1" x14ac:dyDescent="0.25">
      <c r="A53" s="79" t="s">
        <v>445</v>
      </c>
      <c r="B53" s="82" t="s">
        <v>78</v>
      </c>
      <c r="C53" s="84">
        <v>1.2073199999999999</v>
      </c>
      <c r="D53" s="84">
        <v>1.2101</v>
      </c>
      <c r="E53" s="84">
        <v>1.2205889999999999</v>
      </c>
      <c r="F53" s="84">
        <v>1.229133</v>
      </c>
      <c r="G53" s="84">
        <v>1.230208</v>
      </c>
      <c r="H53" s="84">
        <v>1.230089</v>
      </c>
      <c r="I53" s="84">
        <v>1.2295180000000001</v>
      </c>
      <c r="J53" s="84">
        <v>1.232834</v>
      </c>
      <c r="K53" s="84">
        <v>1.2386250000000001</v>
      </c>
      <c r="L53" s="84">
        <v>1.2444120000000001</v>
      </c>
      <c r="M53" s="84">
        <v>1.250211</v>
      </c>
      <c r="N53" s="84">
        <v>1.2540169999999999</v>
      </c>
      <c r="O53" s="84">
        <v>1.258842</v>
      </c>
      <c r="P53" s="84">
        <v>1.2638579999999999</v>
      </c>
      <c r="Q53" s="84">
        <v>1.267765</v>
      </c>
      <c r="R53" s="84">
        <v>1.270311</v>
      </c>
      <c r="S53" s="84">
        <v>1.272095</v>
      </c>
      <c r="T53" s="84">
        <v>1.2735259999999999</v>
      </c>
      <c r="U53" s="84">
        <v>1.2733460000000001</v>
      </c>
      <c r="V53" s="84">
        <v>1.271765</v>
      </c>
      <c r="W53" s="84">
        <v>1.268931</v>
      </c>
      <c r="X53" s="84">
        <v>1.2655890000000001</v>
      </c>
      <c r="Y53" s="84">
        <v>1.2614510000000001</v>
      </c>
      <c r="Z53" s="84">
        <v>1.2576529999999999</v>
      </c>
      <c r="AA53" s="84">
        <v>1.2549140000000001</v>
      </c>
      <c r="AB53" s="84">
        <v>1.253519</v>
      </c>
      <c r="AC53" s="84">
        <v>1.254459</v>
      </c>
      <c r="AD53" s="80">
        <v>1.441E-3</v>
      </c>
    </row>
    <row r="54" spans="1:30" ht="15" customHeight="1" x14ac:dyDescent="0.25">
      <c r="A54" s="79" t="s">
        <v>444</v>
      </c>
      <c r="B54" s="82" t="s">
        <v>21</v>
      </c>
      <c r="C54" s="84">
        <v>0.20864099999999999</v>
      </c>
      <c r="D54" s="84">
        <v>0.20846799999999999</v>
      </c>
      <c r="E54" s="84">
        <v>0.20850299999999999</v>
      </c>
      <c r="F54" s="84">
        <v>0.208786</v>
      </c>
      <c r="G54" s="84">
        <v>0.20918700000000001</v>
      </c>
      <c r="H54" s="84">
        <v>0.20963100000000001</v>
      </c>
      <c r="I54" s="84">
        <v>0.21010499999999999</v>
      </c>
      <c r="J54" s="84">
        <v>0.21055599999999999</v>
      </c>
      <c r="K54" s="84">
        <v>0.21101200000000001</v>
      </c>
      <c r="L54" s="84">
        <v>0.21147299999999999</v>
      </c>
      <c r="M54" s="84">
        <v>0.21193899999999999</v>
      </c>
      <c r="N54" s="84">
        <v>0.212393</v>
      </c>
      <c r="O54" s="84">
        <v>0.21285100000000001</v>
      </c>
      <c r="P54" s="84">
        <v>0.21340799999999999</v>
      </c>
      <c r="Q54" s="84">
        <v>0.214002</v>
      </c>
      <c r="R54" s="84">
        <v>0.21468799999999999</v>
      </c>
      <c r="S54" s="84">
        <v>0.215506</v>
      </c>
      <c r="T54" s="84">
        <v>0.216418</v>
      </c>
      <c r="U54" s="84">
        <v>0.21726100000000001</v>
      </c>
      <c r="V54" s="84">
        <v>0.218109</v>
      </c>
      <c r="W54" s="84">
        <v>0.21898400000000001</v>
      </c>
      <c r="X54" s="84">
        <v>0.21990699999999999</v>
      </c>
      <c r="Y54" s="84">
        <v>0.220834</v>
      </c>
      <c r="Z54" s="84">
        <v>0.22176000000000001</v>
      </c>
      <c r="AA54" s="84">
        <v>0.222687</v>
      </c>
      <c r="AB54" s="84">
        <v>0.22359699999999999</v>
      </c>
      <c r="AC54" s="84">
        <v>0.224526</v>
      </c>
      <c r="AD54" s="80">
        <v>2.9729999999999999E-3</v>
      </c>
    </row>
    <row r="55" spans="1:30" ht="15" customHeight="1" x14ac:dyDescent="0.25">
      <c r="A55" s="79" t="s">
        <v>443</v>
      </c>
      <c r="B55" s="82" t="s">
        <v>79</v>
      </c>
      <c r="C55" s="84">
        <v>5.0781E-2</v>
      </c>
      <c r="D55" s="84">
        <v>5.1082000000000002E-2</v>
      </c>
      <c r="E55" s="84">
        <v>5.1716999999999999E-2</v>
      </c>
      <c r="F55" s="84">
        <v>5.2270999999999998E-2</v>
      </c>
      <c r="G55" s="84">
        <v>5.2544E-2</v>
      </c>
      <c r="H55" s="84">
        <v>5.2671999999999997E-2</v>
      </c>
      <c r="I55" s="84">
        <v>5.2791999999999999E-2</v>
      </c>
      <c r="J55" s="84">
        <v>5.3006999999999999E-2</v>
      </c>
      <c r="K55" s="84">
        <v>5.3296000000000003E-2</v>
      </c>
      <c r="L55" s="84">
        <v>5.3563E-2</v>
      </c>
      <c r="M55" s="84">
        <v>5.3814000000000001E-2</v>
      </c>
      <c r="N55" s="84">
        <v>5.4056E-2</v>
      </c>
      <c r="O55" s="84">
        <v>5.4368E-2</v>
      </c>
      <c r="P55" s="84">
        <v>5.4723000000000001E-2</v>
      </c>
      <c r="Q55" s="84">
        <v>5.5077000000000001E-2</v>
      </c>
      <c r="R55" s="84">
        <v>5.5416E-2</v>
      </c>
      <c r="S55" s="84">
        <v>5.5786000000000002E-2</v>
      </c>
      <c r="T55" s="84">
        <v>5.6195000000000002E-2</v>
      </c>
      <c r="U55" s="84">
        <v>5.6599999999999998E-2</v>
      </c>
      <c r="V55" s="84">
        <v>5.7012E-2</v>
      </c>
      <c r="W55" s="84">
        <v>5.7433999999999999E-2</v>
      </c>
      <c r="X55" s="84">
        <v>5.7884999999999999E-2</v>
      </c>
      <c r="Y55" s="84">
        <v>5.8328999999999999E-2</v>
      </c>
      <c r="Z55" s="84">
        <v>5.8782000000000001E-2</v>
      </c>
      <c r="AA55" s="84">
        <v>5.9235000000000003E-2</v>
      </c>
      <c r="AB55" s="84">
        <v>5.9667999999999999E-2</v>
      </c>
      <c r="AC55" s="84">
        <v>6.0110999999999998E-2</v>
      </c>
      <c r="AD55" s="80">
        <v>6.5319999999999996E-3</v>
      </c>
    </row>
    <row r="56" spans="1:30" ht="15" customHeight="1" x14ac:dyDescent="0.25">
      <c r="A56" s="79" t="s">
        <v>442</v>
      </c>
      <c r="B56" s="82" t="s">
        <v>86</v>
      </c>
      <c r="C56" s="84">
        <v>0.24807899999999999</v>
      </c>
      <c r="D56" s="84">
        <v>0.24807000000000001</v>
      </c>
      <c r="E56" s="84">
        <v>0.24912100000000001</v>
      </c>
      <c r="F56" s="84">
        <v>0.24920900000000001</v>
      </c>
      <c r="G56" s="84">
        <v>0.24774599999999999</v>
      </c>
      <c r="H56" s="84">
        <v>0.24551700000000001</v>
      </c>
      <c r="I56" s="84">
        <v>0.24320600000000001</v>
      </c>
      <c r="J56" s="84">
        <v>0.241428</v>
      </c>
      <c r="K56" s="84">
        <v>0.24001600000000001</v>
      </c>
      <c r="L56" s="84">
        <v>0.23855000000000001</v>
      </c>
      <c r="M56" s="84">
        <v>0.237007</v>
      </c>
      <c r="N56" s="84">
        <v>0.23546500000000001</v>
      </c>
      <c r="O56" s="84">
        <v>0.23418800000000001</v>
      </c>
      <c r="P56" s="84">
        <v>0.233068</v>
      </c>
      <c r="Q56" s="84">
        <v>0.23200299999999999</v>
      </c>
      <c r="R56" s="84">
        <v>0.230846</v>
      </c>
      <c r="S56" s="84">
        <v>0.22972300000000001</v>
      </c>
      <c r="T56" s="84">
        <v>0.22878699999999999</v>
      </c>
      <c r="U56" s="84">
        <v>0.22794600000000001</v>
      </c>
      <c r="V56" s="84">
        <v>0.22708900000000001</v>
      </c>
      <c r="W56" s="84">
        <v>0.22617999999999999</v>
      </c>
      <c r="X56" s="84">
        <v>0.22528200000000001</v>
      </c>
      <c r="Y56" s="84">
        <v>0.22434699999999999</v>
      </c>
      <c r="Z56" s="84">
        <v>0.22344900000000001</v>
      </c>
      <c r="AA56" s="84">
        <v>0.22256500000000001</v>
      </c>
      <c r="AB56" s="84">
        <v>0.221661</v>
      </c>
      <c r="AC56" s="84">
        <v>0.22078800000000001</v>
      </c>
      <c r="AD56" s="80">
        <v>-4.6499999999999996E-3</v>
      </c>
    </row>
    <row r="57" spans="1:30" ht="15" customHeight="1" x14ac:dyDescent="0.2">
      <c r="A57" s="79" t="s">
        <v>441</v>
      </c>
      <c r="B57" s="78" t="s">
        <v>27</v>
      </c>
      <c r="C57" s="83">
        <v>5.2501030000000002</v>
      </c>
      <c r="D57" s="83">
        <v>4.7671580000000002</v>
      </c>
      <c r="E57" s="83">
        <v>4.8042340000000001</v>
      </c>
      <c r="F57" s="83">
        <v>4.9262230000000002</v>
      </c>
      <c r="G57" s="83">
        <v>4.9155689999999996</v>
      </c>
      <c r="H57" s="83">
        <v>4.8916430000000002</v>
      </c>
      <c r="I57" s="83">
        <v>4.8651169999999997</v>
      </c>
      <c r="J57" s="83">
        <v>4.851032</v>
      </c>
      <c r="K57" s="83">
        <v>4.8451139999999997</v>
      </c>
      <c r="L57" s="83">
        <v>4.8381530000000001</v>
      </c>
      <c r="M57" s="83">
        <v>4.830533</v>
      </c>
      <c r="N57" s="83">
        <v>4.8202210000000001</v>
      </c>
      <c r="O57" s="83">
        <v>4.8159020000000003</v>
      </c>
      <c r="P57" s="83">
        <v>4.813936</v>
      </c>
      <c r="Q57" s="83">
        <v>4.8106629999999999</v>
      </c>
      <c r="R57" s="83">
        <v>4.8052330000000003</v>
      </c>
      <c r="S57" s="83">
        <v>4.798775</v>
      </c>
      <c r="T57" s="83">
        <v>4.7953330000000003</v>
      </c>
      <c r="U57" s="83">
        <v>4.7897020000000001</v>
      </c>
      <c r="V57" s="83">
        <v>4.7826060000000004</v>
      </c>
      <c r="W57" s="83">
        <v>4.7742459999999998</v>
      </c>
      <c r="X57" s="83">
        <v>4.7671910000000004</v>
      </c>
      <c r="Y57" s="83">
        <v>4.7582009999999997</v>
      </c>
      <c r="Z57" s="83">
        <v>4.7496400000000003</v>
      </c>
      <c r="AA57" s="83">
        <v>4.742178</v>
      </c>
      <c r="AB57" s="83">
        <v>4.7351770000000002</v>
      </c>
      <c r="AC57" s="83">
        <v>4.7307560000000004</v>
      </c>
      <c r="AD57" s="76">
        <v>-3.0699999999999998E-4</v>
      </c>
    </row>
    <row r="59" spans="1:30" ht="15" customHeight="1" x14ac:dyDescent="0.2">
      <c r="B59" s="78" t="s">
        <v>30</v>
      </c>
    </row>
    <row r="60" spans="1:30" ht="15" customHeight="1" x14ac:dyDescent="0.25">
      <c r="A60" s="79" t="s">
        <v>440</v>
      </c>
      <c r="B60" s="82" t="s">
        <v>76</v>
      </c>
      <c r="C60" s="84">
        <v>0.49262299999999998</v>
      </c>
      <c r="D60" s="84">
        <v>0.44516699999999998</v>
      </c>
      <c r="E60" s="84">
        <v>0.42836099999999999</v>
      </c>
      <c r="F60" s="84">
        <v>0.43212400000000001</v>
      </c>
      <c r="G60" s="84">
        <v>0.42282799999999998</v>
      </c>
      <c r="H60" s="84">
        <v>0.408661</v>
      </c>
      <c r="I60" s="84">
        <v>0.39541799999999999</v>
      </c>
      <c r="J60" s="84">
        <v>0.38361099999999998</v>
      </c>
      <c r="K60" s="84">
        <v>0.373471</v>
      </c>
      <c r="L60" s="84">
        <v>0.36457899999999999</v>
      </c>
      <c r="M60" s="84">
        <v>0.35653299999999999</v>
      </c>
      <c r="N60" s="84">
        <v>0.34867599999999999</v>
      </c>
      <c r="O60" s="84">
        <v>0.34081800000000001</v>
      </c>
      <c r="P60" s="84">
        <v>0.33310299999999998</v>
      </c>
      <c r="Q60" s="84">
        <v>0.32566600000000001</v>
      </c>
      <c r="R60" s="84">
        <v>0.31832899999999997</v>
      </c>
      <c r="S60" s="84">
        <v>0.31116199999999999</v>
      </c>
      <c r="T60" s="84">
        <v>0.30415199999999998</v>
      </c>
      <c r="U60" s="84">
        <v>0.29718800000000001</v>
      </c>
      <c r="V60" s="84">
        <v>0.29040700000000003</v>
      </c>
      <c r="W60" s="84">
        <v>0.28383199999999997</v>
      </c>
      <c r="X60" s="84">
        <v>0.27775</v>
      </c>
      <c r="Y60" s="84">
        <v>0.27174399999999999</v>
      </c>
      <c r="Z60" s="84">
        <v>0.266121</v>
      </c>
      <c r="AA60" s="84">
        <v>0.260519</v>
      </c>
      <c r="AB60" s="84">
        <v>0.25506000000000001</v>
      </c>
      <c r="AC60" s="84">
        <v>0.24977099999999999</v>
      </c>
      <c r="AD60" s="80">
        <v>-2.2851E-2</v>
      </c>
    </row>
    <row r="61" spans="1:30" ht="15" customHeight="1" x14ac:dyDescent="0.25">
      <c r="A61" s="79" t="s">
        <v>439</v>
      </c>
      <c r="B61" s="82" t="s">
        <v>78</v>
      </c>
      <c r="C61" s="84">
        <v>4.6759000000000002E-2</v>
      </c>
      <c r="D61" s="84">
        <v>4.4553000000000002E-2</v>
      </c>
      <c r="E61" s="84">
        <v>4.3031E-2</v>
      </c>
      <c r="F61" s="84">
        <v>4.0482999999999998E-2</v>
      </c>
      <c r="G61" s="84">
        <v>3.7368999999999999E-2</v>
      </c>
      <c r="H61" s="84">
        <v>3.4280999999999999E-2</v>
      </c>
      <c r="I61" s="84">
        <v>3.1652E-2</v>
      </c>
      <c r="J61" s="84">
        <v>2.9492999999999998E-2</v>
      </c>
      <c r="K61" s="84">
        <v>2.7740000000000001E-2</v>
      </c>
      <c r="L61" s="84">
        <v>2.6379E-2</v>
      </c>
      <c r="M61" s="84">
        <v>2.5385999999999999E-2</v>
      </c>
      <c r="N61" s="84">
        <v>2.4365999999999999E-2</v>
      </c>
      <c r="O61" s="84">
        <v>2.3352999999999999E-2</v>
      </c>
      <c r="P61" s="84">
        <v>2.2370999999999999E-2</v>
      </c>
      <c r="Q61" s="84">
        <v>2.1436E-2</v>
      </c>
      <c r="R61" s="84">
        <v>2.0541E-2</v>
      </c>
      <c r="S61" s="84">
        <v>1.9696999999999999E-2</v>
      </c>
      <c r="T61" s="84">
        <v>1.8886E-2</v>
      </c>
      <c r="U61" s="84">
        <v>1.8105E-2</v>
      </c>
      <c r="V61" s="84">
        <v>1.7357000000000001E-2</v>
      </c>
      <c r="W61" s="84">
        <v>1.6638E-2</v>
      </c>
      <c r="X61" s="84">
        <v>1.5966000000000001E-2</v>
      </c>
      <c r="Y61" s="84">
        <v>1.5330999999999999E-2</v>
      </c>
      <c r="Z61" s="84">
        <v>1.4749E-2</v>
      </c>
      <c r="AA61" s="84">
        <v>1.4211E-2</v>
      </c>
      <c r="AB61" s="84">
        <v>1.3724E-2</v>
      </c>
      <c r="AC61" s="84">
        <v>1.3289E-2</v>
      </c>
      <c r="AD61" s="80">
        <v>-4.7238000000000002E-2</v>
      </c>
    </row>
    <row r="62" spans="1:30" ht="15" customHeight="1" x14ac:dyDescent="0.25">
      <c r="A62" s="79" t="s">
        <v>438</v>
      </c>
      <c r="B62" s="82" t="s">
        <v>35</v>
      </c>
      <c r="C62" s="84">
        <v>6.8910000000000004E-3</v>
      </c>
      <c r="D62" s="84">
        <v>7.0499999999999998E-3</v>
      </c>
      <c r="E62" s="84">
        <v>7.2890000000000003E-3</v>
      </c>
      <c r="F62" s="84">
        <v>7.3419999999999996E-3</v>
      </c>
      <c r="G62" s="84">
        <v>7.2519999999999998E-3</v>
      </c>
      <c r="H62" s="84">
        <v>7.097E-3</v>
      </c>
      <c r="I62" s="84">
        <v>6.9750000000000003E-3</v>
      </c>
      <c r="J62" s="84">
        <v>6.8840000000000004E-3</v>
      </c>
      <c r="K62" s="84">
        <v>6.8139999999999997E-3</v>
      </c>
      <c r="L62" s="84">
        <v>6.757E-3</v>
      </c>
      <c r="M62" s="84">
        <v>6.7080000000000004E-3</v>
      </c>
      <c r="N62" s="84">
        <v>6.6610000000000003E-3</v>
      </c>
      <c r="O62" s="84">
        <v>6.6119999999999998E-3</v>
      </c>
      <c r="P62" s="84">
        <v>6.5630000000000003E-3</v>
      </c>
      <c r="Q62" s="84">
        <v>6.5189999999999996E-3</v>
      </c>
      <c r="R62" s="84">
        <v>6.4739999999999997E-3</v>
      </c>
      <c r="S62" s="84">
        <v>6.4310000000000001E-3</v>
      </c>
      <c r="T62" s="84">
        <v>6.3870000000000003E-3</v>
      </c>
      <c r="U62" s="84">
        <v>6.3400000000000001E-3</v>
      </c>
      <c r="V62" s="84">
        <v>6.293E-3</v>
      </c>
      <c r="W62" s="84">
        <v>6.2449999999999997E-3</v>
      </c>
      <c r="X62" s="84">
        <v>6.2009999999999999E-3</v>
      </c>
      <c r="Y62" s="84">
        <v>6.1580000000000003E-3</v>
      </c>
      <c r="Z62" s="84">
        <v>6.1180000000000002E-3</v>
      </c>
      <c r="AA62" s="84">
        <v>6.0769999999999999E-3</v>
      </c>
      <c r="AB62" s="84">
        <v>6.0340000000000003E-3</v>
      </c>
      <c r="AC62" s="84">
        <v>5.9919999999999999E-3</v>
      </c>
      <c r="AD62" s="80">
        <v>-6.4819999999999999E-3</v>
      </c>
    </row>
    <row r="63" spans="1:30" ht="15" customHeight="1" x14ac:dyDescent="0.2">
      <c r="A63" s="79" t="s">
        <v>437</v>
      </c>
      <c r="B63" s="78" t="s">
        <v>27</v>
      </c>
      <c r="C63" s="83">
        <v>0.54627300000000001</v>
      </c>
      <c r="D63" s="83">
        <v>0.49676999999999999</v>
      </c>
      <c r="E63" s="83">
        <v>0.47867999999999999</v>
      </c>
      <c r="F63" s="83">
        <v>0.47994900000000001</v>
      </c>
      <c r="G63" s="83">
        <v>0.467449</v>
      </c>
      <c r="H63" s="83">
        <v>0.45003900000000002</v>
      </c>
      <c r="I63" s="83">
        <v>0.43404500000000001</v>
      </c>
      <c r="J63" s="83">
        <v>0.41998799999999997</v>
      </c>
      <c r="K63" s="83">
        <v>0.40802500000000003</v>
      </c>
      <c r="L63" s="83">
        <v>0.39771499999999999</v>
      </c>
      <c r="M63" s="83">
        <v>0.388627</v>
      </c>
      <c r="N63" s="83">
        <v>0.37970300000000001</v>
      </c>
      <c r="O63" s="83">
        <v>0.37078299999999997</v>
      </c>
      <c r="P63" s="83">
        <v>0.362037</v>
      </c>
      <c r="Q63" s="83">
        <v>0.35362100000000002</v>
      </c>
      <c r="R63" s="83">
        <v>0.34534399999999998</v>
      </c>
      <c r="S63" s="83">
        <v>0.33728999999999998</v>
      </c>
      <c r="T63" s="83">
        <v>0.32942500000000002</v>
      </c>
      <c r="U63" s="83">
        <v>0.321633</v>
      </c>
      <c r="V63" s="83">
        <v>0.31405699999999998</v>
      </c>
      <c r="W63" s="83">
        <v>0.30671500000000002</v>
      </c>
      <c r="X63" s="83">
        <v>0.29991800000000002</v>
      </c>
      <c r="Y63" s="83">
        <v>0.29323300000000002</v>
      </c>
      <c r="Z63" s="83">
        <v>0.28698800000000002</v>
      </c>
      <c r="AA63" s="83">
        <v>0.280806</v>
      </c>
      <c r="AB63" s="83">
        <v>0.27481800000000001</v>
      </c>
      <c r="AC63" s="83">
        <v>0.26905200000000001</v>
      </c>
      <c r="AD63" s="76">
        <v>-2.4230000000000002E-2</v>
      </c>
    </row>
    <row r="65" spans="1:30" ht="15" customHeight="1" x14ac:dyDescent="0.2">
      <c r="B65" s="78" t="s">
        <v>87</v>
      </c>
    </row>
    <row r="66" spans="1:30" ht="15" customHeight="1" x14ac:dyDescent="0.25">
      <c r="A66" s="79" t="s">
        <v>436</v>
      </c>
      <c r="B66" s="82" t="s">
        <v>76</v>
      </c>
      <c r="C66" s="84">
        <v>0.36665900000000001</v>
      </c>
      <c r="D66" s="84">
        <v>0.29454599999999997</v>
      </c>
      <c r="E66" s="84">
        <v>0.31209500000000001</v>
      </c>
      <c r="F66" s="84">
        <v>0.31912299999999999</v>
      </c>
      <c r="G66" s="84">
        <v>0.31268699999999999</v>
      </c>
      <c r="H66" s="84">
        <v>0.30462899999999998</v>
      </c>
      <c r="I66" s="84">
        <v>0.29734100000000002</v>
      </c>
      <c r="J66" s="84">
        <v>0.29157899999999998</v>
      </c>
      <c r="K66" s="84">
        <v>0.28666700000000001</v>
      </c>
      <c r="L66" s="84">
        <v>0.28231099999999998</v>
      </c>
      <c r="M66" s="84">
        <v>0.27839000000000003</v>
      </c>
      <c r="N66" s="84">
        <v>0.27469300000000002</v>
      </c>
      <c r="O66" s="84">
        <v>0.27114500000000002</v>
      </c>
      <c r="P66" s="84">
        <v>0.26764199999999999</v>
      </c>
      <c r="Q66" s="84">
        <v>0.26418199999999997</v>
      </c>
      <c r="R66" s="84">
        <v>0.26080700000000001</v>
      </c>
      <c r="S66" s="84">
        <v>0.257299</v>
      </c>
      <c r="T66" s="84">
        <v>0.25385000000000002</v>
      </c>
      <c r="U66" s="84">
        <v>0.25026199999999998</v>
      </c>
      <c r="V66" s="84">
        <v>0.24659</v>
      </c>
      <c r="W66" s="84">
        <v>0.24310000000000001</v>
      </c>
      <c r="X66" s="84">
        <v>0.23990900000000001</v>
      </c>
      <c r="Y66" s="84">
        <v>0.23679600000000001</v>
      </c>
      <c r="Z66" s="84">
        <v>0.23371600000000001</v>
      </c>
      <c r="AA66" s="84">
        <v>0.230521</v>
      </c>
      <c r="AB66" s="84">
        <v>0.227275</v>
      </c>
      <c r="AC66" s="84">
        <v>0.22403100000000001</v>
      </c>
      <c r="AD66" s="80">
        <v>-1.0886E-2</v>
      </c>
    </row>
    <row r="67" spans="1:30" ht="15" customHeight="1" x14ac:dyDescent="0.25">
      <c r="A67" s="79" t="s">
        <v>435</v>
      </c>
      <c r="B67" s="82" t="s">
        <v>78</v>
      </c>
      <c r="C67" s="84">
        <v>6.1026999999999998E-2</v>
      </c>
      <c r="D67" s="84">
        <v>6.0111999999999999E-2</v>
      </c>
      <c r="E67" s="84">
        <v>5.9242999999999997E-2</v>
      </c>
      <c r="F67" s="84">
        <v>5.7464000000000001E-2</v>
      </c>
      <c r="G67" s="84">
        <v>5.5146000000000001E-2</v>
      </c>
      <c r="H67" s="84">
        <v>5.2882999999999999E-2</v>
      </c>
      <c r="I67" s="84">
        <v>5.0950000000000002E-2</v>
      </c>
      <c r="J67" s="84">
        <v>4.9384999999999998E-2</v>
      </c>
      <c r="K67" s="84">
        <v>4.8089E-2</v>
      </c>
      <c r="L67" s="84">
        <v>4.7014E-2</v>
      </c>
      <c r="M67" s="84">
        <v>4.6158999999999999E-2</v>
      </c>
      <c r="N67" s="84">
        <v>4.5191000000000002E-2</v>
      </c>
      <c r="O67" s="84">
        <v>4.4165000000000003E-2</v>
      </c>
      <c r="P67" s="84">
        <v>4.3101E-2</v>
      </c>
      <c r="Q67" s="84">
        <v>4.2000000000000003E-2</v>
      </c>
      <c r="R67" s="84">
        <v>4.0890000000000003E-2</v>
      </c>
      <c r="S67" s="84">
        <v>3.9808000000000003E-2</v>
      </c>
      <c r="T67" s="84">
        <v>3.8723E-2</v>
      </c>
      <c r="U67" s="84">
        <v>3.7626E-2</v>
      </c>
      <c r="V67" s="84">
        <v>3.6526000000000003E-2</v>
      </c>
      <c r="W67" s="84">
        <v>3.5459999999999998E-2</v>
      </c>
      <c r="X67" s="84">
        <v>3.4444000000000002E-2</v>
      </c>
      <c r="Y67" s="84">
        <v>3.3480999999999997E-2</v>
      </c>
      <c r="Z67" s="84">
        <v>3.2580999999999999E-2</v>
      </c>
      <c r="AA67" s="84">
        <v>3.1739000000000003E-2</v>
      </c>
      <c r="AB67" s="84">
        <v>3.0974999999999999E-2</v>
      </c>
      <c r="AC67" s="84">
        <v>3.0301999999999999E-2</v>
      </c>
      <c r="AD67" s="80">
        <v>-2.7029000000000001E-2</v>
      </c>
    </row>
    <row r="68" spans="1:30" ht="15" customHeight="1" x14ac:dyDescent="0.25">
      <c r="A68" s="79" t="s">
        <v>434</v>
      </c>
      <c r="B68" s="82" t="s">
        <v>21</v>
      </c>
      <c r="C68" s="84">
        <v>2.8608000000000001E-2</v>
      </c>
      <c r="D68" s="84">
        <v>2.8249E-2</v>
      </c>
      <c r="E68" s="84">
        <v>2.7916E-2</v>
      </c>
      <c r="F68" s="84">
        <v>2.7612000000000001E-2</v>
      </c>
      <c r="G68" s="84">
        <v>2.7333E-2</v>
      </c>
      <c r="H68" s="84">
        <v>2.7067999999999998E-2</v>
      </c>
      <c r="I68" s="84">
        <v>2.6807000000000001E-2</v>
      </c>
      <c r="J68" s="84">
        <v>2.6542E-2</v>
      </c>
      <c r="K68" s="84">
        <v>2.6279E-2</v>
      </c>
      <c r="L68" s="84">
        <v>2.6022E-2</v>
      </c>
      <c r="M68" s="84">
        <v>2.5769E-2</v>
      </c>
      <c r="N68" s="84">
        <v>2.5517999999999999E-2</v>
      </c>
      <c r="O68" s="84">
        <v>2.5260999999999999E-2</v>
      </c>
      <c r="P68" s="84">
        <v>2.5041999999999998E-2</v>
      </c>
      <c r="Q68" s="84">
        <v>2.4844999999999999E-2</v>
      </c>
      <c r="R68" s="84">
        <v>2.4674999999999999E-2</v>
      </c>
      <c r="S68" s="84">
        <v>2.4538000000000001E-2</v>
      </c>
      <c r="T68" s="84">
        <v>2.4437E-2</v>
      </c>
      <c r="U68" s="84">
        <v>2.4324999999999999E-2</v>
      </c>
      <c r="V68" s="84">
        <v>2.4212000000000001E-2</v>
      </c>
      <c r="W68" s="84">
        <v>2.4098000000000001E-2</v>
      </c>
      <c r="X68" s="84">
        <v>2.3986E-2</v>
      </c>
      <c r="Y68" s="84">
        <v>2.3872000000000001E-2</v>
      </c>
      <c r="Z68" s="84">
        <v>2.3753E-2</v>
      </c>
      <c r="AA68" s="84">
        <v>2.3630000000000002E-2</v>
      </c>
      <c r="AB68" s="84">
        <v>2.3504000000000001E-2</v>
      </c>
      <c r="AC68" s="84">
        <v>2.3377999999999999E-2</v>
      </c>
      <c r="AD68" s="80">
        <v>-7.5420000000000001E-3</v>
      </c>
    </row>
    <row r="69" spans="1:30" ht="15" customHeight="1" x14ac:dyDescent="0.25">
      <c r="A69" s="79" t="s">
        <v>433</v>
      </c>
      <c r="B69" s="82" t="s">
        <v>35</v>
      </c>
      <c r="C69" s="84">
        <v>4.1732999999999999E-2</v>
      </c>
      <c r="D69" s="84">
        <v>4.3464999999999997E-2</v>
      </c>
      <c r="E69" s="84">
        <v>4.5159999999999999E-2</v>
      </c>
      <c r="F69" s="84">
        <v>4.6155000000000002E-2</v>
      </c>
      <c r="G69" s="84">
        <v>4.6622999999999998E-2</v>
      </c>
      <c r="H69" s="84">
        <v>4.6935999999999999E-2</v>
      </c>
      <c r="I69" s="84">
        <v>4.7402E-2</v>
      </c>
      <c r="J69" s="84">
        <v>4.8006E-2</v>
      </c>
      <c r="K69" s="84">
        <v>4.8694000000000001E-2</v>
      </c>
      <c r="L69" s="84">
        <v>4.9423000000000002E-2</v>
      </c>
      <c r="M69" s="84">
        <v>5.0182999999999998E-2</v>
      </c>
      <c r="N69" s="84">
        <v>5.0953999999999999E-2</v>
      </c>
      <c r="O69" s="84">
        <v>5.1725E-2</v>
      </c>
      <c r="P69" s="84">
        <v>5.2491000000000003E-2</v>
      </c>
      <c r="Q69" s="84">
        <v>5.3232000000000002E-2</v>
      </c>
      <c r="R69" s="84">
        <v>5.3960000000000001E-2</v>
      </c>
      <c r="S69" s="84">
        <v>5.4713999999999999E-2</v>
      </c>
      <c r="T69" s="84">
        <v>5.5448999999999998E-2</v>
      </c>
      <c r="U69" s="84">
        <v>5.6146000000000001E-2</v>
      </c>
      <c r="V69" s="84">
        <v>5.6818E-2</v>
      </c>
      <c r="W69" s="84">
        <v>5.7507999999999997E-2</v>
      </c>
      <c r="X69" s="84">
        <v>5.8233E-2</v>
      </c>
      <c r="Y69" s="84">
        <v>5.8973999999999999E-2</v>
      </c>
      <c r="Z69" s="84">
        <v>5.9727000000000002E-2</v>
      </c>
      <c r="AA69" s="84">
        <v>6.0456000000000003E-2</v>
      </c>
      <c r="AB69" s="84">
        <v>6.1170000000000002E-2</v>
      </c>
      <c r="AC69" s="84">
        <v>6.1890000000000001E-2</v>
      </c>
      <c r="AD69" s="80">
        <v>1.4236E-2</v>
      </c>
    </row>
    <row r="70" spans="1:30" ht="15" customHeight="1" x14ac:dyDescent="0.2">
      <c r="A70" s="79" t="s">
        <v>432</v>
      </c>
      <c r="B70" s="78" t="s">
        <v>27</v>
      </c>
      <c r="C70" s="83">
        <v>0.498027</v>
      </c>
      <c r="D70" s="83">
        <v>0.426373</v>
      </c>
      <c r="E70" s="83">
        <v>0.44441399999999998</v>
      </c>
      <c r="F70" s="83">
        <v>0.45035399999999998</v>
      </c>
      <c r="G70" s="83">
        <v>0.44178899999999999</v>
      </c>
      <c r="H70" s="83">
        <v>0.43151699999999998</v>
      </c>
      <c r="I70" s="83">
        <v>0.42249999999999999</v>
      </c>
      <c r="J70" s="83">
        <v>0.41551199999999999</v>
      </c>
      <c r="K70" s="83">
        <v>0.40972900000000001</v>
      </c>
      <c r="L70" s="83">
        <v>0.40477000000000002</v>
      </c>
      <c r="M70" s="83">
        <v>0.400501</v>
      </c>
      <c r="N70" s="83">
        <v>0.39635500000000001</v>
      </c>
      <c r="O70" s="83">
        <v>0.392295</v>
      </c>
      <c r="P70" s="83">
        <v>0.38827499999999998</v>
      </c>
      <c r="Q70" s="83">
        <v>0.38425999999999999</v>
      </c>
      <c r="R70" s="83">
        <v>0.380332</v>
      </c>
      <c r="S70" s="83">
        <v>0.37635800000000003</v>
      </c>
      <c r="T70" s="83">
        <v>0.37245899999999998</v>
      </c>
      <c r="U70" s="83">
        <v>0.36836000000000002</v>
      </c>
      <c r="V70" s="83">
        <v>0.36414600000000003</v>
      </c>
      <c r="W70" s="83">
        <v>0.36016599999999999</v>
      </c>
      <c r="X70" s="83">
        <v>0.356572</v>
      </c>
      <c r="Y70" s="83">
        <v>0.35312300000000002</v>
      </c>
      <c r="Z70" s="83">
        <v>0.349777</v>
      </c>
      <c r="AA70" s="83">
        <v>0.34634599999999999</v>
      </c>
      <c r="AB70" s="83">
        <v>0.34292400000000001</v>
      </c>
      <c r="AC70" s="83">
        <v>0.33960000000000001</v>
      </c>
      <c r="AD70" s="76">
        <v>-9.0609999999999996E-3</v>
      </c>
    </row>
    <row r="72" spans="1:30" ht="15" customHeight="1" x14ac:dyDescent="0.25">
      <c r="A72" s="79" t="s">
        <v>431</v>
      </c>
      <c r="B72" s="82" t="s">
        <v>88</v>
      </c>
      <c r="C72" s="84">
        <v>0.59231800000000001</v>
      </c>
      <c r="D72" s="84">
        <v>0.44096299999999999</v>
      </c>
      <c r="E72" s="84">
        <v>0.39411299999999999</v>
      </c>
      <c r="F72" s="84">
        <v>0.38476500000000002</v>
      </c>
      <c r="G72" s="84">
        <v>0.38858199999999998</v>
      </c>
      <c r="H72" s="84">
        <v>0.40479599999999999</v>
      </c>
      <c r="I72" s="84">
        <v>0.41528300000000001</v>
      </c>
      <c r="J72" s="84">
        <v>0.42021999999999998</v>
      </c>
      <c r="K72" s="84">
        <v>0.42071999999999998</v>
      </c>
      <c r="L72" s="84">
        <v>0.41858200000000001</v>
      </c>
      <c r="M72" s="84">
        <v>0.41490899999999997</v>
      </c>
      <c r="N72" s="84">
        <v>0.41093299999999999</v>
      </c>
      <c r="O72" s="84">
        <v>0.40762599999999999</v>
      </c>
      <c r="P72" s="84">
        <v>0.40409600000000001</v>
      </c>
      <c r="Q72" s="84">
        <v>0.399816</v>
      </c>
      <c r="R72" s="84">
        <v>0.39567400000000003</v>
      </c>
      <c r="S72" s="84">
        <v>0.39071499999999998</v>
      </c>
      <c r="T72" s="84">
        <v>0.38676500000000003</v>
      </c>
      <c r="U72" s="84">
        <v>0.38341999999999998</v>
      </c>
      <c r="V72" s="84">
        <v>0.38056099999999998</v>
      </c>
      <c r="W72" s="84">
        <v>0.37835200000000002</v>
      </c>
      <c r="X72" s="84">
        <v>0.37564700000000001</v>
      </c>
      <c r="Y72" s="84">
        <v>0.37329499999999999</v>
      </c>
      <c r="Z72" s="84">
        <v>0.37057299999999999</v>
      </c>
      <c r="AA72" s="84">
        <v>0.36871999999999999</v>
      </c>
      <c r="AB72" s="84">
        <v>0.36734800000000001</v>
      </c>
      <c r="AC72" s="84">
        <v>0.36638399999999999</v>
      </c>
      <c r="AD72" s="80">
        <v>-7.3839999999999999E-3</v>
      </c>
    </row>
    <row r="73" spans="1:30" ht="15" customHeight="1" x14ac:dyDescent="0.25">
      <c r="A73" s="79" t="s">
        <v>430</v>
      </c>
      <c r="B73" s="82" t="s">
        <v>89</v>
      </c>
      <c r="C73" s="84">
        <v>9.3399999999999993E-3</v>
      </c>
      <c r="D73" s="84">
        <v>7.8399999999999997E-3</v>
      </c>
      <c r="E73" s="84">
        <v>7.7120000000000001E-3</v>
      </c>
      <c r="F73" s="84">
        <v>7.7279999999999996E-3</v>
      </c>
      <c r="G73" s="84">
        <v>7.4310000000000001E-3</v>
      </c>
      <c r="H73" s="84">
        <v>7.0219999999999996E-3</v>
      </c>
      <c r="I73" s="84">
        <v>6.7010000000000004E-3</v>
      </c>
      <c r="J73" s="84">
        <v>6.4580000000000002E-3</v>
      </c>
      <c r="K73" s="84">
        <v>6.2610000000000001E-3</v>
      </c>
      <c r="L73" s="84">
        <v>6.0939999999999996E-3</v>
      </c>
      <c r="M73" s="84">
        <v>5.9449999999999998E-3</v>
      </c>
      <c r="N73" s="84">
        <v>5.8019999999999999E-3</v>
      </c>
      <c r="O73" s="84">
        <v>5.6600000000000001E-3</v>
      </c>
      <c r="P73" s="84">
        <v>5.522E-3</v>
      </c>
      <c r="Q73" s="84">
        <v>5.391E-3</v>
      </c>
      <c r="R73" s="84">
        <v>5.2630000000000003E-3</v>
      </c>
      <c r="S73" s="84">
        <v>5.1399999999999996E-3</v>
      </c>
      <c r="T73" s="84">
        <v>5.0159999999999996E-3</v>
      </c>
      <c r="U73" s="84">
        <v>4.8900000000000002E-3</v>
      </c>
      <c r="V73" s="84">
        <v>4.7670000000000004E-3</v>
      </c>
      <c r="W73" s="84">
        <v>4.6449999999999998E-3</v>
      </c>
      <c r="X73" s="84">
        <v>4.5329999999999997E-3</v>
      </c>
      <c r="Y73" s="84">
        <v>4.4229999999999998E-3</v>
      </c>
      <c r="Z73" s="84">
        <v>4.3189999999999999E-3</v>
      </c>
      <c r="AA73" s="84">
        <v>4.215E-3</v>
      </c>
      <c r="AB73" s="84">
        <v>4.1120000000000002E-3</v>
      </c>
      <c r="AC73" s="84">
        <v>4.0119999999999999E-3</v>
      </c>
      <c r="AD73" s="80">
        <v>-2.6443000000000001E-2</v>
      </c>
    </row>
    <row r="75" spans="1:30" ht="15" customHeight="1" x14ac:dyDescent="0.2">
      <c r="B75" s="78" t="s">
        <v>34</v>
      </c>
    </row>
    <row r="76" spans="1:30" ht="15" customHeight="1" x14ac:dyDescent="0.25">
      <c r="A76" s="79" t="s">
        <v>429</v>
      </c>
      <c r="B76" s="82" t="s">
        <v>90</v>
      </c>
      <c r="C76" s="84">
        <v>5.4043080000000003</v>
      </c>
      <c r="D76" s="84">
        <v>4.5476510000000001</v>
      </c>
      <c r="E76" s="84">
        <v>4.5541999999999998</v>
      </c>
      <c r="F76" s="84">
        <v>4.6740750000000002</v>
      </c>
      <c r="G76" s="84">
        <v>4.649394</v>
      </c>
      <c r="H76" s="84">
        <v>4.6182740000000004</v>
      </c>
      <c r="I76" s="84">
        <v>4.5811890000000002</v>
      </c>
      <c r="J76" s="84">
        <v>4.550281</v>
      </c>
      <c r="K76" s="84">
        <v>4.5232510000000001</v>
      </c>
      <c r="L76" s="84">
        <v>4.4946359999999999</v>
      </c>
      <c r="M76" s="84">
        <v>4.4653109999999998</v>
      </c>
      <c r="N76" s="84">
        <v>4.4349530000000001</v>
      </c>
      <c r="O76" s="84">
        <v>4.4102620000000003</v>
      </c>
      <c r="P76" s="84">
        <v>4.3874550000000001</v>
      </c>
      <c r="Q76" s="84">
        <v>4.363969</v>
      </c>
      <c r="R76" s="84">
        <v>4.3400100000000004</v>
      </c>
      <c r="S76" s="84">
        <v>4.3146339999999999</v>
      </c>
      <c r="T76" s="84">
        <v>4.2938809999999998</v>
      </c>
      <c r="U76" s="84">
        <v>4.2729569999999999</v>
      </c>
      <c r="V76" s="84">
        <v>4.2526460000000004</v>
      </c>
      <c r="W76" s="84">
        <v>4.2334449999999997</v>
      </c>
      <c r="X76" s="84">
        <v>4.2164489999999999</v>
      </c>
      <c r="Y76" s="84">
        <v>4.1988750000000001</v>
      </c>
      <c r="Z76" s="84">
        <v>4.1812509999999996</v>
      </c>
      <c r="AA76" s="84">
        <v>4.1643610000000004</v>
      </c>
      <c r="AB76" s="84">
        <v>4.1471609999999997</v>
      </c>
      <c r="AC76" s="84">
        <v>4.1307609999999997</v>
      </c>
      <c r="AD76" s="80">
        <v>-3.839E-3</v>
      </c>
    </row>
    <row r="77" spans="1:30" ht="15" customHeight="1" x14ac:dyDescent="0.25">
      <c r="A77" s="79" t="s">
        <v>428</v>
      </c>
      <c r="B77" s="82" t="s">
        <v>91</v>
      </c>
      <c r="C77" s="84">
        <v>0.66678199999999999</v>
      </c>
      <c r="D77" s="84">
        <v>0.825345</v>
      </c>
      <c r="E77" s="84">
        <v>0.761911</v>
      </c>
      <c r="F77" s="84">
        <v>0.77453399999999994</v>
      </c>
      <c r="G77" s="84">
        <v>0.77164299999999997</v>
      </c>
      <c r="H77" s="84">
        <v>0.76488599999999995</v>
      </c>
      <c r="I77" s="84">
        <v>0.75838899999999998</v>
      </c>
      <c r="J77" s="84">
        <v>0.754498</v>
      </c>
      <c r="K77" s="84">
        <v>0.75633499999999998</v>
      </c>
      <c r="L77" s="84">
        <v>0.761687</v>
      </c>
      <c r="M77" s="84">
        <v>0.76754699999999998</v>
      </c>
      <c r="N77" s="84">
        <v>0.77250300000000005</v>
      </c>
      <c r="O77" s="84">
        <v>0.77852299999999997</v>
      </c>
      <c r="P77" s="84">
        <v>0.78542000000000001</v>
      </c>
      <c r="Q77" s="84">
        <v>0.792628</v>
      </c>
      <c r="R77" s="84">
        <v>0.80003199999999997</v>
      </c>
      <c r="S77" s="84">
        <v>0.80720899999999995</v>
      </c>
      <c r="T77" s="84">
        <v>0.81598800000000005</v>
      </c>
      <c r="U77" s="84">
        <v>0.82462299999999999</v>
      </c>
      <c r="V77" s="84">
        <v>0.83396700000000001</v>
      </c>
      <c r="W77" s="84">
        <v>0.84427300000000005</v>
      </c>
      <c r="X77" s="84">
        <v>0.85559799999999997</v>
      </c>
      <c r="Y77" s="84">
        <v>0.86660999999999999</v>
      </c>
      <c r="Z77" s="84">
        <v>0.87741599999999997</v>
      </c>
      <c r="AA77" s="84">
        <v>0.88834000000000002</v>
      </c>
      <c r="AB77" s="84">
        <v>0.89915800000000001</v>
      </c>
      <c r="AC77" s="84">
        <v>0.91025100000000003</v>
      </c>
      <c r="AD77" s="80">
        <v>3.9240000000000004E-3</v>
      </c>
    </row>
    <row r="78" spans="1:30" ht="15" customHeight="1" x14ac:dyDescent="0.25">
      <c r="A78" s="79" t="s">
        <v>427</v>
      </c>
      <c r="B78" s="82" t="s">
        <v>92</v>
      </c>
      <c r="C78" s="84">
        <v>1.7642279999999999</v>
      </c>
      <c r="D78" s="84">
        <v>1.7678119999999999</v>
      </c>
      <c r="E78" s="84">
        <v>1.7803059999999999</v>
      </c>
      <c r="F78" s="84">
        <v>1.788748</v>
      </c>
      <c r="G78" s="84">
        <v>1.786454</v>
      </c>
      <c r="H78" s="84">
        <v>1.7818000000000001</v>
      </c>
      <c r="I78" s="84">
        <v>1.7763260000000001</v>
      </c>
      <c r="J78" s="84">
        <v>1.7767569999999999</v>
      </c>
      <c r="K78" s="84">
        <v>1.7810239999999999</v>
      </c>
      <c r="L78" s="84">
        <v>1.78592</v>
      </c>
      <c r="M78" s="84">
        <v>1.791282</v>
      </c>
      <c r="N78" s="84">
        <v>1.7940370000000001</v>
      </c>
      <c r="O78" s="84">
        <v>1.7978270000000001</v>
      </c>
      <c r="P78" s="84">
        <v>1.8019339999999999</v>
      </c>
      <c r="Q78" s="84">
        <v>1.8048679999999999</v>
      </c>
      <c r="R78" s="84">
        <v>1.806219</v>
      </c>
      <c r="S78" s="84">
        <v>1.8065720000000001</v>
      </c>
      <c r="T78" s="84">
        <v>1.806797</v>
      </c>
      <c r="U78" s="84">
        <v>1.805375</v>
      </c>
      <c r="V78" s="84">
        <v>1.8021860000000001</v>
      </c>
      <c r="W78" s="84">
        <v>1.7975760000000001</v>
      </c>
      <c r="X78" s="84">
        <v>1.7925230000000001</v>
      </c>
      <c r="Y78" s="84">
        <v>1.7866690000000001</v>
      </c>
      <c r="Z78" s="84">
        <v>1.7813840000000001</v>
      </c>
      <c r="AA78" s="84">
        <v>1.77763</v>
      </c>
      <c r="AB78" s="84">
        <v>1.776062</v>
      </c>
      <c r="AC78" s="84">
        <v>1.777792</v>
      </c>
      <c r="AD78" s="80">
        <v>2.2499999999999999E-4</v>
      </c>
    </row>
    <row r="79" spans="1:30" ht="15" customHeight="1" x14ac:dyDescent="0.25">
      <c r="A79" s="79" t="s">
        <v>426</v>
      </c>
      <c r="B79" s="82" t="s">
        <v>93</v>
      </c>
      <c r="C79" s="84">
        <v>0.36032399999999998</v>
      </c>
      <c r="D79" s="84">
        <v>0.35596699999999998</v>
      </c>
      <c r="E79" s="84">
        <v>0.35193400000000002</v>
      </c>
      <c r="F79" s="84">
        <v>0.348277</v>
      </c>
      <c r="G79" s="84">
        <v>0.34516599999999997</v>
      </c>
      <c r="H79" s="84">
        <v>0.342474</v>
      </c>
      <c r="I79" s="84">
        <v>0.34018700000000002</v>
      </c>
      <c r="J79" s="84">
        <v>0.33818599999999999</v>
      </c>
      <c r="K79" s="84">
        <v>0.33577200000000001</v>
      </c>
      <c r="L79" s="84">
        <v>0.33366200000000001</v>
      </c>
      <c r="M79" s="84">
        <v>0.33190399999999998</v>
      </c>
      <c r="N79" s="84">
        <v>0.33054099999999997</v>
      </c>
      <c r="O79" s="84">
        <v>0.32958799999999999</v>
      </c>
      <c r="P79" s="84">
        <v>0.32905299999999998</v>
      </c>
      <c r="Q79" s="84">
        <v>0.32882899999999998</v>
      </c>
      <c r="R79" s="84">
        <v>0.32900000000000001</v>
      </c>
      <c r="S79" s="84">
        <v>0.32964900000000003</v>
      </c>
      <c r="T79" s="84">
        <v>0.33068799999999998</v>
      </c>
      <c r="U79" s="84">
        <v>0.33204299999999998</v>
      </c>
      <c r="V79" s="84">
        <v>0.33384200000000003</v>
      </c>
      <c r="W79" s="84">
        <v>0.33615299999999998</v>
      </c>
      <c r="X79" s="84">
        <v>0.33904699999999999</v>
      </c>
      <c r="Y79" s="84">
        <v>0.34241300000000002</v>
      </c>
      <c r="Z79" s="84">
        <v>0.34579500000000002</v>
      </c>
      <c r="AA79" s="84">
        <v>0.34917999999999999</v>
      </c>
      <c r="AB79" s="84">
        <v>0.35252600000000001</v>
      </c>
      <c r="AC79" s="84">
        <v>0.35590500000000003</v>
      </c>
      <c r="AD79" s="80">
        <v>-6.9999999999999999E-6</v>
      </c>
    </row>
    <row r="80" spans="1:30" ht="15" customHeight="1" x14ac:dyDescent="0.25">
      <c r="A80" s="79" t="s">
        <v>425</v>
      </c>
      <c r="B80" s="82" t="s">
        <v>94</v>
      </c>
      <c r="C80" s="84">
        <v>0.344279</v>
      </c>
      <c r="D80" s="84">
        <v>0.34462100000000001</v>
      </c>
      <c r="E80" s="84">
        <v>0.34540599999999999</v>
      </c>
      <c r="F80" s="84">
        <v>0.34667100000000001</v>
      </c>
      <c r="G80" s="84">
        <v>0.34819</v>
      </c>
      <c r="H80" s="84">
        <v>0.349831</v>
      </c>
      <c r="I80" s="84">
        <v>0.35154800000000003</v>
      </c>
      <c r="J80" s="84">
        <v>0.35322399999999998</v>
      </c>
      <c r="K80" s="84">
        <v>0.35489500000000002</v>
      </c>
      <c r="L80" s="84">
        <v>0.35655999999999999</v>
      </c>
      <c r="M80" s="84">
        <v>0.35822700000000002</v>
      </c>
      <c r="N80" s="84">
        <v>0.35986699999999999</v>
      </c>
      <c r="O80" s="84">
        <v>0.36149399999999998</v>
      </c>
      <c r="P80" s="84">
        <v>0.36324600000000001</v>
      </c>
      <c r="Q80" s="84">
        <v>0.36499700000000002</v>
      </c>
      <c r="R80" s="84">
        <v>0.36685000000000001</v>
      </c>
      <c r="S80" s="84">
        <v>0.36887999999999999</v>
      </c>
      <c r="T80" s="84">
        <v>0.37101899999999999</v>
      </c>
      <c r="U80" s="84">
        <v>0.37302299999999999</v>
      </c>
      <c r="V80" s="84">
        <v>0.37503199999999998</v>
      </c>
      <c r="W80" s="84">
        <v>0.37708399999999997</v>
      </c>
      <c r="X80" s="84">
        <v>0.37922800000000001</v>
      </c>
      <c r="Y80" s="84">
        <v>0.38136999999999999</v>
      </c>
      <c r="Z80" s="84">
        <v>0.38350400000000001</v>
      </c>
      <c r="AA80" s="84">
        <v>0.38562299999999999</v>
      </c>
      <c r="AB80" s="84">
        <v>0.38769999999999999</v>
      </c>
      <c r="AC80" s="84">
        <v>0.38980900000000002</v>
      </c>
      <c r="AD80" s="80">
        <v>4.9410000000000001E-3</v>
      </c>
    </row>
    <row r="81" spans="1:30" ht="15" customHeight="1" x14ac:dyDescent="0.25">
      <c r="A81" s="79" t="s">
        <v>424</v>
      </c>
      <c r="B81" s="82" t="s">
        <v>95</v>
      </c>
      <c r="C81" s="84">
        <v>0.254361</v>
      </c>
      <c r="D81" s="84">
        <v>0.25635400000000003</v>
      </c>
      <c r="E81" s="84">
        <v>0.25933099999999998</v>
      </c>
      <c r="F81" s="84">
        <v>0.262382</v>
      </c>
      <c r="G81" s="84">
        <v>0.26450699999999999</v>
      </c>
      <c r="H81" s="84">
        <v>0.26585399999999998</v>
      </c>
      <c r="I81" s="84">
        <v>0.266843</v>
      </c>
      <c r="J81" s="84">
        <v>0.26819999999999999</v>
      </c>
      <c r="K81" s="84">
        <v>0.27002599999999999</v>
      </c>
      <c r="L81" s="84">
        <v>0.27192100000000002</v>
      </c>
      <c r="M81" s="84">
        <v>0.27388299999999999</v>
      </c>
      <c r="N81" s="84">
        <v>0.27568700000000002</v>
      </c>
      <c r="O81" s="84">
        <v>0.27764100000000003</v>
      </c>
      <c r="P81" s="84">
        <v>0.27980100000000002</v>
      </c>
      <c r="Q81" s="84">
        <v>0.28202899999999997</v>
      </c>
      <c r="R81" s="84">
        <v>0.28428900000000001</v>
      </c>
      <c r="S81" s="84">
        <v>0.28666399999999997</v>
      </c>
      <c r="T81" s="84">
        <v>0.28928199999999998</v>
      </c>
      <c r="U81" s="84">
        <v>0.29198499999999999</v>
      </c>
      <c r="V81" s="84">
        <v>0.29484900000000003</v>
      </c>
      <c r="W81" s="84">
        <v>0.297875</v>
      </c>
      <c r="X81" s="84">
        <v>0.30111300000000002</v>
      </c>
      <c r="Y81" s="84">
        <v>0.30435899999999999</v>
      </c>
      <c r="Z81" s="84">
        <v>0.30759799999999998</v>
      </c>
      <c r="AA81" s="84">
        <v>0.31079899999999999</v>
      </c>
      <c r="AB81" s="84">
        <v>0.31398300000000001</v>
      </c>
      <c r="AC81" s="84">
        <v>0.317222</v>
      </c>
      <c r="AD81" s="80">
        <v>8.5579999999999996E-3</v>
      </c>
    </row>
    <row r="82" spans="1:30" ht="15" customHeight="1" x14ac:dyDescent="0.25">
      <c r="A82" s="79" t="s">
        <v>423</v>
      </c>
      <c r="B82" s="82" t="s">
        <v>96</v>
      </c>
      <c r="C82" s="84">
        <v>7.6288999999999996E-2</v>
      </c>
      <c r="D82" s="84">
        <v>7.5430999999999998E-2</v>
      </c>
      <c r="E82" s="84">
        <v>7.4657000000000001E-2</v>
      </c>
      <c r="F82" s="84">
        <v>7.3952000000000004E-2</v>
      </c>
      <c r="G82" s="84">
        <v>7.3252999999999999E-2</v>
      </c>
      <c r="H82" s="84">
        <v>7.2526999999999994E-2</v>
      </c>
      <c r="I82" s="84">
        <v>7.1775000000000005E-2</v>
      </c>
      <c r="J82" s="84">
        <v>7.0986999999999995E-2</v>
      </c>
      <c r="K82" s="84">
        <v>7.0182999999999995E-2</v>
      </c>
      <c r="L82" s="84">
        <v>6.9417999999999994E-2</v>
      </c>
      <c r="M82" s="84">
        <v>6.8695999999999993E-2</v>
      </c>
      <c r="N82" s="84">
        <v>6.8007999999999999E-2</v>
      </c>
      <c r="O82" s="84">
        <v>6.7352999999999996E-2</v>
      </c>
      <c r="P82" s="84">
        <v>6.6738000000000006E-2</v>
      </c>
      <c r="Q82" s="84">
        <v>6.6143999999999994E-2</v>
      </c>
      <c r="R82" s="84">
        <v>6.5589999999999996E-2</v>
      </c>
      <c r="S82" s="84">
        <v>6.5101999999999993E-2</v>
      </c>
      <c r="T82" s="84">
        <v>6.4663999999999999E-2</v>
      </c>
      <c r="U82" s="84">
        <v>6.4259999999999998E-2</v>
      </c>
      <c r="V82" s="84">
        <v>6.3917000000000002E-2</v>
      </c>
      <c r="W82" s="84">
        <v>6.3643000000000005E-2</v>
      </c>
      <c r="X82" s="84">
        <v>6.3462000000000005E-2</v>
      </c>
      <c r="Y82" s="84">
        <v>6.3351000000000005E-2</v>
      </c>
      <c r="Z82" s="84">
        <v>6.3323000000000004E-2</v>
      </c>
      <c r="AA82" s="84">
        <v>6.3384999999999997E-2</v>
      </c>
      <c r="AB82" s="84">
        <v>6.3533999999999993E-2</v>
      </c>
      <c r="AC82" s="84">
        <v>6.3782000000000005E-2</v>
      </c>
      <c r="AD82" s="80">
        <v>-6.6870000000000002E-3</v>
      </c>
    </row>
    <row r="83" spans="1:30" ht="15" customHeight="1" x14ac:dyDescent="0.25">
      <c r="A83" s="79" t="s">
        <v>422</v>
      </c>
      <c r="B83" s="82" t="s">
        <v>97</v>
      </c>
      <c r="C83" s="84">
        <v>0.50936199999999998</v>
      </c>
      <c r="D83" s="84">
        <v>0.49554799999999999</v>
      </c>
      <c r="E83" s="84">
        <v>0.49200199999999999</v>
      </c>
      <c r="F83" s="84">
        <v>0.492585</v>
      </c>
      <c r="G83" s="84">
        <v>0.49273899999999998</v>
      </c>
      <c r="H83" s="84">
        <v>0.49085099999999998</v>
      </c>
      <c r="I83" s="84">
        <v>0.43300899999999998</v>
      </c>
      <c r="J83" s="84">
        <v>0.41368700000000003</v>
      </c>
      <c r="K83" s="84">
        <v>0.40161999999999998</v>
      </c>
      <c r="L83" s="84">
        <v>0.39242100000000002</v>
      </c>
      <c r="M83" s="84">
        <v>0.38671499999999998</v>
      </c>
      <c r="N83" s="84">
        <v>0.3679</v>
      </c>
      <c r="O83" s="84">
        <v>0.35242699999999999</v>
      </c>
      <c r="P83" s="84">
        <v>0.33988200000000002</v>
      </c>
      <c r="Q83" s="84">
        <v>0.329652</v>
      </c>
      <c r="R83" s="84">
        <v>0.32092599999999999</v>
      </c>
      <c r="S83" s="84">
        <v>0.30047099999999999</v>
      </c>
      <c r="T83" s="84">
        <v>0.28365899999999999</v>
      </c>
      <c r="U83" s="84">
        <v>0.27056799999999998</v>
      </c>
      <c r="V83" s="84">
        <v>0.26058999999999999</v>
      </c>
      <c r="W83" s="84">
        <v>0.25280000000000002</v>
      </c>
      <c r="X83" s="84">
        <v>0.24690200000000001</v>
      </c>
      <c r="Y83" s="84">
        <v>0.24235400000000001</v>
      </c>
      <c r="Z83" s="84">
        <v>0.23880100000000001</v>
      </c>
      <c r="AA83" s="84">
        <v>0.23602999999999999</v>
      </c>
      <c r="AB83" s="84">
        <v>0.23403599999999999</v>
      </c>
      <c r="AC83" s="84">
        <v>0.23350399999999999</v>
      </c>
      <c r="AD83" s="80">
        <v>-2.9649999999999999E-2</v>
      </c>
    </row>
    <row r="84" spans="1:30" ht="15" customHeight="1" x14ac:dyDescent="0.25">
      <c r="A84" s="79" t="s">
        <v>421</v>
      </c>
      <c r="B84" s="82" t="s">
        <v>98</v>
      </c>
      <c r="C84" s="84">
        <v>2.7734000000000002E-2</v>
      </c>
      <c r="D84" s="84">
        <v>2.7288E-2</v>
      </c>
      <c r="E84" s="84">
        <v>2.6884000000000002E-2</v>
      </c>
      <c r="F84" s="84">
        <v>2.6532E-2</v>
      </c>
      <c r="G84" s="84">
        <v>2.5378999999999999E-2</v>
      </c>
      <c r="H84" s="84">
        <v>2.4222E-2</v>
      </c>
      <c r="I84" s="84">
        <v>2.2991999999999999E-2</v>
      </c>
      <c r="J84" s="84">
        <v>2.1708000000000002E-2</v>
      </c>
      <c r="K84" s="84">
        <v>2.0604000000000001E-2</v>
      </c>
      <c r="L84" s="84">
        <v>1.9671000000000001E-2</v>
      </c>
      <c r="M84" s="84">
        <v>1.8894999999999999E-2</v>
      </c>
      <c r="N84" s="84">
        <v>1.8270999999999999E-2</v>
      </c>
      <c r="O84" s="84">
        <v>1.7791999999999999E-2</v>
      </c>
      <c r="P84" s="84">
        <v>1.7465000000000001E-2</v>
      </c>
      <c r="Q84" s="84">
        <v>1.7284999999999998E-2</v>
      </c>
      <c r="R84" s="84">
        <v>1.7042999999999999E-2</v>
      </c>
      <c r="S84" s="84">
        <v>1.6764000000000001E-2</v>
      </c>
      <c r="T84" s="84">
        <v>1.6478E-2</v>
      </c>
      <c r="U84" s="84">
        <v>1.6223000000000001E-2</v>
      </c>
      <c r="V84" s="84">
        <v>1.6042000000000001E-2</v>
      </c>
      <c r="W84" s="84">
        <v>1.5956000000000001E-2</v>
      </c>
      <c r="X84" s="84">
        <v>1.5963999999999999E-2</v>
      </c>
      <c r="Y84" s="84">
        <v>1.6038E-2</v>
      </c>
      <c r="Z84" s="84">
        <v>1.6154000000000002E-2</v>
      </c>
      <c r="AA84" s="84">
        <v>1.6286999999999999E-2</v>
      </c>
      <c r="AB84" s="84">
        <v>1.6426E-2</v>
      </c>
      <c r="AC84" s="84">
        <v>1.6567999999999999E-2</v>
      </c>
      <c r="AD84" s="80">
        <v>-1.9761999999999998E-2</v>
      </c>
    </row>
    <row r="85" spans="1:30" ht="15" customHeight="1" x14ac:dyDescent="0.25">
      <c r="A85" s="79" t="s">
        <v>420</v>
      </c>
      <c r="B85" s="82" t="s">
        <v>99</v>
      </c>
      <c r="C85" s="84">
        <v>9.4421000000000005E-2</v>
      </c>
      <c r="D85" s="84">
        <v>9.4450000000000006E-2</v>
      </c>
      <c r="E85" s="84">
        <v>9.4631000000000007E-2</v>
      </c>
      <c r="F85" s="84">
        <v>9.5004000000000005E-2</v>
      </c>
      <c r="G85" s="84">
        <v>9.5426999999999998E-2</v>
      </c>
      <c r="H85" s="84">
        <v>9.5831E-2</v>
      </c>
      <c r="I85" s="84">
        <v>9.6214999999999995E-2</v>
      </c>
      <c r="J85" s="84">
        <v>9.6546000000000007E-2</v>
      </c>
      <c r="K85" s="84">
        <v>9.7142999999999993E-2</v>
      </c>
      <c r="L85" s="84">
        <v>9.8017000000000007E-2</v>
      </c>
      <c r="M85" s="84">
        <v>9.9180000000000004E-2</v>
      </c>
      <c r="N85" s="84">
        <v>0.100616</v>
      </c>
      <c r="O85" s="84">
        <v>0.102327</v>
      </c>
      <c r="P85" s="84">
        <v>0.104292</v>
      </c>
      <c r="Q85" s="84">
        <v>0.106422</v>
      </c>
      <c r="R85" s="84">
        <v>0.10842599999999999</v>
      </c>
      <c r="S85" s="84">
        <v>0.110305</v>
      </c>
      <c r="T85" s="84">
        <v>0.112054</v>
      </c>
      <c r="U85" s="84">
        <v>0.113665</v>
      </c>
      <c r="V85" s="84">
        <v>0.11523799999999999</v>
      </c>
      <c r="W85" s="84">
        <v>0.116826</v>
      </c>
      <c r="X85" s="84">
        <v>0.11847100000000001</v>
      </c>
      <c r="Y85" s="84">
        <v>0.12013500000000001</v>
      </c>
      <c r="Z85" s="84">
        <v>0.12181599999999999</v>
      </c>
      <c r="AA85" s="84">
        <v>0.123505</v>
      </c>
      <c r="AB85" s="84">
        <v>0.125191</v>
      </c>
      <c r="AC85" s="84">
        <v>0.12690499999999999</v>
      </c>
      <c r="AD85" s="80">
        <v>1.1885E-2</v>
      </c>
    </row>
    <row r="86" spans="1:30" ht="15" customHeight="1" x14ac:dyDescent="0.25">
      <c r="A86" s="79" t="s">
        <v>419</v>
      </c>
      <c r="B86" s="82" t="s">
        <v>100</v>
      </c>
      <c r="C86" s="84">
        <v>0.299257</v>
      </c>
      <c r="D86" s="84">
        <v>0.28581400000000001</v>
      </c>
      <c r="E86" s="84">
        <v>0.28012700000000001</v>
      </c>
      <c r="F86" s="84">
        <v>0.27527299999999999</v>
      </c>
      <c r="G86" s="84">
        <v>0.27000800000000003</v>
      </c>
      <c r="H86" s="84">
        <v>0.264542</v>
      </c>
      <c r="I86" s="84">
        <v>0.25967200000000001</v>
      </c>
      <c r="J86" s="84">
        <v>0.25592900000000002</v>
      </c>
      <c r="K86" s="84">
        <v>0.25340699999999999</v>
      </c>
      <c r="L86" s="84">
        <v>0.25177899999999998</v>
      </c>
      <c r="M86" s="84">
        <v>0.25106000000000001</v>
      </c>
      <c r="N86" s="84">
        <v>0.25102200000000002</v>
      </c>
      <c r="O86" s="84">
        <v>0.25183299999999997</v>
      </c>
      <c r="P86" s="84">
        <v>0.25354399999999999</v>
      </c>
      <c r="Q86" s="84">
        <v>0.25603500000000001</v>
      </c>
      <c r="R86" s="84">
        <v>0.25912800000000002</v>
      </c>
      <c r="S86" s="84">
        <v>0.26281100000000002</v>
      </c>
      <c r="T86" s="84">
        <v>0.26726699999999998</v>
      </c>
      <c r="U86" s="84">
        <v>0.27229700000000001</v>
      </c>
      <c r="V86" s="84">
        <v>0.27778999999999998</v>
      </c>
      <c r="W86" s="84">
        <v>0.28365699999999999</v>
      </c>
      <c r="X86" s="84">
        <v>0.289854</v>
      </c>
      <c r="Y86" s="84">
        <v>0.29601</v>
      </c>
      <c r="Z86" s="84">
        <v>0.30204300000000001</v>
      </c>
      <c r="AA86" s="84">
        <v>0.30773800000000001</v>
      </c>
      <c r="AB86" s="84">
        <v>0.31294</v>
      </c>
      <c r="AC86" s="84">
        <v>0.31759799999999999</v>
      </c>
      <c r="AD86" s="80">
        <v>4.2269999999999999E-3</v>
      </c>
    </row>
    <row r="87" spans="1:30" ht="15" customHeight="1" x14ac:dyDescent="0.25">
      <c r="A87" s="79" t="s">
        <v>418</v>
      </c>
      <c r="B87" s="82" t="s">
        <v>101</v>
      </c>
      <c r="C87" s="84">
        <v>0.114787</v>
      </c>
      <c r="D87" s="84">
        <v>0.111276</v>
      </c>
      <c r="E87" s="84">
        <v>0.108138</v>
      </c>
      <c r="F87" s="84">
        <v>0.10513500000000001</v>
      </c>
      <c r="G87" s="84">
        <v>0.101842</v>
      </c>
      <c r="H87" s="84">
        <v>9.8306000000000004E-2</v>
      </c>
      <c r="I87" s="84">
        <v>9.4853000000000007E-2</v>
      </c>
      <c r="J87" s="84">
        <v>9.1642000000000001E-2</v>
      </c>
      <c r="K87" s="84">
        <v>8.8700000000000001E-2</v>
      </c>
      <c r="L87" s="84">
        <v>8.5929000000000005E-2</v>
      </c>
      <c r="M87" s="84">
        <v>8.3327999999999999E-2</v>
      </c>
      <c r="N87" s="84">
        <v>8.0786999999999998E-2</v>
      </c>
      <c r="O87" s="84">
        <v>7.8403E-2</v>
      </c>
      <c r="P87" s="84">
        <v>7.6191999999999996E-2</v>
      </c>
      <c r="Q87" s="84">
        <v>7.4090000000000003E-2</v>
      </c>
      <c r="R87" s="84">
        <v>7.2082999999999994E-2</v>
      </c>
      <c r="S87" s="84">
        <v>7.0141999999999996E-2</v>
      </c>
      <c r="T87" s="84">
        <v>6.8332000000000004E-2</v>
      </c>
      <c r="U87" s="84">
        <v>6.6603999999999997E-2</v>
      </c>
      <c r="V87" s="84">
        <v>6.4928E-2</v>
      </c>
      <c r="W87" s="84">
        <v>6.3291E-2</v>
      </c>
      <c r="X87" s="84">
        <v>6.1684000000000003E-2</v>
      </c>
      <c r="Y87" s="84">
        <v>6.0020999999999998E-2</v>
      </c>
      <c r="Z87" s="84">
        <v>5.8290000000000002E-2</v>
      </c>
      <c r="AA87" s="84">
        <v>5.6460999999999997E-2</v>
      </c>
      <c r="AB87" s="84">
        <v>5.4502000000000002E-2</v>
      </c>
      <c r="AC87" s="84">
        <v>5.2400000000000002E-2</v>
      </c>
      <c r="AD87" s="80">
        <v>-2.9675E-2</v>
      </c>
    </row>
    <row r="88" spans="1:30" ht="15" customHeight="1" x14ac:dyDescent="0.25">
      <c r="A88" s="79" t="s">
        <v>417</v>
      </c>
      <c r="B88" s="82" t="s">
        <v>102</v>
      </c>
      <c r="C88" s="84">
        <v>0.142094</v>
      </c>
      <c r="D88" s="84">
        <v>0.11482100000000001</v>
      </c>
      <c r="E88" s="84">
        <v>0.117786</v>
      </c>
      <c r="F88" s="84">
        <v>0.123059</v>
      </c>
      <c r="G88" s="84">
        <v>0.12320399999999999</v>
      </c>
      <c r="H88" s="84">
        <v>0.120975</v>
      </c>
      <c r="I88" s="84">
        <v>0.120102</v>
      </c>
      <c r="J88" s="84">
        <v>0.119571</v>
      </c>
      <c r="K88" s="84">
        <v>0.119119</v>
      </c>
      <c r="L88" s="84">
        <v>0.11855300000000001</v>
      </c>
      <c r="M88" s="84">
        <v>0.117849</v>
      </c>
      <c r="N88" s="84">
        <v>0.116961</v>
      </c>
      <c r="O88" s="84">
        <v>0.11606</v>
      </c>
      <c r="P88" s="84">
        <v>0.115067</v>
      </c>
      <c r="Q88" s="84">
        <v>0.11395</v>
      </c>
      <c r="R88" s="84">
        <v>0.112707</v>
      </c>
      <c r="S88" s="84">
        <v>0.111378</v>
      </c>
      <c r="T88" s="84">
        <v>0.110082</v>
      </c>
      <c r="U88" s="84">
        <v>0.108708</v>
      </c>
      <c r="V88" s="84">
        <v>0.107373</v>
      </c>
      <c r="W88" s="84">
        <v>0.106137</v>
      </c>
      <c r="X88" s="84">
        <v>0.105091</v>
      </c>
      <c r="Y88" s="84">
        <v>0.104091</v>
      </c>
      <c r="Z88" s="84">
        <v>0.103209</v>
      </c>
      <c r="AA88" s="84">
        <v>0.102448</v>
      </c>
      <c r="AB88" s="84">
        <v>0.101789</v>
      </c>
      <c r="AC88" s="84">
        <v>0.101257</v>
      </c>
      <c r="AD88" s="80">
        <v>-5.0159999999999996E-3</v>
      </c>
    </row>
    <row r="89" spans="1:30" ht="15" customHeight="1" x14ac:dyDescent="0.25">
      <c r="A89" s="79" t="s">
        <v>416</v>
      </c>
      <c r="B89" s="82" t="s">
        <v>103</v>
      </c>
      <c r="C89" s="84">
        <v>1.6392260000000001</v>
      </c>
      <c r="D89" s="84">
        <v>1.619237</v>
      </c>
      <c r="E89" s="84">
        <v>1.689219</v>
      </c>
      <c r="F89" s="84">
        <v>1.7061329999999999</v>
      </c>
      <c r="G89" s="84">
        <v>1.718305</v>
      </c>
      <c r="H89" s="84">
        <v>1.7247920000000001</v>
      </c>
      <c r="I89" s="84">
        <v>1.728812</v>
      </c>
      <c r="J89" s="84">
        <v>1.733576</v>
      </c>
      <c r="K89" s="84">
        <v>1.7447319999999999</v>
      </c>
      <c r="L89" s="84">
        <v>1.760783</v>
      </c>
      <c r="M89" s="84">
        <v>1.7780009999999999</v>
      </c>
      <c r="N89" s="84">
        <v>1.795428</v>
      </c>
      <c r="O89" s="84">
        <v>1.8141309999999999</v>
      </c>
      <c r="P89" s="84">
        <v>1.8342719999999999</v>
      </c>
      <c r="Q89" s="84">
        <v>1.853456</v>
      </c>
      <c r="R89" s="84">
        <v>1.871302</v>
      </c>
      <c r="S89" s="84">
        <v>1.8886039999999999</v>
      </c>
      <c r="T89" s="84">
        <v>1.906752</v>
      </c>
      <c r="U89" s="84">
        <v>1.92601</v>
      </c>
      <c r="V89" s="84">
        <v>1.9461869999999999</v>
      </c>
      <c r="W89" s="84">
        <v>1.967651</v>
      </c>
      <c r="X89" s="84">
        <v>1.990745</v>
      </c>
      <c r="Y89" s="84">
        <v>2.0140410000000002</v>
      </c>
      <c r="Z89" s="84">
        <v>2.0377299999999998</v>
      </c>
      <c r="AA89" s="84">
        <v>2.0617869999999998</v>
      </c>
      <c r="AB89" s="84">
        <v>2.0861869999999998</v>
      </c>
      <c r="AC89" s="84">
        <v>2.1119089999999998</v>
      </c>
      <c r="AD89" s="80">
        <v>1.0682000000000001E-2</v>
      </c>
    </row>
    <row r="90" spans="1:30" ht="15" customHeight="1" x14ac:dyDescent="0.2">
      <c r="A90" s="79" t="s">
        <v>415</v>
      </c>
      <c r="B90" s="78" t="s">
        <v>104</v>
      </c>
      <c r="C90" s="83">
        <v>11.697454</v>
      </c>
      <c r="D90" s="83">
        <v>10.921614999999999</v>
      </c>
      <c r="E90" s="83">
        <v>10.936532</v>
      </c>
      <c r="F90" s="83">
        <v>11.092361</v>
      </c>
      <c r="G90" s="83">
        <v>11.065511000000001</v>
      </c>
      <c r="H90" s="83">
        <v>11.015164</v>
      </c>
      <c r="I90" s="83">
        <v>10.901911</v>
      </c>
      <c r="J90" s="83">
        <v>10.844791000000001</v>
      </c>
      <c r="K90" s="83">
        <v>10.81681</v>
      </c>
      <c r="L90" s="83">
        <v>10.800955999999999</v>
      </c>
      <c r="M90" s="83">
        <v>10.791878000000001</v>
      </c>
      <c r="N90" s="83">
        <v>10.766579</v>
      </c>
      <c r="O90" s="83">
        <v>10.755660000000001</v>
      </c>
      <c r="P90" s="83">
        <v>10.754360999999999</v>
      </c>
      <c r="Q90" s="83">
        <v>10.754353999999999</v>
      </c>
      <c r="R90" s="83">
        <v>10.753606</v>
      </c>
      <c r="S90" s="83">
        <v>10.739185000000001</v>
      </c>
      <c r="T90" s="83">
        <v>10.736942000000001</v>
      </c>
      <c r="U90" s="83">
        <v>10.738341999999999</v>
      </c>
      <c r="V90" s="83">
        <v>10.744586</v>
      </c>
      <c r="W90" s="83">
        <v>10.756368999999999</v>
      </c>
      <c r="X90" s="83">
        <v>10.776132</v>
      </c>
      <c r="Y90" s="83">
        <v>10.796336999999999</v>
      </c>
      <c r="Z90" s="83">
        <v>10.818315</v>
      </c>
      <c r="AA90" s="83">
        <v>10.843574</v>
      </c>
      <c r="AB90" s="83">
        <v>10.871193</v>
      </c>
      <c r="AC90" s="83">
        <v>10.905664</v>
      </c>
      <c r="AD90" s="76">
        <v>-5.8E-5</v>
      </c>
    </row>
    <row r="92" spans="1:30" ht="15" customHeight="1" x14ac:dyDescent="0.2">
      <c r="A92" s="79" t="s">
        <v>414</v>
      </c>
      <c r="B92" s="78" t="s">
        <v>36</v>
      </c>
      <c r="C92" s="83">
        <v>9.7234800000000003</v>
      </c>
      <c r="D92" s="83">
        <v>9.4434059999999995</v>
      </c>
      <c r="E92" s="83">
        <v>9.5022020000000005</v>
      </c>
      <c r="F92" s="83">
        <v>9.6096590000000006</v>
      </c>
      <c r="G92" s="83">
        <v>9.5167719999999996</v>
      </c>
      <c r="H92" s="83">
        <v>9.4894800000000004</v>
      </c>
      <c r="I92" s="83">
        <v>9.3668030000000009</v>
      </c>
      <c r="J92" s="83">
        <v>9.2885010000000001</v>
      </c>
      <c r="K92" s="83">
        <v>9.22607</v>
      </c>
      <c r="L92" s="83">
        <v>9.1973979999999997</v>
      </c>
      <c r="M92" s="83">
        <v>9.1147170000000006</v>
      </c>
      <c r="N92" s="83">
        <v>9.0280290000000001</v>
      </c>
      <c r="O92" s="83">
        <v>8.9494930000000004</v>
      </c>
      <c r="P92" s="83">
        <v>8.8857009999999992</v>
      </c>
      <c r="Q92" s="83">
        <v>8.8461210000000001</v>
      </c>
      <c r="R92" s="83">
        <v>8.7986459999999997</v>
      </c>
      <c r="S92" s="83">
        <v>8.7655189999999994</v>
      </c>
      <c r="T92" s="83">
        <v>8.7775739999999995</v>
      </c>
      <c r="U92" s="83">
        <v>8.8198679999999996</v>
      </c>
      <c r="V92" s="83">
        <v>8.8448829999999994</v>
      </c>
      <c r="W92" s="83">
        <v>8.8722340000000006</v>
      </c>
      <c r="X92" s="83">
        <v>8.9330219999999994</v>
      </c>
      <c r="Y92" s="83">
        <v>8.9542649999999995</v>
      </c>
      <c r="Z92" s="83">
        <v>9.0220099999999999</v>
      </c>
      <c r="AA92" s="83">
        <v>9.0498419999999999</v>
      </c>
      <c r="AB92" s="83">
        <v>9.0842200000000002</v>
      </c>
      <c r="AC92" s="83">
        <v>9.1452639999999992</v>
      </c>
      <c r="AD92" s="76">
        <v>-1.2819999999999999E-3</v>
      </c>
    </row>
    <row r="94" spans="1:30" ht="15" customHeight="1" x14ac:dyDescent="0.2">
      <c r="B94" s="78" t="s">
        <v>37</v>
      </c>
    </row>
    <row r="95" spans="1:30" ht="15" customHeight="1" x14ac:dyDescent="0.25">
      <c r="A95" s="79" t="s">
        <v>413</v>
      </c>
      <c r="B95" s="82" t="s">
        <v>90</v>
      </c>
      <c r="C95" s="84">
        <v>6.2690799999999998</v>
      </c>
      <c r="D95" s="84">
        <v>5.2047850000000002</v>
      </c>
      <c r="E95" s="84">
        <v>5.2634480000000003</v>
      </c>
      <c r="F95" s="84">
        <v>5.3982390000000002</v>
      </c>
      <c r="G95" s="84">
        <v>5.3633420000000003</v>
      </c>
      <c r="H95" s="84">
        <v>5.3271420000000003</v>
      </c>
      <c r="I95" s="84">
        <v>5.2860310000000004</v>
      </c>
      <c r="J95" s="84">
        <v>5.249288</v>
      </c>
      <c r="K95" s="84">
        <v>5.2154340000000001</v>
      </c>
      <c r="L95" s="84">
        <v>5.1809240000000001</v>
      </c>
      <c r="M95" s="84">
        <v>5.1409640000000003</v>
      </c>
      <c r="N95" s="84">
        <v>5.1007509999999998</v>
      </c>
      <c r="O95" s="84">
        <v>5.0663029999999996</v>
      </c>
      <c r="P95" s="84">
        <v>5.0340619999999996</v>
      </c>
      <c r="Q95" s="84">
        <v>5.002643</v>
      </c>
      <c r="R95" s="84">
        <v>4.9701190000000004</v>
      </c>
      <c r="S95" s="84">
        <v>4.9385570000000003</v>
      </c>
      <c r="T95" s="84">
        <v>4.914555</v>
      </c>
      <c r="U95" s="84">
        <v>4.8916880000000003</v>
      </c>
      <c r="V95" s="84">
        <v>4.8676700000000004</v>
      </c>
      <c r="W95" s="84">
        <v>4.8443829999999997</v>
      </c>
      <c r="X95" s="84">
        <v>4.8252100000000002</v>
      </c>
      <c r="Y95" s="84">
        <v>4.8026039999999997</v>
      </c>
      <c r="Z95" s="84">
        <v>4.7827400000000004</v>
      </c>
      <c r="AA95" s="84">
        <v>4.7607359999999996</v>
      </c>
      <c r="AB95" s="84">
        <v>4.7386869999999996</v>
      </c>
      <c r="AC95" s="84">
        <v>4.7189059999999996</v>
      </c>
      <c r="AD95" s="80">
        <v>-3.9119999999999997E-3</v>
      </c>
    </row>
    <row r="96" spans="1:30" ht="15" customHeight="1" x14ac:dyDescent="0.25">
      <c r="A96" s="79" t="s">
        <v>412</v>
      </c>
      <c r="B96" s="82" t="s">
        <v>91</v>
      </c>
      <c r="C96" s="84">
        <v>1.9787699999999999</v>
      </c>
      <c r="D96" s="84">
        <v>2.40943</v>
      </c>
      <c r="E96" s="84">
        <v>2.2259739999999999</v>
      </c>
      <c r="F96" s="84">
        <v>2.2686790000000001</v>
      </c>
      <c r="G96" s="84">
        <v>2.2452679999999998</v>
      </c>
      <c r="H96" s="84">
        <v>2.2256</v>
      </c>
      <c r="I96" s="84">
        <v>2.2097579999999999</v>
      </c>
      <c r="J96" s="84">
        <v>2.1946729999999999</v>
      </c>
      <c r="K96" s="84">
        <v>2.1922009999999998</v>
      </c>
      <c r="L96" s="84">
        <v>2.2012939999999999</v>
      </c>
      <c r="M96" s="84">
        <v>2.2011440000000002</v>
      </c>
      <c r="N96" s="84">
        <v>2.2016550000000001</v>
      </c>
      <c r="O96" s="84">
        <v>2.2039780000000002</v>
      </c>
      <c r="P96" s="84">
        <v>2.2087680000000001</v>
      </c>
      <c r="Q96" s="84">
        <v>2.2172839999999998</v>
      </c>
      <c r="R96" s="84">
        <v>2.2246190000000001</v>
      </c>
      <c r="S96" s="84">
        <v>2.237015</v>
      </c>
      <c r="T96" s="84">
        <v>2.2587899999999999</v>
      </c>
      <c r="U96" s="84">
        <v>2.283528</v>
      </c>
      <c r="V96" s="84">
        <v>2.3056589999999999</v>
      </c>
      <c r="W96" s="84">
        <v>2.329094</v>
      </c>
      <c r="X96" s="84">
        <v>2.3590279999999999</v>
      </c>
      <c r="Y96" s="84">
        <v>2.3808530000000001</v>
      </c>
      <c r="Z96" s="84">
        <v>2.4095580000000001</v>
      </c>
      <c r="AA96" s="84">
        <v>2.4313470000000001</v>
      </c>
      <c r="AB96" s="84">
        <v>2.4535230000000001</v>
      </c>
      <c r="AC96" s="84">
        <v>2.4798939999999998</v>
      </c>
      <c r="AD96" s="80">
        <v>1.1540000000000001E-3</v>
      </c>
    </row>
    <row r="97" spans="1:30" ht="15" customHeight="1" x14ac:dyDescent="0.25">
      <c r="A97" s="79" t="s">
        <v>411</v>
      </c>
      <c r="B97" s="82" t="s">
        <v>92</v>
      </c>
      <c r="C97" s="84">
        <v>2.6737600000000001</v>
      </c>
      <c r="D97" s="84">
        <v>2.662385</v>
      </c>
      <c r="E97" s="84">
        <v>2.6844809999999999</v>
      </c>
      <c r="F97" s="84">
        <v>2.7047430000000001</v>
      </c>
      <c r="G97" s="84">
        <v>2.6973940000000001</v>
      </c>
      <c r="H97" s="84">
        <v>2.6944650000000001</v>
      </c>
      <c r="I97" s="84">
        <v>2.6901299999999999</v>
      </c>
      <c r="J97" s="84">
        <v>2.6896789999999999</v>
      </c>
      <c r="K97" s="84">
        <v>2.6916720000000001</v>
      </c>
      <c r="L97" s="84">
        <v>2.6950759999999998</v>
      </c>
      <c r="M97" s="84">
        <v>2.6919930000000001</v>
      </c>
      <c r="N97" s="84">
        <v>2.6875460000000002</v>
      </c>
      <c r="O97" s="84">
        <v>2.6836199999999999</v>
      </c>
      <c r="P97" s="84">
        <v>2.6803819999999998</v>
      </c>
      <c r="Q97" s="84">
        <v>2.6776979999999999</v>
      </c>
      <c r="R97" s="84">
        <v>2.6720329999999999</v>
      </c>
      <c r="S97" s="84">
        <v>2.6683910000000002</v>
      </c>
      <c r="T97" s="84">
        <v>2.6680199999999998</v>
      </c>
      <c r="U97" s="84">
        <v>2.6679179999999998</v>
      </c>
      <c r="V97" s="84">
        <v>2.6626460000000001</v>
      </c>
      <c r="W97" s="84">
        <v>2.6547990000000001</v>
      </c>
      <c r="X97" s="84">
        <v>2.6486299999999998</v>
      </c>
      <c r="Y97" s="84">
        <v>2.6374490000000002</v>
      </c>
      <c r="Z97" s="84">
        <v>2.63131</v>
      </c>
      <c r="AA97" s="84">
        <v>2.6234250000000001</v>
      </c>
      <c r="AB97" s="84">
        <v>2.6194670000000002</v>
      </c>
      <c r="AC97" s="84">
        <v>2.6221899999999998</v>
      </c>
      <c r="AD97" s="80">
        <v>-6.0800000000000003E-4</v>
      </c>
    </row>
    <row r="98" spans="1:30" ht="15" customHeight="1" x14ac:dyDescent="0.25">
      <c r="A98" s="79" t="s">
        <v>410</v>
      </c>
      <c r="B98" s="82" t="s">
        <v>93</v>
      </c>
      <c r="C98" s="84">
        <v>1.0900300000000001</v>
      </c>
      <c r="D98" s="84">
        <v>1.058848</v>
      </c>
      <c r="E98" s="84">
        <v>1.047561</v>
      </c>
      <c r="F98" s="84">
        <v>1.039293</v>
      </c>
      <c r="G98" s="84">
        <v>1.0232000000000001</v>
      </c>
      <c r="H98" s="84">
        <v>1.015312</v>
      </c>
      <c r="I98" s="84">
        <v>1.009857</v>
      </c>
      <c r="J98" s="84">
        <v>1.002073</v>
      </c>
      <c r="K98" s="84">
        <v>0.99113099999999998</v>
      </c>
      <c r="L98" s="84">
        <v>0.98168800000000001</v>
      </c>
      <c r="M98" s="84">
        <v>0.968607</v>
      </c>
      <c r="N98" s="84">
        <v>0.95830800000000005</v>
      </c>
      <c r="O98" s="84">
        <v>0.94882100000000003</v>
      </c>
      <c r="P98" s="84">
        <v>0.94067800000000001</v>
      </c>
      <c r="Q98" s="84">
        <v>0.93476499999999996</v>
      </c>
      <c r="R98" s="84">
        <v>0.92935299999999998</v>
      </c>
      <c r="S98" s="84">
        <v>0.927786</v>
      </c>
      <c r="T98" s="84">
        <v>0.92942400000000003</v>
      </c>
      <c r="U98" s="84">
        <v>0.93335100000000004</v>
      </c>
      <c r="V98" s="84">
        <v>0.936643</v>
      </c>
      <c r="W98" s="84">
        <v>0.940832</v>
      </c>
      <c r="X98" s="84">
        <v>0.94816699999999998</v>
      </c>
      <c r="Y98" s="84">
        <v>0.95390299999999995</v>
      </c>
      <c r="Z98" s="84">
        <v>0.96271300000000004</v>
      </c>
      <c r="AA98" s="84">
        <v>0.96863299999999997</v>
      </c>
      <c r="AB98" s="84">
        <v>0.97474099999999997</v>
      </c>
      <c r="AC98" s="84">
        <v>0.98233700000000002</v>
      </c>
      <c r="AD98" s="80">
        <v>-2.996E-3</v>
      </c>
    </row>
    <row r="99" spans="1:30" ht="15" customHeight="1" x14ac:dyDescent="0.25">
      <c r="A99" s="79" t="s">
        <v>409</v>
      </c>
      <c r="B99" s="82" t="s">
        <v>94</v>
      </c>
      <c r="C99" s="84">
        <v>0.56103000000000003</v>
      </c>
      <c r="D99" s="84">
        <v>0.55768499999999999</v>
      </c>
      <c r="E99" s="84">
        <v>0.56082699999999996</v>
      </c>
      <c r="F99" s="84">
        <v>0.56546300000000005</v>
      </c>
      <c r="G99" s="84">
        <v>0.56755299999999997</v>
      </c>
      <c r="H99" s="84">
        <v>0.57209299999999996</v>
      </c>
      <c r="I99" s="84">
        <v>0.57721500000000003</v>
      </c>
      <c r="J99" s="84">
        <v>0.58119100000000001</v>
      </c>
      <c r="K99" s="84">
        <v>0.58443299999999998</v>
      </c>
      <c r="L99" s="84">
        <v>0.58780299999999996</v>
      </c>
      <c r="M99" s="84">
        <v>0.58942399999999995</v>
      </c>
      <c r="N99" s="84">
        <v>0.59148800000000001</v>
      </c>
      <c r="O99" s="84">
        <v>0.59330400000000005</v>
      </c>
      <c r="P99" s="84">
        <v>0.59520799999999996</v>
      </c>
      <c r="Q99" s="84">
        <v>0.59745599999999999</v>
      </c>
      <c r="R99" s="84">
        <v>0.59948699999999999</v>
      </c>
      <c r="S99" s="84">
        <v>0.60264700000000004</v>
      </c>
      <c r="T99" s="84">
        <v>0.60669099999999998</v>
      </c>
      <c r="U99" s="84">
        <v>0.61104700000000001</v>
      </c>
      <c r="V99" s="84">
        <v>0.61466100000000001</v>
      </c>
      <c r="W99" s="84">
        <v>0.61813200000000001</v>
      </c>
      <c r="X99" s="84">
        <v>0.62236499999999995</v>
      </c>
      <c r="Y99" s="84">
        <v>0.62543000000000004</v>
      </c>
      <c r="Z99" s="84">
        <v>0.62968599999999997</v>
      </c>
      <c r="AA99" s="84">
        <v>0.63275400000000004</v>
      </c>
      <c r="AB99" s="84">
        <v>0.63585999999999998</v>
      </c>
      <c r="AC99" s="84">
        <v>0.63957699999999995</v>
      </c>
      <c r="AD99" s="80">
        <v>5.496E-3</v>
      </c>
    </row>
    <row r="100" spans="1:30" ht="15" customHeight="1" x14ac:dyDescent="0.25">
      <c r="A100" s="79" t="s">
        <v>408</v>
      </c>
      <c r="B100" s="82" t="s">
        <v>95</v>
      </c>
      <c r="C100" s="84">
        <v>0.66663799999999995</v>
      </c>
      <c r="D100" s="84">
        <v>0.66167900000000002</v>
      </c>
      <c r="E100" s="84">
        <v>0.66969900000000004</v>
      </c>
      <c r="F100" s="84">
        <v>0.67926299999999995</v>
      </c>
      <c r="G100" s="84">
        <v>0.68088099999999996</v>
      </c>
      <c r="H100" s="84">
        <v>0.68467800000000001</v>
      </c>
      <c r="I100" s="84">
        <v>0.68821100000000002</v>
      </c>
      <c r="J100" s="84">
        <v>0.69064199999999998</v>
      </c>
      <c r="K100" s="84">
        <v>0.69303899999999996</v>
      </c>
      <c r="L100" s="84">
        <v>0.69600700000000004</v>
      </c>
      <c r="M100" s="84">
        <v>0.696048</v>
      </c>
      <c r="N100" s="84">
        <v>0.69660999999999995</v>
      </c>
      <c r="O100" s="84">
        <v>0.69712700000000005</v>
      </c>
      <c r="P100" s="84">
        <v>0.69816299999999998</v>
      </c>
      <c r="Q100" s="84">
        <v>0.700237</v>
      </c>
      <c r="R100" s="84">
        <v>0.70193000000000005</v>
      </c>
      <c r="S100" s="84">
        <v>0.70558399999999999</v>
      </c>
      <c r="T100" s="84">
        <v>0.71130199999999999</v>
      </c>
      <c r="U100" s="84">
        <v>0.71825300000000003</v>
      </c>
      <c r="V100" s="84">
        <v>0.72430000000000005</v>
      </c>
      <c r="W100" s="84">
        <v>0.73038499999999995</v>
      </c>
      <c r="X100" s="84">
        <v>0.73808700000000005</v>
      </c>
      <c r="Y100" s="84">
        <v>0.74372700000000003</v>
      </c>
      <c r="Z100" s="84">
        <v>0.75149999999999995</v>
      </c>
      <c r="AA100" s="84">
        <v>0.757081</v>
      </c>
      <c r="AB100" s="84">
        <v>0.76285199999999997</v>
      </c>
      <c r="AC100" s="84">
        <v>0.76976299999999998</v>
      </c>
      <c r="AD100" s="80">
        <v>6.0699999999999999E-3</v>
      </c>
    </row>
    <row r="101" spans="1:30" ht="15" customHeight="1" x14ac:dyDescent="0.25">
      <c r="A101" s="79" t="s">
        <v>407</v>
      </c>
      <c r="B101" s="82" t="s">
        <v>96</v>
      </c>
      <c r="C101" s="84">
        <v>0.23078599999999999</v>
      </c>
      <c r="D101" s="84">
        <v>0.22437299999999999</v>
      </c>
      <c r="E101" s="84">
        <v>0.222222</v>
      </c>
      <c r="F101" s="84">
        <v>0.22068099999999999</v>
      </c>
      <c r="G101" s="84">
        <v>0.21714800000000001</v>
      </c>
      <c r="H101" s="84">
        <v>0.21501700000000001</v>
      </c>
      <c r="I101" s="84">
        <v>0.213065</v>
      </c>
      <c r="J101" s="84">
        <v>0.210339</v>
      </c>
      <c r="K101" s="84">
        <v>0.20716599999999999</v>
      </c>
      <c r="L101" s="84">
        <v>0.204239</v>
      </c>
      <c r="M101" s="84">
        <v>0.20047899999999999</v>
      </c>
      <c r="N101" s="84">
        <v>0.19716900000000001</v>
      </c>
      <c r="O101" s="84">
        <v>0.19389600000000001</v>
      </c>
      <c r="P101" s="84">
        <v>0.19078600000000001</v>
      </c>
      <c r="Q101" s="84">
        <v>0.188028</v>
      </c>
      <c r="R101" s="84">
        <v>0.185276</v>
      </c>
      <c r="S101" s="84">
        <v>0.183228</v>
      </c>
      <c r="T101" s="84">
        <v>0.18174299999999999</v>
      </c>
      <c r="U101" s="84">
        <v>0.18063000000000001</v>
      </c>
      <c r="V101" s="84">
        <v>0.17932899999999999</v>
      </c>
      <c r="W101" s="84">
        <v>0.17812600000000001</v>
      </c>
      <c r="X101" s="84">
        <v>0.17747499999999999</v>
      </c>
      <c r="Y101" s="84">
        <v>0.176486</v>
      </c>
      <c r="Z101" s="84">
        <v>0.17629600000000001</v>
      </c>
      <c r="AA101" s="84">
        <v>0.17583299999999999</v>
      </c>
      <c r="AB101" s="84">
        <v>0.17567199999999999</v>
      </c>
      <c r="AC101" s="84">
        <v>0.17604400000000001</v>
      </c>
      <c r="AD101" s="80">
        <v>-9.6559999999999997E-3</v>
      </c>
    </row>
    <row r="102" spans="1:30" ht="15" customHeight="1" x14ac:dyDescent="0.25">
      <c r="A102" s="79" t="s">
        <v>406</v>
      </c>
      <c r="B102" s="82" t="s">
        <v>97</v>
      </c>
      <c r="C102" s="84">
        <v>1.540889</v>
      </c>
      <c r="D102" s="84">
        <v>1.474043</v>
      </c>
      <c r="E102" s="84">
        <v>1.464486</v>
      </c>
      <c r="F102" s="84">
        <v>1.469922</v>
      </c>
      <c r="G102" s="84">
        <v>1.4606619999999999</v>
      </c>
      <c r="H102" s="84">
        <v>1.455195</v>
      </c>
      <c r="I102" s="84">
        <v>1.285401</v>
      </c>
      <c r="J102" s="84">
        <v>1.225789</v>
      </c>
      <c r="K102" s="84">
        <v>1.1855</v>
      </c>
      <c r="L102" s="84">
        <v>1.1545669999999999</v>
      </c>
      <c r="M102" s="84">
        <v>1.1285639999999999</v>
      </c>
      <c r="N102" s="84">
        <v>1.0666199999999999</v>
      </c>
      <c r="O102" s="84">
        <v>1.0145690000000001</v>
      </c>
      <c r="P102" s="84">
        <v>0.971634</v>
      </c>
      <c r="Q102" s="84">
        <v>0.93710400000000005</v>
      </c>
      <c r="R102" s="84">
        <v>0.90654599999999996</v>
      </c>
      <c r="S102" s="84">
        <v>0.845665</v>
      </c>
      <c r="T102" s="84">
        <v>0.79724600000000001</v>
      </c>
      <c r="U102" s="84">
        <v>0.76054900000000003</v>
      </c>
      <c r="V102" s="84">
        <v>0.731124</v>
      </c>
      <c r="W102" s="84">
        <v>0.70754300000000003</v>
      </c>
      <c r="X102" s="84">
        <v>0.69047899999999995</v>
      </c>
      <c r="Y102" s="84">
        <v>0.67515800000000004</v>
      </c>
      <c r="Z102" s="84">
        <v>0.66483700000000001</v>
      </c>
      <c r="AA102" s="84">
        <v>0.65475300000000003</v>
      </c>
      <c r="AB102" s="84">
        <v>0.64711300000000005</v>
      </c>
      <c r="AC102" s="84">
        <v>0.64449699999999999</v>
      </c>
      <c r="AD102" s="80">
        <v>-3.2550000000000003E-2</v>
      </c>
    </row>
    <row r="103" spans="1:30" ht="15" customHeight="1" x14ac:dyDescent="0.25">
      <c r="A103" s="79" t="s">
        <v>405</v>
      </c>
      <c r="B103" s="82" t="s">
        <v>98</v>
      </c>
      <c r="C103" s="84">
        <v>8.3900000000000002E-2</v>
      </c>
      <c r="D103" s="84">
        <v>8.1170999999999993E-2</v>
      </c>
      <c r="E103" s="84">
        <v>8.0022999999999997E-2</v>
      </c>
      <c r="F103" s="84">
        <v>7.9172999999999993E-2</v>
      </c>
      <c r="G103" s="84">
        <v>7.5232999999999994E-2</v>
      </c>
      <c r="H103" s="84">
        <v>7.1809999999999999E-2</v>
      </c>
      <c r="I103" s="84">
        <v>6.8252999999999994E-2</v>
      </c>
      <c r="J103" s="84">
        <v>6.4322000000000004E-2</v>
      </c>
      <c r="K103" s="84">
        <v>6.0817999999999997E-2</v>
      </c>
      <c r="L103" s="84">
        <v>5.7875000000000003E-2</v>
      </c>
      <c r="M103" s="84">
        <v>5.5142999999999998E-2</v>
      </c>
      <c r="N103" s="84">
        <v>5.2970000000000003E-2</v>
      </c>
      <c r="O103" s="84">
        <v>5.1221000000000003E-2</v>
      </c>
      <c r="P103" s="84">
        <v>4.9926999999999999E-2</v>
      </c>
      <c r="Q103" s="84">
        <v>4.9135999999999999E-2</v>
      </c>
      <c r="R103" s="84">
        <v>4.8142999999999998E-2</v>
      </c>
      <c r="S103" s="84">
        <v>4.7181000000000001E-2</v>
      </c>
      <c r="T103" s="84">
        <v>4.6311999999999999E-2</v>
      </c>
      <c r="U103" s="84">
        <v>4.5601999999999997E-2</v>
      </c>
      <c r="V103" s="84">
        <v>4.5009E-2</v>
      </c>
      <c r="W103" s="84">
        <v>4.4658999999999997E-2</v>
      </c>
      <c r="X103" s="84">
        <v>4.4643000000000002E-2</v>
      </c>
      <c r="Y103" s="84">
        <v>4.4679999999999997E-2</v>
      </c>
      <c r="Z103" s="84">
        <v>4.4971999999999998E-2</v>
      </c>
      <c r="AA103" s="84">
        <v>4.5180999999999999E-2</v>
      </c>
      <c r="AB103" s="84">
        <v>4.5418E-2</v>
      </c>
      <c r="AC103" s="84">
        <v>4.573E-2</v>
      </c>
      <c r="AD103" s="80">
        <v>-2.2690999999999999E-2</v>
      </c>
    </row>
    <row r="104" spans="1:30" ht="15" customHeight="1" x14ac:dyDescent="0.25">
      <c r="A104" s="79" t="s">
        <v>404</v>
      </c>
      <c r="B104" s="82" t="s">
        <v>99</v>
      </c>
      <c r="C104" s="84">
        <v>0.28563699999999997</v>
      </c>
      <c r="D104" s="84">
        <v>0.28094799999999998</v>
      </c>
      <c r="E104" s="84">
        <v>0.28167700000000001</v>
      </c>
      <c r="F104" s="84">
        <v>0.28350199999999998</v>
      </c>
      <c r="G104" s="84">
        <v>0.28288099999999999</v>
      </c>
      <c r="H104" s="84">
        <v>0.28410400000000002</v>
      </c>
      <c r="I104" s="84">
        <v>0.28561599999999998</v>
      </c>
      <c r="J104" s="84">
        <v>0.28607300000000002</v>
      </c>
      <c r="K104" s="84">
        <v>0.28674500000000003</v>
      </c>
      <c r="L104" s="84">
        <v>0.288383</v>
      </c>
      <c r="M104" s="84">
        <v>0.28944199999999998</v>
      </c>
      <c r="N104" s="84">
        <v>0.29170699999999999</v>
      </c>
      <c r="O104" s="84">
        <v>0.29457800000000001</v>
      </c>
      <c r="P104" s="84">
        <v>0.29814299999999999</v>
      </c>
      <c r="Q104" s="84">
        <v>0.30252800000000002</v>
      </c>
      <c r="R104" s="84">
        <v>0.30627900000000002</v>
      </c>
      <c r="S104" s="84">
        <v>0.31045</v>
      </c>
      <c r="T104" s="84">
        <v>0.31493599999999999</v>
      </c>
      <c r="U104" s="84">
        <v>0.31950499999999998</v>
      </c>
      <c r="V104" s="84">
        <v>0.32331599999999999</v>
      </c>
      <c r="W104" s="84">
        <v>0.32697500000000002</v>
      </c>
      <c r="X104" s="84">
        <v>0.331312</v>
      </c>
      <c r="Y104" s="84">
        <v>0.33467599999999997</v>
      </c>
      <c r="Z104" s="84">
        <v>0.339142</v>
      </c>
      <c r="AA104" s="84">
        <v>0.34260499999999999</v>
      </c>
      <c r="AB104" s="84">
        <v>0.34615499999999999</v>
      </c>
      <c r="AC104" s="84">
        <v>0.35027200000000003</v>
      </c>
      <c r="AD104" s="80">
        <v>8.8610000000000008E-3</v>
      </c>
    </row>
    <row r="105" spans="1:30" ht="15" customHeight="1" x14ac:dyDescent="0.25">
      <c r="A105" s="79" t="s">
        <v>403</v>
      </c>
      <c r="B105" s="82" t="s">
        <v>100</v>
      </c>
      <c r="C105" s="84">
        <v>0.90529400000000004</v>
      </c>
      <c r="D105" s="84">
        <v>0.85017500000000001</v>
      </c>
      <c r="E105" s="84">
        <v>0.83382400000000001</v>
      </c>
      <c r="F105" s="84">
        <v>0.82144099999999998</v>
      </c>
      <c r="G105" s="84">
        <v>0.800404</v>
      </c>
      <c r="H105" s="84">
        <v>0.78427000000000002</v>
      </c>
      <c r="I105" s="84">
        <v>0.77084399999999997</v>
      </c>
      <c r="J105" s="84">
        <v>0.75833799999999996</v>
      </c>
      <c r="K105" s="84">
        <v>0.74800599999999995</v>
      </c>
      <c r="L105" s="84">
        <v>0.74077499999999996</v>
      </c>
      <c r="M105" s="84">
        <v>0.73267700000000002</v>
      </c>
      <c r="N105" s="84">
        <v>0.72776700000000005</v>
      </c>
      <c r="O105" s="84">
        <v>0.72497800000000001</v>
      </c>
      <c r="P105" s="84">
        <v>0.72481700000000004</v>
      </c>
      <c r="Q105" s="84">
        <v>0.72783299999999995</v>
      </c>
      <c r="R105" s="84">
        <v>0.73197999999999996</v>
      </c>
      <c r="S105" s="84">
        <v>0.73967300000000002</v>
      </c>
      <c r="T105" s="84">
        <v>0.75117400000000001</v>
      </c>
      <c r="U105" s="84">
        <v>0.76541099999999995</v>
      </c>
      <c r="V105" s="84">
        <v>0.77938200000000002</v>
      </c>
      <c r="W105" s="84">
        <v>0.79390700000000003</v>
      </c>
      <c r="X105" s="84">
        <v>0.81059599999999998</v>
      </c>
      <c r="Y105" s="84">
        <v>0.82463200000000003</v>
      </c>
      <c r="Z105" s="84">
        <v>0.84090500000000001</v>
      </c>
      <c r="AA105" s="84">
        <v>0.85367400000000004</v>
      </c>
      <c r="AB105" s="84">
        <v>0.86528400000000005</v>
      </c>
      <c r="AC105" s="84">
        <v>0.87660400000000005</v>
      </c>
      <c r="AD105" s="80">
        <v>1.225E-3</v>
      </c>
    </row>
    <row r="106" spans="1:30" ht="15" customHeight="1" x14ac:dyDescent="0.25">
      <c r="A106" s="79" t="s">
        <v>402</v>
      </c>
      <c r="B106" s="82" t="s">
        <v>101</v>
      </c>
      <c r="C106" s="84">
        <v>0.34724699999999997</v>
      </c>
      <c r="D106" s="84">
        <v>0.33099800000000001</v>
      </c>
      <c r="E106" s="84">
        <v>0.32188299999999997</v>
      </c>
      <c r="F106" s="84">
        <v>0.31373400000000001</v>
      </c>
      <c r="G106" s="84">
        <v>0.301896</v>
      </c>
      <c r="H106" s="84">
        <v>0.29144199999999998</v>
      </c>
      <c r="I106" s="84">
        <v>0.28157399999999999</v>
      </c>
      <c r="J106" s="84">
        <v>0.27154400000000001</v>
      </c>
      <c r="K106" s="84">
        <v>0.261826</v>
      </c>
      <c r="L106" s="84">
        <v>0.25281799999999999</v>
      </c>
      <c r="M106" s="84">
        <v>0.24317800000000001</v>
      </c>
      <c r="N106" s="84">
        <v>0.23421800000000001</v>
      </c>
      <c r="O106" s="84">
        <v>0.22570799999999999</v>
      </c>
      <c r="P106" s="84">
        <v>0.21781400000000001</v>
      </c>
      <c r="Q106" s="84">
        <v>0.210618</v>
      </c>
      <c r="R106" s="84">
        <v>0.20361799999999999</v>
      </c>
      <c r="S106" s="84">
        <v>0.19741400000000001</v>
      </c>
      <c r="T106" s="84">
        <v>0.192051</v>
      </c>
      <c r="U106" s="84">
        <v>0.18722</v>
      </c>
      <c r="V106" s="84">
        <v>0.18216399999999999</v>
      </c>
      <c r="W106" s="84">
        <v>0.17714099999999999</v>
      </c>
      <c r="X106" s="84">
        <v>0.17250399999999999</v>
      </c>
      <c r="Y106" s="84">
        <v>0.167209</v>
      </c>
      <c r="Z106" s="84">
        <v>0.16228300000000001</v>
      </c>
      <c r="AA106" s="84">
        <v>0.15662400000000001</v>
      </c>
      <c r="AB106" s="84">
        <v>0.150699</v>
      </c>
      <c r="AC106" s="84">
        <v>0.14462800000000001</v>
      </c>
      <c r="AD106" s="80">
        <v>-3.2575E-2</v>
      </c>
    </row>
    <row r="107" spans="1:30" ht="15" customHeight="1" x14ac:dyDescent="0.25">
      <c r="A107" s="79" t="s">
        <v>401</v>
      </c>
      <c r="B107" s="82" t="s">
        <v>102</v>
      </c>
      <c r="C107" s="84">
        <v>0.42985299999999999</v>
      </c>
      <c r="D107" s="84">
        <v>0.34154299999999999</v>
      </c>
      <c r="E107" s="84">
        <v>0.350601</v>
      </c>
      <c r="F107" s="84">
        <v>0.36721900000000002</v>
      </c>
      <c r="G107" s="84">
        <v>0.36522300000000002</v>
      </c>
      <c r="H107" s="84">
        <v>0.35864600000000002</v>
      </c>
      <c r="I107" s="84">
        <v>0.35652600000000001</v>
      </c>
      <c r="J107" s="84">
        <v>0.3543</v>
      </c>
      <c r="K107" s="84">
        <v>0.35161599999999998</v>
      </c>
      <c r="L107" s="84">
        <v>0.348802</v>
      </c>
      <c r="M107" s="84">
        <v>0.34392400000000001</v>
      </c>
      <c r="N107" s="84">
        <v>0.33909400000000001</v>
      </c>
      <c r="O107" s="84">
        <v>0.33411400000000002</v>
      </c>
      <c r="P107" s="84">
        <v>0.32894800000000002</v>
      </c>
      <c r="Q107" s="84">
        <v>0.32392599999999999</v>
      </c>
      <c r="R107" s="84">
        <v>0.31837199999999999</v>
      </c>
      <c r="S107" s="84">
        <v>0.31347000000000003</v>
      </c>
      <c r="T107" s="84">
        <v>0.30939299999999997</v>
      </c>
      <c r="U107" s="84">
        <v>0.30557099999999998</v>
      </c>
      <c r="V107" s="84">
        <v>0.30125099999999999</v>
      </c>
      <c r="W107" s="84">
        <v>0.29705900000000002</v>
      </c>
      <c r="X107" s="84">
        <v>0.29389500000000002</v>
      </c>
      <c r="Y107" s="84">
        <v>0.28997899999999999</v>
      </c>
      <c r="Z107" s="84">
        <v>0.28734100000000001</v>
      </c>
      <c r="AA107" s="84">
        <v>0.28419299999999997</v>
      </c>
      <c r="AB107" s="84">
        <v>0.28144799999999998</v>
      </c>
      <c r="AC107" s="84">
        <v>0.27948000000000001</v>
      </c>
      <c r="AD107" s="80">
        <v>-7.9900000000000006E-3</v>
      </c>
    </row>
    <row r="108" spans="1:30" ht="15" customHeight="1" x14ac:dyDescent="0.25">
      <c r="A108" s="79" t="s">
        <v>400</v>
      </c>
      <c r="B108" s="82" t="s">
        <v>103</v>
      </c>
      <c r="C108" s="84">
        <v>4.3580189999999996</v>
      </c>
      <c r="D108" s="84">
        <v>4.2269569999999996</v>
      </c>
      <c r="E108" s="84">
        <v>4.4320269999999997</v>
      </c>
      <c r="F108" s="84">
        <v>4.4906699999999997</v>
      </c>
      <c r="G108" s="84">
        <v>4.5011970000000003</v>
      </c>
      <c r="H108" s="84">
        <v>4.5248720000000002</v>
      </c>
      <c r="I108" s="84">
        <v>4.546233</v>
      </c>
      <c r="J108" s="84">
        <v>4.5550379999999997</v>
      </c>
      <c r="K108" s="84">
        <v>4.5732929999999996</v>
      </c>
      <c r="L108" s="84">
        <v>4.6081009999999996</v>
      </c>
      <c r="M108" s="84">
        <v>4.6250090000000004</v>
      </c>
      <c r="N108" s="84">
        <v>4.6487049999999996</v>
      </c>
      <c r="O108" s="84">
        <v>4.672936</v>
      </c>
      <c r="P108" s="84">
        <v>4.7007300000000001</v>
      </c>
      <c r="Q108" s="84">
        <v>4.7312180000000001</v>
      </c>
      <c r="R108" s="84">
        <v>4.7544950000000004</v>
      </c>
      <c r="S108" s="84">
        <v>4.7876409999999998</v>
      </c>
      <c r="T108" s="84">
        <v>4.8328769999999999</v>
      </c>
      <c r="U108" s="84">
        <v>4.887937</v>
      </c>
      <c r="V108" s="84">
        <v>4.9363169999999998</v>
      </c>
      <c r="W108" s="84">
        <v>4.9855679999999998</v>
      </c>
      <c r="X108" s="84">
        <v>5.0467599999999999</v>
      </c>
      <c r="Y108" s="84">
        <v>5.0938150000000002</v>
      </c>
      <c r="Z108" s="84">
        <v>5.1570419999999997</v>
      </c>
      <c r="AA108" s="84">
        <v>5.2065789999999996</v>
      </c>
      <c r="AB108" s="84">
        <v>5.2584920000000004</v>
      </c>
      <c r="AC108" s="84">
        <v>5.3210050000000004</v>
      </c>
      <c r="AD108" s="80">
        <v>9.2499999999999995E-3</v>
      </c>
    </row>
    <row r="109" spans="1:30" ht="15" customHeight="1" x14ac:dyDescent="0.2">
      <c r="A109" s="79" t="s">
        <v>399</v>
      </c>
      <c r="B109" s="78" t="s">
        <v>105</v>
      </c>
      <c r="C109" s="83">
        <v>21.420935</v>
      </c>
      <c r="D109" s="83">
        <v>20.365020999999999</v>
      </c>
      <c r="E109" s="83">
        <v>20.438734</v>
      </c>
      <c r="F109" s="83">
        <v>20.702020999999998</v>
      </c>
      <c r="G109" s="83">
        <v>20.582283</v>
      </c>
      <c r="H109" s="83">
        <v>20.504643999999999</v>
      </c>
      <c r="I109" s="83">
        <v>20.268715</v>
      </c>
      <c r="J109" s="83">
        <v>20.133292999999998</v>
      </c>
      <c r="K109" s="83">
        <v>20.042881000000001</v>
      </c>
      <c r="L109" s="83">
        <v>19.998353999999999</v>
      </c>
      <c r="M109" s="83">
        <v>19.906593000000001</v>
      </c>
      <c r="N109" s="83">
        <v>19.794609000000001</v>
      </c>
      <c r="O109" s="83">
        <v>19.705154</v>
      </c>
      <c r="P109" s="83">
        <v>19.640062</v>
      </c>
      <c r="Q109" s="83">
        <v>19.600474999999999</v>
      </c>
      <c r="R109" s="83">
        <v>19.552251999999999</v>
      </c>
      <c r="S109" s="83">
        <v>19.504704</v>
      </c>
      <c r="T109" s="83">
        <v>19.514514999999999</v>
      </c>
      <c r="U109" s="83">
        <v>19.558209999999999</v>
      </c>
      <c r="V109" s="83">
        <v>19.589469999999999</v>
      </c>
      <c r="W109" s="83">
        <v>19.628602999999998</v>
      </c>
      <c r="X109" s="83">
        <v>19.709152</v>
      </c>
      <c r="Y109" s="83">
        <v>19.750603000000002</v>
      </c>
      <c r="Z109" s="83">
        <v>19.840323999999999</v>
      </c>
      <c r="AA109" s="83">
        <v>19.893415000000001</v>
      </c>
      <c r="AB109" s="83">
        <v>19.955414000000001</v>
      </c>
      <c r="AC109" s="83">
        <v>20.050927999999999</v>
      </c>
      <c r="AD109" s="76">
        <v>-6.2200000000000005E-4</v>
      </c>
    </row>
    <row r="111" spans="1:30" ht="15" customHeight="1" x14ac:dyDescent="0.2">
      <c r="B111" s="78" t="s">
        <v>106</v>
      </c>
    </row>
    <row r="112" spans="1:30" ht="15" customHeight="1" x14ac:dyDescent="0.25">
      <c r="A112" s="79" t="s">
        <v>398</v>
      </c>
      <c r="B112" s="82" t="s">
        <v>107</v>
      </c>
      <c r="C112" s="84">
        <v>1.0944000000000001E-2</v>
      </c>
      <c r="D112" s="84">
        <v>1.1254E-2</v>
      </c>
      <c r="E112" s="84">
        <v>1.2156999999999999E-2</v>
      </c>
      <c r="F112" s="84">
        <v>1.3358999999999999E-2</v>
      </c>
      <c r="G112" s="84">
        <v>1.4347E-2</v>
      </c>
      <c r="H112" s="84">
        <v>1.515E-2</v>
      </c>
      <c r="I112" s="84">
        <v>1.6153000000000001E-2</v>
      </c>
      <c r="J112" s="84">
        <v>1.6981E-2</v>
      </c>
      <c r="K112" s="84">
        <v>1.7673000000000001E-2</v>
      </c>
      <c r="L112" s="84">
        <v>1.8232000000000002E-2</v>
      </c>
      <c r="M112" s="84">
        <v>1.8692E-2</v>
      </c>
      <c r="N112" s="84">
        <v>1.9028E-2</v>
      </c>
      <c r="O112" s="84">
        <v>1.9269000000000001E-2</v>
      </c>
      <c r="P112" s="84">
        <v>1.9455E-2</v>
      </c>
      <c r="Q112" s="84">
        <v>1.9585000000000002E-2</v>
      </c>
      <c r="R112" s="84">
        <v>1.9684E-2</v>
      </c>
      <c r="S112" s="84">
        <v>1.9924999999999998E-2</v>
      </c>
      <c r="T112" s="84">
        <v>2.0119000000000001E-2</v>
      </c>
      <c r="U112" s="84">
        <v>2.0299000000000001E-2</v>
      </c>
      <c r="V112" s="84">
        <v>2.0480999999999999E-2</v>
      </c>
      <c r="W112" s="84">
        <v>2.0688000000000002E-2</v>
      </c>
      <c r="X112" s="84">
        <v>2.0934000000000001E-2</v>
      </c>
      <c r="Y112" s="84">
        <v>2.1211000000000001E-2</v>
      </c>
      <c r="Z112" s="84">
        <v>2.1513999999999998E-2</v>
      </c>
      <c r="AA112" s="84">
        <v>2.1852E-2</v>
      </c>
      <c r="AB112" s="84">
        <v>2.2210000000000001E-2</v>
      </c>
      <c r="AC112" s="84">
        <v>2.2710000000000001E-2</v>
      </c>
      <c r="AD112" s="80">
        <v>2.8480999999999999E-2</v>
      </c>
    </row>
    <row r="113" spans="1:30" ht="15" customHeight="1" x14ac:dyDescent="0.25">
      <c r="A113" s="79" t="s">
        <v>397</v>
      </c>
      <c r="B113" s="82" t="s">
        <v>108</v>
      </c>
      <c r="C113" s="84">
        <v>8.1340000000000006E-3</v>
      </c>
      <c r="D113" s="84">
        <v>9.2599999999999991E-3</v>
      </c>
      <c r="E113" s="84">
        <v>1.0340999999999999E-2</v>
      </c>
      <c r="F113" s="84">
        <v>1.1429E-2</v>
      </c>
      <c r="G113" s="84">
        <v>1.255E-2</v>
      </c>
      <c r="H113" s="84">
        <v>1.3721000000000001E-2</v>
      </c>
      <c r="I113" s="84">
        <v>1.4785E-2</v>
      </c>
      <c r="J113" s="84">
        <v>1.5391999999999999E-2</v>
      </c>
      <c r="K113" s="84">
        <v>1.5458E-2</v>
      </c>
      <c r="L113" s="84">
        <v>1.5533E-2</v>
      </c>
      <c r="M113" s="84">
        <v>1.5605000000000001E-2</v>
      </c>
      <c r="N113" s="84">
        <v>1.5824000000000001E-2</v>
      </c>
      <c r="O113" s="84">
        <v>1.6039000000000001E-2</v>
      </c>
      <c r="P113" s="84">
        <v>1.6256E-2</v>
      </c>
      <c r="Q113" s="84">
        <v>1.6475E-2</v>
      </c>
      <c r="R113" s="84">
        <v>1.6693E-2</v>
      </c>
      <c r="S113" s="84">
        <v>1.7153999999999999E-2</v>
      </c>
      <c r="T113" s="84">
        <v>1.7579000000000001E-2</v>
      </c>
      <c r="U113" s="84">
        <v>1.7989000000000002E-2</v>
      </c>
      <c r="V113" s="84">
        <v>1.8407E-2</v>
      </c>
      <c r="W113" s="84">
        <v>1.8828999999999999E-2</v>
      </c>
      <c r="X113" s="84">
        <v>1.9254E-2</v>
      </c>
      <c r="Y113" s="84">
        <v>1.968E-2</v>
      </c>
      <c r="Z113" s="84">
        <v>2.0105000000000001E-2</v>
      </c>
      <c r="AA113" s="84">
        <v>2.0528000000000001E-2</v>
      </c>
      <c r="AB113" s="84">
        <v>2.0948999999999999E-2</v>
      </c>
      <c r="AC113" s="84">
        <v>2.1364999999999999E-2</v>
      </c>
      <c r="AD113" s="80">
        <v>3.4007000000000003E-2</v>
      </c>
    </row>
    <row r="114" spans="1:30" ht="15" customHeight="1" x14ac:dyDescent="0.25">
      <c r="A114" s="79" t="s">
        <v>396</v>
      </c>
      <c r="B114" s="82" t="s">
        <v>40</v>
      </c>
      <c r="C114" s="84">
        <v>4.9785999999999997E-2</v>
      </c>
      <c r="D114" s="84">
        <v>7.5566999999999995E-2</v>
      </c>
      <c r="E114" s="84">
        <v>0.109447</v>
      </c>
      <c r="F114" s="84">
        <v>0.14986099999999999</v>
      </c>
      <c r="G114" s="84">
        <v>0.195578</v>
      </c>
      <c r="H114" s="84">
        <v>0.24454400000000001</v>
      </c>
      <c r="I114" s="84">
        <v>0.29597800000000002</v>
      </c>
      <c r="J114" s="84">
        <v>0.34763699999999997</v>
      </c>
      <c r="K114" s="84">
        <v>0.38190400000000002</v>
      </c>
      <c r="L114" s="84">
        <v>0.39656599999999997</v>
      </c>
      <c r="M114" s="84">
        <v>0.41414699999999999</v>
      </c>
      <c r="N114" s="84">
        <v>0.43483899999999998</v>
      </c>
      <c r="O114" s="84">
        <v>0.45726699999999998</v>
      </c>
      <c r="P114" s="84">
        <v>0.48183599999999999</v>
      </c>
      <c r="Q114" s="84">
        <v>0.50769699999999995</v>
      </c>
      <c r="R114" s="84">
        <v>0.53534099999999996</v>
      </c>
      <c r="S114" s="84">
        <v>0.56506199999999995</v>
      </c>
      <c r="T114" s="84">
        <v>0.59490900000000002</v>
      </c>
      <c r="U114" s="84">
        <v>0.62441400000000002</v>
      </c>
      <c r="V114" s="84">
        <v>0.65388400000000002</v>
      </c>
      <c r="W114" s="84">
        <v>0.68330400000000002</v>
      </c>
      <c r="X114" s="84">
        <v>0.71292500000000003</v>
      </c>
      <c r="Y114" s="84">
        <v>0.74262099999999998</v>
      </c>
      <c r="Z114" s="84">
        <v>0.77255600000000002</v>
      </c>
      <c r="AA114" s="84">
        <v>0.802566</v>
      </c>
      <c r="AB114" s="84">
        <v>0.83255500000000005</v>
      </c>
      <c r="AC114" s="84">
        <v>0.86272199999999999</v>
      </c>
      <c r="AD114" s="80">
        <v>0.10230400000000001</v>
      </c>
    </row>
    <row r="115" spans="1:30" ht="15" customHeight="1" x14ac:dyDescent="0.25">
      <c r="A115" s="79" t="s">
        <v>395</v>
      </c>
      <c r="B115" s="82" t="s">
        <v>41</v>
      </c>
      <c r="C115" s="84">
        <v>1.0004000000000001E-2</v>
      </c>
      <c r="D115" s="84">
        <v>1.8706E-2</v>
      </c>
      <c r="E115" s="84">
        <v>2.7879000000000001E-2</v>
      </c>
      <c r="F115" s="84">
        <v>2.7879000000000001E-2</v>
      </c>
      <c r="G115" s="84">
        <v>2.7879000000000001E-2</v>
      </c>
      <c r="H115" s="84">
        <v>2.7879000000000001E-2</v>
      </c>
      <c r="I115" s="84">
        <v>2.7879000000000001E-2</v>
      </c>
      <c r="J115" s="84">
        <v>2.7879000000000001E-2</v>
      </c>
      <c r="K115" s="84">
        <v>2.7879000000000001E-2</v>
      </c>
      <c r="L115" s="84">
        <v>2.792E-2</v>
      </c>
      <c r="M115" s="84">
        <v>2.7990000000000001E-2</v>
      </c>
      <c r="N115" s="84">
        <v>2.8098000000000001E-2</v>
      </c>
      <c r="O115" s="84">
        <v>2.8230000000000002E-2</v>
      </c>
      <c r="P115" s="84">
        <v>2.8382999999999999E-2</v>
      </c>
      <c r="Q115" s="84">
        <v>2.8546999999999999E-2</v>
      </c>
      <c r="R115" s="84">
        <v>2.8719999999999999E-2</v>
      </c>
      <c r="S115" s="84">
        <v>2.8903000000000002E-2</v>
      </c>
      <c r="T115" s="84">
        <v>2.9087999999999999E-2</v>
      </c>
      <c r="U115" s="84">
        <v>2.9271999999999999E-2</v>
      </c>
      <c r="V115" s="84">
        <v>2.9463E-2</v>
      </c>
      <c r="W115" s="84">
        <v>2.9661E-2</v>
      </c>
      <c r="X115" s="84">
        <v>2.9867999999999999E-2</v>
      </c>
      <c r="Y115" s="84">
        <v>3.0077E-2</v>
      </c>
      <c r="Z115" s="84">
        <v>3.0284999999999999E-2</v>
      </c>
      <c r="AA115" s="84">
        <v>3.0495000000000001E-2</v>
      </c>
      <c r="AB115" s="84">
        <v>3.0703999999999999E-2</v>
      </c>
      <c r="AC115" s="84">
        <v>3.0911999999999999E-2</v>
      </c>
      <c r="AD115" s="80">
        <v>2.0296000000000002E-2</v>
      </c>
    </row>
    <row r="116" spans="1:30" ht="15" customHeight="1" x14ac:dyDescent="0.2">
      <c r="A116" s="79" t="s">
        <v>394</v>
      </c>
      <c r="B116" s="78" t="s">
        <v>42</v>
      </c>
      <c r="C116" s="83">
        <v>7.8867000000000007E-2</v>
      </c>
      <c r="D116" s="83">
        <v>0.114787</v>
      </c>
      <c r="E116" s="83">
        <v>0.15982399999999999</v>
      </c>
      <c r="F116" s="83">
        <v>0.20252899999999999</v>
      </c>
      <c r="G116" s="83">
        <v>0.25035400000000002</v>
      </c>
      <c r="H116" s="83">
        <v>0.30129499999999998</v>
      </c>
      <c r="I116" s="83">
        <v>0.354796</v>
      </c>
      <c r="J116" s="83">
        <v>0.407889</v>
      </c>
      <c r="K116" s="83">
        <v>0.44291399999999997</v>
      </c>
      <c r="L116" s="83">
        <v>0.45825100000000002</v>
      </c>
      <c r="M116" s="83">
        <v>0.47643400000000002</v>
      </c>
      <c r="N116" s="83">
        <v>0.49778899999999998</v>
      </c>
      <c r="O116" s="83">
        <v>0.52080499999999996</v>
      </c>
      <c r="P116" s="83">
        <v>0.54593000000000003</v>
      </c>
      <c r="Q116" s="83">
        <v>0.57230400000000003</v>
      </c>
      <c r="R116" s="83">
        <v>0.60043800000000003</v>
      </c>
      <c r="S116" s="83">
        <v>0.63104499999999997</v>
      </c>
      <c r="T116" s="83">
        <v>0.66169500000000003</v>
      </c>
      <c r="U116" s="83">
        <v>0.69197399999999998</v>
      </c>
      <c r="V116" s="83">
        <v>0.72223599999999999</v>
      </c>
      <c r="W116" s="83">
        <v>0.75248300000000001</v>
      </c>
      <c r="X116" s="83">
        <v>0.78298100000000004</v>
      </c>
      <c r="Y116" s="83">
        <v>0.81358900000000001</v>
      </c>
      <c r="Z116" s="83">
        <v>0.84445999999999999</v>
      </c>
      <c r="AA116" s="83">
        <v>0.87544</v>
      </c>
      <c r="AB116" s="83">
        <v>0.90641700000000003</v>
      </c>
      <c r="AC116" s="83">
        <v>0.93770900000000001</v>
      </c>
      <c r="AD116" s="76">
        <v>8.7644E-2</v>
      </c>
    </row>
    <row r="118" spans="1:30" ht="15" customHeight="1" x14ac:dyDescent="0.2">
      <c r="B118" s="78" t="s">
        <v>43</v>
      </c>
    </row>
    <row r="119" spans="1:30" ht="15" customHeight="1" x14ac:dyDescent="0.25">
      <c r="A119" s="79" t="s">
        <v>393</v>
      </c>
      <c r="B119" s="82" t="s">
        <v>44</v>
      </c>
      <c r="C119" s="81">
        <v>6674</v>
      </c>
      <c r="D119" s="81">
        <v>6526</v>
      </c>
      <c r="E119" s="81">
        <v>6168</v>
      </c>
      <c r="F119" s="81">
        <v>6156</v>
      </c>
      <c r="G119" s="81">
        <v>6137</v>
      </c>
      <c r="H119" s="81">
        <v>6118</v>
      </c>
      <c r="I119" s="81">
        <v>6099</v>
      </c>
      <c r="J119" s="81">
        <v>6080</v>
      </c>
      <c r="K119" s="81">
        <v>6061</v>
      </c>
      <c r="L119" s="81">
        <v>6042</v>
      </c>
      <c r="M119" s="81">
        <v>6023</v>
      </c>
      <c r="N119" s="81">
        <v>6004</v>
      </c>
      <c r="O119" s="81">
        <v>5985</v>
      </c>
      <c r="P119" s="81">
        <v>5966</v>
      </c>
      <c r="Q119" s="81">
        <v>5947</v>
      </c>
      <c r="R119" s="81">
        <v>5928</v>
      </c>
      <c r="S119" s="81">
        <v>5909</v>
      </c>
      <c r="T119" s="81">
        <v>5890</v>
      </c>
      <c r="U119" s="81">
        <v>5870</v>
      </c>
      <c r="V119" s="81">
        <v>5851</v>
      </c>
      <c r="W119" s="81">
        <v>5832</v>
      </c>
      <c r="X119" s="81">
        <v>5813</v>
      </c>
      <c r="Y119" s="81">
        <v>5793</v>
      </c>
      <c r="Z119" s="81">
        <v>5774</v>
      </c>
      <c r="AA119" s="81">
        <v>5755</v>
      </c>
      <c r="AB119" s="81">
        <v>5735</v>
      </c>
      <c r="AC119" s="81">
        <v>5716</v>
      </c>
      <c r="AD119" s="80">
        <v>-5.287E-3</v>
      </c>
    </row>
    <row r="120" spans="1:30" ht="15" customHeight="1" x14ac:dyDescent="0.25">
      <c r="A120" s="79" t="s">
        <v>392</v>
      </c>
      <c r="B120" s="82" t="s">
        <v>45</v>
      </c>
      <c r="C120" s="81">
        <v>6203</v>
      </c>
      <c r="D120" s="81">
        <v>5781</v>
      </c>
      <c r="E120" s="81">
        <v>5546</v>
      </c>
      <c r="F120" s="81">
        <v>5578</v>
      </c>
      <c r="G120" s="81">
        <v>5563</v>
      </c>
      <c r="H120" s="81">
        <v>5548</v>
      </c>
      <c r="I120" s="81">
        <v>5533</v>
      </c>
      <c r="J120" s="81">
        <v>5518</v>
      </c>
      <c r="K120" s="81">
        <v>5503</v>
      </c>
      <c r="L120" s="81">
        <v>5488</v>
      </c>
      <c r="M120" s="81">
        <v>5474</v>
      </c>
      <c r="N120" s="81">
        <v>5459</v>
      </c>
      <c r="O120" s="81">
        <v>5444</v>
      </c>
      <c r="P120" s="81">
        <v>5429</v>
      </c>
      <c r="Q120" s="81">
        <v>5414</v>
      </c>
      <c r="R120" s="81">
        <v>5400</v>
      </c>
      <c r="S120" s="81">
        <v>5385</v>
      </c>
      <c r="T120" s="81">
        <v>5370</v>
      </c>
      <c r="U120" s="81">
        <v>5356</v>
      </c>
      <c r="V120" s="81">
        <v>5341</v>
      </c>
      <c r="W120" s="81">
        <v>5326</v>
      </c>
      <c r="X120" s="81">
        <v>5312</v>
      </c>
      <c r="Y120" s="81">
        <v>5297</v>
      </c>
      <c r="Z120" s="81">
        <v>5283</v>
      </c>
      <c r="AA120" s="81">
        <v>5268</v>
      </c>
      <c r="AB120" s="81">
        <v>5254</v>
      </c>
      <c r="AC120" s="81">
        <v>5240</v>
      </c>
      <c r="AD120" s="80">
        <v>-3.9230000000000003E-3</v>
      </c>
    </row>
    <row r="121" spans="1:30" ht="15" customHeight="1" x14ac:dyDescent="0.25">
      <c r="A121" s="79" t="s">
        <v>391</v>
      </c>
      <c r="B121" s="82" t="s">
        <v>46</v>
      </c>
      <c r="C121" s="81">
        <v>7194</v>
      </c>
      <c r="D121" s="81">
        <v>6168</v>
      </c>
      <c r="E121" s="81">
        <v>6093</v>
      </c>
      <c r="F121" s="81">
        <v>6222</v>
      </c>
      <c r="G121" s="81">
        <v>6217</v>
      </c>
      <c r="H121" s="81">
        <v>6212</v>
      </c>
      <c r="I121" s="81">
        <v>6207</v>
      </c>
      <c r="J121" s="81">
        <v>6202</v>
      </c>
      <c r="K121" s="81">
        <v>6197</v>
      </c>
      <c r="L121" s="81">
        <v>6192</v>
      </c>
      <c r="M121" s="81">
        <v>6187</v>
      </c>
      <c r="N121" s="81">
        <v>6182</v>
      </c>
      <c r="O121" s="81">
        <v>6177</v>
      </c>
      <c r="P121" s="81">
        <v>6172</v>
      </c>
      <c r="Q121" s="81">
        <v>6167</v>
      </c>
      <c r="R121" s="81">
        <v>6163</v>
      </c>
      <c r="S121" s="81">
        <v>6158</v>
      </c>
      <c r="T121" s="81">
        <v>6153</v>
      </c>
      <c r="U121" s="81">
        <v>6148</v>
      </c>
      <c r="V121" s="81">
        <v>6143</v>
      </c>
      <c r="W121" s="81">
        <v>6138</v>
      </c>
      <c r="X121" s="81">
        <v>6133</v>
      </c>
      <c r="Y121" s="81">
        <v>6128</v>
      </c>
      <c r="Z121" s="81">
        <v>6123</v>
      </c>
      <c r="AA121" s="81">
        <v>6118</v>
      </c>
      <c r="AB121" s="81">
        <v>6114</v>
      </c>
      <c r="AC121" s="81">
        <v>6109</v>
      </c>
      <c r="AD121" s="80">
        <v>-3.8400000000000001E-4</v>
      </c>
    </row>
    <row r="122" spans="1:30" ht="15" customHeight="1" x14ac:dyDescent="0.25">
      <c r="A122" s="79" t="s">
        <v>390</v>
      </c>
      <c r="B122" s="82" t="s">
        <v>47</v>
      </c>
      <c r="C122" s="81">
        <v>7304</v>
      </c>
      <c r="D122" s="81">
        <v>6090</v>
      </c>
      <c r="E122" s="81">
        <v>6352</v>
      </c>
      <c r="F122" s="81">
        <v>6528</v>
      </c>
      <c r="G122" s="81">
        <v>6526</v>
      </c>
      <c r="H122" s="81">
        <v>6524</v>
      </c>
      <c r="I122" s="81">
        <v>6521</v>
      </c>
      <c r="J122" s="81">
        <v>6519</v>
      </c>
      <c r="K122" s="81">
        <v>6516</v>
      </c>
      <c r="L122" s="81">
        <v>6514</v>
      </c>
      <c r="M122" s="81">
        <v>6511</v>
      </c>
      <c r="N122" s="81">
        <v>6508</v>
      </c>
      <c r="O122" s="81">
        <v>6505</v>
      </c>
      <c r="P122" s="81">
        <v>6502</v>
      </c>
      <c r="Q122" s="81">
        <v>6499</v>
      </c>
      <c r="R122" s="81">
        <v>6496</v>
      </c>
      <c r="S122" s="81">
        <v>6492</v>
      </c>
      <c r="T122" s="81">
        <v>6489</v>
      </c>
      <c r="U122" s="81">
        <v>6486</v>
      </c>
      <c r="V122" s="81">
        <v>6483</v>
      </c>
      <c r="W122" s="81">
        <v>6479</v>
      </c>
      <c r="X122" s="81">
        <v>6476</v>
      </c>
      <c r="Y122" s="81">
        <v>6473</v>
      </c>
      <c r="Z122" s="81">
        <v>6469</v>
      </c>
      <c r="AA122" s="81">
        <v>6466</v>
      </c>
      <c r="AB122" s="81">
        <v>6463</v>
      </c>
      <c r="AC122" s="81">
        <v>6459</v>
      </c>
      <c r="AD122" s="80">
        <v>2.356E-3</v>
      </c>
    </row>
    <row r="123" spans="1:30" ht="15" customHeight="1" x14ac:dyDescent="0.25">
      <c r="A123" s="79" t="s">
        <v>389</v>
      </c>
      <c r="B123" s="82" t="s">
        <v>48</v>
      </c>
      <c r="C123" s="81">
        <v>2952</v>
      </c>
      <c r="D123" s="81">
        <v>2492</v>
      </c>
      <c r="E123" s="81">
        <v>2690</v>
      </c>
      <c r="F123" s="81">
        <v>2648</v>
      </c>
      <c r="G123" s="81">
        <v>2641</v>
      </c>
      <c r="H123" s="81">
        <v>2634</v>
      </c>
      <c r="I123" s="81">
        <v>2628</v>
      </c>
      <c r="J123" s="81">
        <v>2621</v>
      </c>
      <c r="K123" s="81">
        <v>2614</v>
      </c>
      <c r="L123" s="81">
        <v>2607</v>
      </c>
      <c r="M123" s="81">
        <v>2600</v>
      </c>
      <c r="N123" s="81">
        <v>2593</v>
      </c>
      <c r="O123" s="81">
        <v>2587</v>
      </c>
      <c r="P123" s="81">
        <v>2580</v>
      </c>
      <c r="Q123" s="81">
        <v>2573</v>
      </c>
      <c r="R123" s="81">
        <v>2566</v>
      </c>
      <c r="S123" s="81">
        <v>2559</v>
      </c>
      <c r="T123" s="81">
        <v>2553</v>
      </c>
      <c r="U123" s="81">
        <v>2546</v>
      </c>
      <c r="V123" s="81">
        <v>2539</v>
      </c>
      <c r="W123" s="81">
        <v>2533</v>
      </c>
      <c r="X123" s="81">
        <v>2526</v>
      </c>
      <c r="Y123" s="81">
        <v>2520</v>
      </c>
      <c r="Z123" s="81">
        <v>2513</v>
      </c>
      <c r="AA123" s="81">
        <v>2507</v>
      </c>
      <c r="AB123" s="81">
        <v>2500</v>
      </c>
      <c r="AC123" s="81">
        <v>2494</v>
      </c>
      <c r="AD123" s="80">
        <v>3.1999999999999999E-5</v>
      </c>
    </row>
    <row r="124" spans="1:30" ht="15" customHeight="1" x14ac:dyDescent="0.25">
      <c r="A124" s="79" t="s">
        <v>388</v>
      </c>
      <c r="B124" s="82" t="s">
        <v>49</v>
      </c>
      <c r="C124" s="81">
        <v>3931</v>
      </c>
      <c r="D124" s="81">
        <v>3227</v>
      </c>
      <c r="E124" s="81">
        <v>3494</v>
      </c>
      <c r="F124" s="81">
        <v>3445</v>
      </c>
      <c r="G124" s="81">
        <v>3443</v>
      </c>
      <c r="H124" s="81">
        <v>3442</v>
      </c>
      <c r="I124" s="81">
        <v>3440</v>
      </c>
      <c r="J124" s="81">
        <v>3439</v>
      </c>
      <c r="K124" s="81">
        <v>3437</v>
      </c>
      <c r="L124" s="81">
        <v>3436</v>
      </c>
      <c r="M124" s="81">
        <v>3435</v>
      </c>
      <c r="N124" s="81">
        <v>3433</v>
      </c>
      <c r="O124" s="81">
        <v>3432</v>
      </c>
      <c r="P124" s="81">
        <v>3430</v>
      </c>
      <c r="Q124" s="81">
        <v>3429</v>
      </c>
      <c r="R124" s="81">
        <v>3428</v>
      </c>
      <c r="S124" s="81">
        <v>3426</v>
      </c>
      <c r="T124" s="81">
        <v>3425</v>
      </c>
      <c r="U124" s="81">
        <v>3423</v>
      </c>
      <c r="V124" s="81">
        <v>3422</v>
      </c>
      <c r="W124" s="81">
        <v>3420</v>
      </c>
      <c r="X124" s="81">
        <v>3419</v>
      </c>
      <c r="Y124" s="81">
        <v>3417</v>
      </c>
      <c r="Z124" s="81">
        <v>3416</v>
      </c>
      <c r="AA124" s="81">
        <v>3414</v>
      </c>
      <c r="AB124" s="81">
        <v>3413</v>
      </c>
      <c r="AC124" s="81">
        <v>3411</v>
      </c>
      <c r="AD124" s="80">
        <v>2.2209999999999999E-3</v>
      </c>
    </row>
    <row r="125" spans="1:30" ht="15" customHeight="1" x14ac:dyDescent="0.25">
      <c r="A125" s="79" t="s">
        <v>387</v>
      </c>
      <c r="B125" s="82" t="s">
        <v>50</v>
      </c>
      <c r="C125" s="81">
        <v>2422</v>
      </c>
      <c r="D125" s="81">
        <v>2087</v>
      </c>
      <c r="E125" s="81">
        <v>2123</v>
      </c>
      <c r="F125" s="81">
        <v>2053</v>
      </c>
      <c r="G125" s="81">
        <v>2046</v>
      </c>
      <c r="H125" s="81">
        <v>2039</v>
      </c>
      <c r="I125" s="81">
        <v>2031</v>
      </c>
      <c r="J125" s="81">
        <v>2024</v>
      </c>
      <c r="K125" s="81">
        <v>2017</v>
      </c>
      <c r="L125" s="81">
        <v>2009</v>
      </c>
      <c r="M125" s="81">
        <v>2002</v>
      </c>
      <c r="N125" s="81">
        <v>1995</v>
      </c>
      <c r="O125" s="81">
        <v>1988</v>
      </c>
      <c r="P125" s="81">
        <v>1981</v>
      </c>
      <c r="Q125" s="81">
        <v>1973</v>
      </c>
      <c r="R125" s="81">
        <v>1966</v>
      </c>
      <c r="S125" s="81">
        <v>1959</v>
      </c>
      <c r="T125" s="81">
        <v>1952</v>
      </c>
      <c r="U125" s="81">
        <v>1945</v>
      </c>
      <c r="V125" s="81">
        <v>1938</v>
      </c>
      <c r="W125" s="81">
        <v>1930</v>
      </c>
      <c r="X125" s="81">
        <v>1923</v>
      </c>
      <c r="Y125" s="81">
        <v>1916</v>
      </c>
      <c r="Z125" s="81">
        <v>1909</v>
      </c>
      <c r="AA125" s="81">
        <v>1902</v>
      </c>
      <c r="AB125" s="81">
        <v>1895</v>
      </c>
      <c r="AC125" s="81">
        <v>1888</v>
      </c>
      <c r="AD125" s="80">
        <v>-4.0000000000000001E-3</v>
      </c>
    </row>
    <row r="126" spans="1:30" ht="15" customHeight="1" x14ac:dyDescent="0.25">
      <c r="A126" s="79" t="s">
        <v>386</v>
      </c>
      <c r="B126" s="82" t="s">
        <v>51</v>
      </c>
      <c r="C126" s="81">
        <v>4742</v>
      </c>
      <c r="D126" s="81">
        <v>4593</v>
      </c>
      <c r="E126" s="81">
        <v>4810</v>
      </c>
      <c r="F126" s="81">
        <v>4909</v>
      </c>
      <c r="G126" s="81">
        <v>4899</v>
      </c>
      <c r="H126" s="81">
        <v>4888</v>
      </c>
      <c r="I126" s="81">
        <v>4877</v>
      </c>
      <c r="J126" s="81">
        <v>4866</v>
      </c>
      <c r="K126" s="81">
        <v>4854</v>
      </c>
      <c r="L126" s="81">
        <v>4842</v>
      </c>
      <c r="M126" s="81">
        <v>4831</v>
      </c>
      <c r="N126" s="81">
        <v>4819</v>
      </c>
      <c r="O126" s="81">
        <v>4807</v>
      </c>
      <c r="P126" s="81">
        <v>4794</v>
      </c>
      <c r="Q126" s="81">
        <v>4782</v>
      </c>
      <c r="R126" s="81">
        <v>4770</v>
      </c>
      <c r="S126" s="81">
        <v>4757</v>
      </c>
      <c r="T126" s="81">
        <v>4744</v>
      </c>
      <c r="U126" s="81">
        <v>4731</v>
      </c>
      <c r="V126" s="81">
        <v>4718</v>
      </c>
      <c r="W126" s="81">
        <v>4704</v>
      </c>
      <c r="X126" s="81">
        <v>4691</v>
      </c>
      <c r="Y126" s="81">
        <v>4677</v>
      </c>
      <c r="Z126" s="81">
        <v>4663</v>
      </c>
      <c r="AA126" s="81">
        <v>4650</v>
      </c>
      <c r="AB126" s="81">
        <v>4636</v>
      </c>
      <c r="AC126" s="81">
        <v>4622</v>
      </c>
      <c r="AD126" s="80">
        <v>2.52E-4</v>
      </c>
    </row>
    <row r="127" spans="1:30" ht="15" customHeight="1" x14ac:dyDescent="0.25">
      <c r="A127" s="79" t="s">
        <v>385</v>
      </c>
      <c r="B127" s="82" t="s">
        <v>52</v>
      </c>
      <c r="C127" s="81">
        <v>2772</v>
      </c>
      <c r="D127" s="81">
        <v>2867</v>
      </c>
      <c r="E127" s="81">
        <v>2973</v>
      </c>
      <c r="F127" s="81">
        <v>3385</v>
      </c>
      <c r="G127" s="81">
        <v>3379</v>
      </c>
      <c r="H127" s="81">
        <v>3372</v>
      </c>
      <c r="I127" s="81">
        <v>3366</v>
      </c>
      <c r="J127" s="81">
        <v>3360</v>
      </c>
      <c r="K127" s="81">
        <v>3353</v>
      </c>
      <c r="L127" s="81">
        <v>3347</v>
      </c>
      <c r="M127" s="81">
        <v>3341</v>
      </c>
      <c r="N127" s="81">
        <v>3334</v>
      </c>
      <c r="O127" s="81">
        <v>3328</v>
      </c>
      <c r="P127" s="81">
        <v>3321</v>
      </c>
      <c r="Q127" s="81">
        <v>3315</v>
      </c>
      <c r="R127" s="81">
        <v>3309</v>
      </c>
      <c r="S127" s="81">
        <v>3302</v>
      </c>
      <c r="T127" s="81">
        <v>3296</v>
      </c>
      <c r="U127" s="81">
        <v>3290</v>
      </c>
      <c r="V127" s="81">
        <v>3283</v>
      </c>
      <c r="W127" s="81">
        <v>3277</v>
      </c>
      <c r="X127" s="81">
        <v>3271</v>
      </c>
      <c r="Y127" s="81">
        <v>3265</v>
      </c>
      <c r="Z127" s="81">
        <v>3259</v>
      </c>
      <c r="AA127" s="81">
        <v>3253</v>
      </c>
      <c r="AB127" s="81">
        <v>3247</v>
      </c>
      <c r="AC127" s="81">
        <v>3240</v>
      </c>
      <c r="AD127" s="80">
        <v>4.9040000000000004E-3</v>
      </c>
    </row>
    <row r="128" spans="1:30" ht="15" customHeight="1" x14ac:dyDescent="0.2">
      <c r="A128" s="79" t="s">
        <v>384</v>
      </c>
      <c r="B128" s="78" t="s">
        <v>53</v>
      </c>
      <c r="C128" s="77">
        <v>4549.4252930000002</v>
      </c>
      <c r="D128" s="77">
        <v>4084.1235350000002</v>
      </c>
      <c r="E128" s="77">
        <v>4130.5063479999999</v>
      </c>
      <c r="F128" s="77">
        <v>4213.4116210000002</v>
      </c>
      <c r="G128" s="77">
        <v>4199.8315430000002</v>
      </c>
      <c r="H128" s="77">
        <v>4186.1665039999998</v>
      </c>
      <c r="I128" s="77">
        <v>4172.7172849999997</v>
      </c>
      <c r="J128" s="77">
        <v>4159.4165039999998</v>
      </c>
      <c r="K128" s="77">
        <v>4145.8271480000003</v>
      </c>
      <c r="L128" s="77">
        <v>4132.4721680000002</v>
      </c>
      <c r="M128" s="77">
        <v>4119.4453119999998</v>
      </c>
      <c r="N128" s="77">
        <v>4106.0629879999997</v>
      </c>
      <c r="O128" s="77">
        <v>4093.1853030000002</v>
      </c>
      <c r="P128" s="77">
        <v>4079.8520509999998</v>
      </c>
      <c r="Q128" s="77">
        <v>4066.7695309999999</v>
      </c>
      <c r="R128" s="77">
        <v>4054.1315920000002</v>
      </c>
      <c r="S128" s="77">
        <v>4040.9223630000001</v>
      </c>
      <c r="T128" s="77">
        <v>4028.2558589999999</v>
      </c>
      <c r="U128" s="77">
        <v>4015.4448240000002</v>
      </c>
      <c r="V128" s="77">
        <v>4002.4946289999998</v>
      </c>
      <c r="W128" s="77">
        <v>3989.6289059999999</v>
      </c>
      <c r="X128" s="77">
        <v>3977.0373540000001</v>
      </c>
      <c r="Y128" s="77">
        <v>3964.3789059999999</v>
      </c>
      <c r="Z128" s="77">
        <v>3951.6621089999999</v>
      </c>
      <c r="AA128" s="77">
        <v>3939.1411130000001</v>
      </c>
      <c r="AB128" s="77">
        <v>3926.5581050000001</v>
      </c>
      <c r="AC128" s="77">
        <v>3913.78125</v>
      </c>
      <c r="AD128" s="76">
        <v>-1.7030000000000001E-3</v>
      </c>
    </row>
    <row r="130" spans="1:30" ht="15" customHeight="1" x14ac:dyDescent="0.2">
      <c r="B130" s="78" t="s">
        <v>54</v>
      </c>
    </row>
    <row r="131" spans="1:30" ht="15" customHeight="1" x14ac:dyDescent="0.25">
      <c r="A131" s="79" t="s">
        <v>383</v>
      </c>
      <c r="B131" s="82" t="s">
        <v>44</v>
      </c>
      <c r="C131" s="81">
        <v>419</v>
      </c>
      <c r="D131" s="81">
        <v>557</v>
      </c>
      <c r="E131" s="81">
        <v>537</v>
      </c>
      <c r="F131" s="81">
        <v>543</v>
      </c>
      <c r="G131" s="81">
        <v>549</v>
      </c>
      <c r="H131" s="81">
        <v>555</v>
      </c>
      <c r="I131" s="81">
        <v>561</v>
      </c>
      <c r="J131" s="81">
        <v>566</v>
      </c>
      <c r="K131" s="81">
        <v>572</v>
      </c>
      <c r="L131" s="81">
        <v>578</v>
      </c>
      <c r="M131" s="81">
        <v>584</v>
      </c>
      <c r="N131" s="81">
        <v>589</v>
      </c>
      <c r="O131" s="81">
        <v>595</v>
      </c>
      <c r="P131" s="81">
        <v>601</v>
      </c>
      <c r="Q131" s="81">
        <v>607</v>
      </c>
      <c r="R131" s="81">
        <v>613</v>
      </c>
      <c r="S131" s="81">
        <v>618</v>
      </c>
      <c r="T131" s="81">
        <v>624</v>
      </c>
      <c r="U131" s="81">
        <v>630</v>
      </c>
      <c r="V131" s="81">
        <v>636</v>
      </c>
      <c r="W131" s="81">
        <v>641</v>
      </c>
      <c r="X131" s="81">
        <v>647</v>
      </c>
      <c r="Y131" s="81">
        <v>653</v>
      </c>
      <c r="Z131" s="81">
        <v>659</v>
      </c>
      <c r="AA131" s="81">
        <v>664</v>
      </c>
      <c r="AB131" s="81">
        <v>670</v>
      </c>
      <c r="AC131" s="81">
        <v>676</v>
      </c>
      <c r="AD131" s="80">
        <v>7.7749999999999998E-3</v>
      </c>
    </row>
    <row r="132" spans="1:30" ht="15" customHeight="1" x14ac:dyDescent="0.25">
      <c r="A132" s="79" t="s">
        <v>382</v>
      </c>
      <c r="B132" s="82" t="s">
        <v>45</v>
      </c>
      <c r="C132" s="81">
        <v>596</v>
      </c>
      <c r="D132" s="81">
        <v>799</v>
      </c>
      <c r="E132" s="81">
        <v>767</v>
      </c>
      <c r="F132" s="81">
        <v>759</v>
      </c>
      <c r="G132" s="81">
        <v>765</v>
      </c>
      <c r="H132" s="81">
        <v>771</v>
      </c>
      <c r="I132" s="81">
        <v>778</v>
      </c>
      <c r="J132" s="81">
        <v>784</v>
      </c>
      <c r="K132" s="81">
        <v>791</v>
      </c>
      <c r="L132" s="81">
        <v>797</v>
      </c>
      <c r="M132" s="81">
        <v>804</v>
      </c>
      <c r="N132" s="81">
        <v>810</v>
      </c>
      <c r="O132" s="81">
        <v>817</v>
      </c>
      <c r="P132" s="81">
        <v>823</v>
      </c>
      <c r="Q132" s="81">
        <v>830</v>
      </c>
      <c r="R132" s="81">
        <v>836</v>
      </c>
      <c r="S132" s="81">
        <v>843</v>
      </c>
      <c r="T132" s="81">
        <v>849</v>
      </c>
      <c r="U132" s="81">
        <v>855</v>
      </c>
      <c r="V132" s="81">
        <v>862</v>
      </c>
      <c r="W132" s="81">
        <v>868</v>
      </c>
      <c r="X132" s="81">
        <v>875</v>
      </c>
      <c r="Y132" s="81">
        <v>881</v>
      </c>
      <c r="Z132" s="81">
        <v>887</v>
      </c>
      <c r="AA132" s="81">
        <v>894</v>
      </c>
      <c r="AB132" s="81">
        <v>900</v>
      </c>
      <c r="AC132" s="81">
        <v>906</v>
      </c>
      <c r="AD132" s="80">
        <v>5.0400000000000002E-3</v>
      </c>
    </row>
    <row r="133" spans="1:30" ht="15" customHeight="1" x14ac:dyDescent="0.25">
      <c r="A133" s="79" t="s">
        <v>381</v>
      </c>
      <c r="B133" s="82" t="s">
        <v>46</v>
      </c>
      <c r="C133" s="81">
        <v>610</v>
      </c>
      <c r="D133" s="81">
        <v>728</v>
      </c>
      <c r="E133" s="81">
        <v>813</v>
      </c>
      <c r="F133" s="81">
        <v>782</v>
      </c>
      <c r="G133" s="81">
        <v>785</v>
      </c>
      <c r="H133" s="81">
        <v>788</v>
      </c>
      <c r="I133" s="81">
        <v>790</v>
      </c>
      <c r="J133" s="81">
        <v>793</v>
      </c>
      <c r="K133" s="81">
        <v>796</v>
      </c>
      <c r="L133" s="81">
        <v>799</v>
      </c>
      <c r="M133" s="81">
        <v>801</v>
      </c>
      <c r="N133" s="81">
        <v>804</v>
      </c>
      <c r="O133" s="81">
        <v>807</v>
      </c>
      <c r="P133" s="81">
        <v>810</v>
      </c>
      <c r="Q133" s="81">
        <v>812</v>
      </c>
      <c r="R133" s="81">
        <v>815</v>
      </c>
      <c r="S133" s="81">
        <v>818</v>
      </c>
      <c r="T133" s="81">
        <v>821</v>
      </c>
      <c r="U133" s="81">
        <v>824</v>
      </c>
      <c r="V133" s="81">
        <v>826</v>
      </c>
      <c r="W133" s="81">
        <v>829</v>
      </c>
      <c r="X133" s="81">
        <v>832</v>
      </c>
      <c r="Y133" s="81">
        <v>835</v>
      </c>
      <c r="Z133" s="81">
        <v>837</v>
      </c>
      <c r="AA133" s="81">
        <v>840</v>
      </c>
      <c r="AB133" s="81">
        <v>843</v>
      </c>
      <c r="AC133" s="81">
        <v>846</v>
      </c>
      <c r="AD133" s="80">
        <v>6.0270000000000002E-3</v>
      </c>
    </row>
    <row r="134" spans="1:30" ht="15" customHeight="1" x14ac:dyDescent="0.25">
      <c r="A134" s="79" t="s">
        <v>380</v>
      </c>
      <c r="B134" s="82" t="s">
        <v>47</v>
      </c>
      <c r="C134" s="81">
        <v>814</v>
      </c>
      <c r="D134" s="81">
        <v>942</v>
      </c>
      <c r="E134" s="81">
        <v>1011</v>
      </c>
      <c r="F134" s="81">
        <v>977</v>
      </c>
      <c r="G134" s="81">
        <v>980</v>
      </c>
      <c r="H134" s="81">
        <v>982</v>
      </c>
      <c r="I134" s="81">
        <v>985</v>
      </c>
      <c r="J134" s="81">
        <v>988</v>
      </c>
      <c r="K134" s="81">
        <v>991</v>
      </c>
      <c r="L134" s="81">
        <v>993</v>
      </c>
      <c r="M134" s="81">
        <v>996</v>
      </c>
      <c r="N134" s="81">
        <v>999</v>
      </c>
      <c r="O134" s="81">
        <v>1002</v>
      </c>
      <c r="P134" s="81">
        <v>1005</v>
      </c>
      <c r="Q134" s="81">
        <v>1008</v>
      </c>
      <c r="R134" s="81">
        <v>1011</v>
      </c>
      <c r="S134" s="81">
        <v>1014</v>
      </c>
      <c r="T134" s="81">
        <v>1017</v>
      </c>
      <c r="U134" s="81">
        <v>1020</v>
      </c>
      <c r="V134" s="81">
        <v>1022</v>
      </c>
      <c r="W134" s="81">
        <v>1025</v>
      </c>
      <c r="X134" s="81">
        <v>1028</v>
      </c>
      <c r="Y134" s="81">
        <v>1031</v>
      </c>
      <c r="Z134" s="81">
        <v>1034</v>
      </c>
      <c r="AA134" s="81">
        <v>1037</v>
      </c>
      <c r="AB134" s="81">
        <v>1040</v>
      </c>
      <c r="AC134" s="81">
        <v>1043</v>
      </c>
      <c r="AD134" s="80">
        <v>4.0819999999999997E-3</v>
      </c>
    </row>
    <row r="135" spans="1:30" ht="15" customHeight="1" x14ac:dyDescent="0.25">
      <c r="A135" s="79" t="s">
        <v>379</v>
      </c>
      <c r="B135" s="82" t="s">
        <v>48</v>
      </c>
      <c r="C135" s="81">
        <v>2008</v>
      </c>
      <c r="D135" s="81">
        <v>2390</v>
      </c>
      <c r="E135" s="81">
        <v>2126</v>
      </c>
      <c r="F135" s="81">
        <v>2147</v>
      </c>
      <c r="G135" s="81">
        <v>2155</v>
      </c>
      <c r="H135" s="81">
        <v>2162</v>
      </c>
      <c r="I135" s="81">
        <v>2169</v>
      </c>
      <c r="J135" s="81">
        <v>2176</v>
      </c>
      <c r="K135" s="81">
        <v>2183</v>
      </c>
      <c r="L135" s="81">
        <v>2190</v>
      </c>
      <c r="M135" s="81">
        <v>2198</v>
      </c>
      <c r="N135" s="81">
        <v>2205</v>
      </c>
      <c r="O135" s="81">
        <v>2212</v>
      </c>
      <c r="P135" s="81">
        <v>2220</v>
      </c>
      <c r="Q135" s="81">
        <v>2227</v>
      </c>
      <c r="R135" s="81">
        <v>2234</v>
      </c>
      <c r="S135" s="81">
        <v>2241</v>
      </c>
      <c r="T135" s="81">
        <v>2249</v>
      </c>
      <c r="U135" s="81">
        <v>2256</v>
      </c>
      <c r="V135" s="81">
        <v>2263</v>
      </c>
      <c r="W135" s="81">
        <v>2270</v>
      </c>
      <c r="X135" s="81">
        <v>2278</v>
      </c>
      <c r="Y135" s="81">
        <v>2285</v>
      </c>
      <c r="Z135" s="81">
        <v>2292</v>
      </c>
      <c r="AA135" s="81">
        <v>2299</v>
      </c>
      <c r="AB135" s="81">
        <v>2306</v>
      </c>
      <c r="AC135" s="81">
        <v>2313</v>
      </c>
      <c r="AD135" s="80">
        <v>-1.3090000000000001E-3</v>
      </c>
    </row>
    <row r="136" spans="1:30" ht="15" customHeight="1" x14ac:dyDescent="0.25">
      <c r="A136" s="79" t="s">
        <v>378</v>
      </c>
      <c r="B136" s="82" t="s">
        <v>49</v>
      </c>
      <c r="C136" s="81">
        <v>1493</v>
      </c>
      <c r="D136" s="81">
        <v>1717</v>
      </c>
      <c r="E136" s="81">
        <v>1670</v>
      </c>
      <c r="F136" s="81">
        <v>1672</v>
      </c>
      <c r="G136" s="81">
        <v>1677</v>
      </c>
      <c r="H136" s="81">
        <v>1681</v>
      </c>
      <c r="I136" s="81">
        <v>1686</v>
      </c>
      <c r="J136" s="81">
        <v>1690</v>
      </c>
      <c r="K136" s="81">
        <v>1695</v>
      </c>
      <c r="L136" s="81">
        <v>1700</v>
      </c>
      <c r="M136" s="81">
        <v>1704</v>
      </c>
      <c r="N136" s="81">
        <v>1709</v>
      </c>
      <c r="O136" s="81">
        <v>1713</v>
      </c>
      <c r="P136" s="81">
        <v>1718</v>
      </c>
      <c r="Q136" s="81">
        <v>1722</v>
      </c>
      <c r="R136" s="81">
        <v>1727</v>
      </c>
      <c r="S136" s="81">
        <v>1731</v>
      </c>
      <c r="T136" s="81">
        <v>1736</v>
      </c>
      <c r="U136" s="81">
        <v>1740</v>
      </c>
      <c r="V136" s="81">
        <v>1745</v>
      </c>
      <c r="W136" s="81">
        <v>1750</v>
      </c>
      <c r="X136" s="81">
        <v>1754</v>
      </c>
      <c r="Y136" s="81">
        <v>1759</v>
      </c>
      <c r="Z136" s="81">
        <v>1763</v>
      </c>
      <c r="AA136" s="81">
        <v>1768</v>
      </c>
      <c r="AB136" s="81">
        <v>1772</v>
      </c>
      <c r="AC136" s="81">
        <v>1777</v>
      </c>
      <c r="AD136" s="80">
        <v>1.3749999999999999E-3</v>
      </c>
    </row>
    <row r="137" spans="1:30" ht="15" customHeight="1" x14ac:dyDescent="0.25">
      <c r="A137" s="79" t="s">
        <v>377</v>
      </c>
      <c r="B137" s="82" t="s">
        <v>50</v>
      </c>
      <c r="C137" s="81">
        <v>2474</v>
      </c>
      <c r="D137" s="81">
        <v>2741</v>
      </c>
      <c r="E137" s="81">
        <v>2606</v>
      </c>
      <c r="F137" s="81">
        <v>2770</v>
      </c>
      <c r="G137" s="81">
        <v>2783</v>
      </c>
      <c r="H137" s="81">
        <v>2796</v>
      </c>
      <c r="I137" s="81">
        <v>2809</v>
      </c>
      <c r="J137" s="81">
        <v>2822</v>
      </c>
      <c r="K137" s="81">
        <v>2836</v>
      </c>
      <c r="L137" s="81">
        <v>2849</v>
      </c>
      <c r="M137" s="81">
        <v>2862</v>
      </c>
      <c r="N137" s="81">
        <v>2875</v>
      </c>
      <c r="O137" s="81">
        <v>2888</v>
      </c>
      <c r="P137" s="81">
        <v>2901</v>
      </c>
      <c r="Q137" s="81">
        <v>2915</v>
      </c>
      <c r="R137" s="81">
        <v>2928</v>
      </c>
      <c r="S137" s="81">
        <v>2941</v>
      </c>
      <c r="T137" s="81">
        <v>2954</v>
      </c>
      <c r="U137" s="81">
        <v>2968</v>
      </c>
      <c r="V137" s="81">
        <v>2981</v>
      </c>
      <c r="W137" s="81">
        <v>2994</v>
      </c>
      <c r="X137" s="81">
        <v>3007</v>
      </c>
      <c r="Y137" s="81">
        <v>3020</v>
      </c>
      <c r="Z137" s="81">
        <v>3034</v>
      </c>
      <c r="AA137" s="81">
        <v>3047</v>
      </c>
      <c r="AB137" s="81">
        <v>3060</v>
      </c>
      <c r="AC137" s="81">
        <v>3073</v>
      </c>
      <c r="AD137" s="80">
        <v>4.5840000000000004E-3</v>
      </c>
    </row>
    <row r="138" spans="1:30" ht="15" customHeight="1" x14ac:dyDescent="0.25">
      <c r="A138" s="79" t="s">
        <v>376</v>
      </c>
      <c r="B138" s="82" t="s">
        <v>51</v>
      </c>
      <c r="C138" s="81">
        <v>1432</v>
      </c>
      <c r="D138" s="81">
        <v>1484</v>
      </c>
      <c r="E138" s="81">
        <v>1521</v>
      </c>
      <c r="F138" s="81">
        <v>1520</v>
      </c>
      <c r="G138" s="81">
        <v>1528</v>
      </c>
      <c r="H138" s="81">
        <v>1538</v>
      </c>
      <c r="I138" s="81">
        <v>1547</v>
      </c>
      <c r="J138" s="81">
        <v>1556</v>
      </c>
      <c r="K138" s="81">
        <v>1566</v>
      </c>
      <c r="L138" s="81">
        <v>1575</v>
      </c>
      <c r="M138" s="81">
        <v>1585</v>
      </c>
      <c r="N138" s="81">
        <v>1594</v>
      </c>
      <c r="O138" s="81">
        <v>1604</v>
      </c>
      <c r="P138" s="81">
        <v>1614</v>
      </c>
      <c r="Q138" s="81">
        <v>1624</v>
      </c>
      <c r="R138" s="81">
        <v>1634</v>
      </c>
      <c r="S138" s="81">
        <v>1644</v>
      </c>
      <c r="T138" s="81">
        <v>1654</v>
      </c>
      <c r="U138" s="81">
        <v>1665</v>
      </c>
      <c r="V138" s="81">
        <v>1675</v>
      </c>
      <c r="W138" s="81">
        <v>1686</v>
      </c>
      <c r="X138" s="81">
        <v>1697</v>
      </c>
      <c r="Y138" s="81">
        <v>1707</v>
      </c>
      <c r="Z138" s="81">
        <v>1718</v>
      </c>
      <c r="AA138" s="81">
        <v>1729</v>
      </c>
      <c r="AB138" s="81">
        <v>1740</v>
      </c>
      <c r="AC138" s="81">
        <v>1751</v>
      </c>
      <c r="AD138" s="80">
        <v>6.6400000000000001E-3</v>
      </c>
    </row>
    <row r="139" spans="1:30" ht="15" customHeight="1" x14ac:dyDescent="0.25">
      <c r="A139" s="79" t="s">
        <v>375</v>
      </c>
      <c r="B139" s="82" t="s">
        <v>52</v>
      </c>
      <c r="C139" s="81">
        <v>1068</v>
      </c>
      <c r="D139" s="81">
        <v>1095</v>
      </c>
      <c r="E139" s="81">
        <v>882</v>
      </c>
      <c r="F139" s="81">
        <v>933</v>
      </c>
      <c r="G139" s="81">
        <v>940</v>
      </c>
      <c r="H139" s="81">
        <v>948</v>
      </c>
      <c r="I139" s="81">
        <v>956</v>
      </c>
      <c r="J139" s="81">
        <v>963</v>
      </c>
      <c r="K139" s="81">
        <v>971</v>
      </c>
      <c r="L139" s="81">
        <v>979</v>
      </c>
      <c r="M139" s="81">
        <v>987</v>
      </c>
      <c r="N139" s="81">
        <v>994</v>
      </c>
      <c r="O139" s="81">
        <v>1002</v>
      </c>
      <c r="P139" s="81">
        <v>1009</v>
      </c>
      <c r="Q139" s="81">
        <v>1017</v>
      </c>
      <c r="R139" s="81">
        <v>1024</v>
      </c>
      <c r="S139" s="81">
        <v>1032</v>
      </c>
      <c r="T139" s="81">
        <v>1040</v>
      </c>
      <c r="U139" s="81">
        <v>1047</v>
      </c>
      <c r="V139" s="81">
        <v>1055</v>
      </c>
      <c r="W139" s="81">
        <v>1062</v>
      </c>
      <c r="X139" s="81">
        <v>1069</v>
      </c>
      <c r="Y139" s="81">
        <v>1077</v>
      </c>
      <c r="Z139" s="81">
        <v>1084</v>
      </c>
      <c r="AA139" s="81">
        <v>1092</v>
      </c>
      <c r="AB139" s="81">
        <v>1099</v>
      </c>
      <c r="AC139" s="81">
        <v>1107</v>
      </c>
      <c r="AD139" s="80">
        <v>4.3600000000000003E-4</v>
      </c>
    </row>
    <row r="140" spans="1:30" ht="15" customHeight="1" x14ac:dyDescent="0.2">
      <c r="A140" s="79" t="s">
        <v>374</v>
      </c>
      <c r="B140" s="78" t="s">
        <v>53</v>
      </c>
      <c r="C140" s="77">
        <v>1298.533936</v>
      </c>
      <c r="D140" s="77">
        <v>1487.971802</v>
      </c>
      <c r="E140" s="77">
        <v>1399.544922</v>
      </c>
      <c r="F140" s="77">
        <v>1427.1579589999999</v>
      </c>
      <c r="G140" s="77">
        <v>1436.6854249999999</v>
      </c>
      <c r="H140" s="77">
        <v>1446.1907960000001</v>
      </c>
      <c r="I140" s="77">
        <v>1455.7052000000001</v>
      </c>
      <c r="J140" s="77">
        <v>1464.9483640000001</v>
      </c>
      <c r="K140" s="77">
        <v>1474.777832</v>
      </c>
      <c r="L140" s="77">
        <v>1484.2109379999999</v>
      </c>
      <c r="M140" s="77">
        <v>1493.9171140000001</v>
      </c>
      <c r="N140" s="77">
        <v>1503.2032469999999</v>
      </c>
      <c r="O140" s="77">
        <v>1512.8374020000001</v>
      </c>
      <c r="P140" s="77">
        <v>1522.455811</v>
      </c>
      <c r="Q140" s="77">
        <v>1532.084961</v>
      </c>
      <c r="R140" s="77">
        <v>1541.4951169999999</v>
      </c>
      <c r="S140" s="77">
        <v>1551.090942</v>
      </c>
      <c r="T140" s="77">
        <v>1560.8823239999999</v>
      </c>
      <c r="U140" s="77">
        <v>1570.4616699999999</v>
      </c>
      <c r="V140" s="77">
        <v>1579.979736</v>
      </c>
      <c r="W140" s="77">
        <v>1589.4643550000001</v>
      </c>
      <c r="X140" s="77">
        <v>1599.270996</v>
      </c>
      <c r="Y140" s="77">
        <v>1608.8964840000001</v>
      </c>
      <c r="Z140" s="77">
        <v>1618.403442</v>
      </c>
      <c r="AA140" s="77">
        <v>1628.2222899999999</v>
      </c>
      <c r="AB140" s="77">
        <v>1637.767212</v>
      </c>
      <c r="AC140" s="77">
        <v>1647.5688479999999</v>
      </c>
      <c r="AD140" s="76">
        <v>4.084E-3</v>
      </c>
    </row>
    <row r="141" spans="1:30" ht="15" customHeight="1" thickBot="1" x14ac:dyDescent="0.25"/>
    <row r="142" spans="1:30" ht="15" customHeight="1" x14ac:dyDescent="0.2">
      <c r="B142" s="75" t="s">
        <v>109</v>
      </c>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row>
    <row r="143" spans="1:30" ht="15" customHeight="1" x14ac:dyDescent="0.2">
      <c r="B143" s="74" t="s">
        <v>110</v>
      </c>
    </row>
    <row r="144" spans="1:30" ht="15" customHeight="1" x14ac:dyDescent="0.2">
      <c r="B144" s="74" t="s">
        <v>111</v>
      </c>
    </row>
    <row r="145" spans="2:2" ht="15" customHeight="1" x14ac:dyDescent="0.2">
      <c r="B145" s="74" t="s">
        <v>112</v>
      </c>
    </row>
    <row r="146" spans="2:2" ht="15" customHeight="1" x14ac:dyDescent="0.2">
      <c r="B146" s="74" t="s">
        <v>113</v>
      </c>
    </row>
    <row r="147" spans="2:2" ht="15" customHeight="1" x14ac:dyDescent="0.2">
      <c r="B147" s="74" t="s">
        <v>114</v>
      </c>
    </row>
    <row r="148" spans="2:2" ht="15" customHeight="1" x14ac:dyDescent="0.2">
      <c r="B148" s="74" t="s">
        <v>115</v>
      </c>
    </row>
    <row r="149" spans="2:2" ht="15" customHeight="1" x14ac:dyDescent="0.2">
      <c r="B149" s="74" t="s">
        <v>116</v>
      </c>
    </row>
    <row r="150" spans="2:2" ht="15" customHeight="1" x14ac:dyDescent="0.2">
      <c r="B150" s="74" t="s">
        <v>117</v>
      </c>
    </row>
    <row r="151" spans="2:2" ht="15" customHeight="1" x14ac:dyDescent="0.2">
      <c r="B151" s="74" t="s">
        <v>118</v>
      </c>
    </row>
    <row r="152" spans="2:2" ht="15" customHeight="1" x14ac:dyDescent="0.2">
      <c r="B152" s="74" t="s">
        <v>119</v>
      </c>
    </row>
    <row r="153" spans="2:2" ht="15" customHeight="1" x14ac:dyDescent="0.2">
      <c r="B153" s="74" t="s">
        <v>373</v>
      </c>
    </row>
    <row r="154" spans="2:2" ht="15" customHeight="1" x14ac:dyDescent="0.2">
      <c r="B154" s="74" t="s">
        <v>62</v>
      </c>
    </row>
    <row r="155" spans="2:2" ht="15" customHeight="1" x14ac:dyDescent="0.2">
      <c r="B155" s="74" t="s">
        <v>64</v>
      </c>
    </row>
    <row r="156" spans="2:2" ht="15" customHeight="1" x14ac:dyDescent="0.2">
      <c r="B156" s="74" t="s">
        <v>372</v>
      </c>
    </row>
    <row r="157" spans="2:2" ht="15" customHeight="1" x14ac:dyDescent="0.2">
      <c r="B157" s="74" t="s">
        <v>65</v>
      </c>
    </row>
    <row r="158" spans="2:2" ht="15" customHeight="1" x14ac:dyDescent="0.2">
      <c r="B158" s="74" t="s">
        <v>371</v>
      </c>
    </row>
    <row r="159" spans="2:2" ht="15" customHeight="1" x14ac:dyDescent="0.2">
      <c r="B159" s="74" t="s">
        <v>370</v>
      </c>
    </row>
    <row r="160" spans="2:2" ht="15" customHeight="1" x14ac:dyDescent="0.2">
      <c r="B160" s="74" t="s">
        <v>369</v>
      </c>
    </row>
    <row r="161" spans="2:2" ht="15" customHeight="1" x14ac:dyDescent="0.2">
      <c r="B161" s="74" t="s">
        <v>368</v>
      </c>
    </row>
    <row r="162" spans="2:2" ht="15" customHeight="1" x14ac:dyDescent="0.2">
      <c r="B162" s="74" t="s">
        <v>367</v>
      </c>
    </row>
  </sheetData>
  <mergeCells count="1">
    <mergeCell ref="B142:AD142"/>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5'!C38:C40)*10^15</f>
        <v>2093949000000000.3</v>
      </c>
      <c r="C2">
        <f>SUM('AEO Table 5'!D38:D40)*10^15</f>
        <v>2067440000000000</v>
      </c>
      <c r="D2">
        <f>SUM('AEO Table 5'!E38:E40)*10^15</f>
        <v>2074951000000000</v>
      </c>
      <c r="E2">
        <f>SUM('AEO Table 5'!F38:F40)*10^15</f>
        <v>2088210999999999.7</v>
      </c>
      <c r="F2">
        <f>SUM('AEO Table 5'!G38:G40)*10^15</f>
        <v>2101649000000000</v>
      </c>
      <c r="G2">
        <f>SUM('AEO Table 5'!H38:H40)*10^15</f>
        <v>2138550000000000</v>
      </c>
      <c r="H2">
        <f>SUM('AEO Table 5'!I38:I40)*10^15</f>
        <v>2176558000000000</v>
      </c>
      <c r="I2">
        <f>SUM('AEO Table 5'!J38:J40)*10^15</f>
        <v>2216246000000000</v>
      </c>
      <c r="J2">
        <f>SUM('AEO Table 5'!K38:K40)*10^15</f>
        <v>2259107000000000</v>
      </c>
      <c r="K2">
        <f>SUM('AEO Table 5'!L38:L40)*10^15</f>
        <v>2303523000000000</v>
      </c>
      <c r="L2">
        <f>SUM('AEO Table 5'!M38:M40)*10^15</f>
        <v>2349290000000000.5</v>
      </c>
      <c r="M2">
        <f>SUM('AEO Table 5'!N38:N40)*10^15</f>
        <v>2394873000000000</v>
      </c>
      <c r="N2">
        <f>SUM('AEO Table 5'!O38:O40)*10^15</f>
        <v>2442367000000000</v>
      </c>
      <c r="O2">
        <f>SUM('AEO Table 5'!P38:P40)*10^15</f>
        <v>2490706000000000</v>
      </c>
      <c r="P2">
        <f>SUM('AEO Table 5'!Q38:Q40)*10^15</f>
        <v>2540403000000000.5</v>
      </c>
      <c r="Q2">
        <f>SUM('AEO Table 5'!R38:R40)*10^15</f>
        <v>2589841000000000</v>
      </c>
      <c r="R2">
        <f>SUM('AEO Table 5'!S38:S40)*10^15</f>
        <v>2639270000000000</v>
      </c>
      <c r="S2">
        <f>SUM('AEO Table 5'!T38:T40)*10^15</f>
        <v>2689696000000000</v>
      </c>
      <c r="T2">
        <f>SUM('AEO Table 5'!U38:U40)*10^15</f>
        <v>2741359000000000</v>
      </c>
      <c r="U2">
        <f>SUM('AEO Table 5'!V38:V40)*10^15</f>
        <v>2793514999999999.5</v>
      </c>
      <c r="V2">
        <f>SUM('AEO Table 5'!W38:W40)*10^15</f>
        <v>2845709000000000.5</v>
      </c>
      <c r="W2">
        <f>SUM('AEO Table 5'!X38:X40)*10^15</f>
        <v>2898789000000000.5</v>
      </c>
      <c r="X2">
        <f>SUM('AEO Table 5'!Y38:Y40)*10^15</f>
        <v>2951017000000000</v>
      </c>
      <c r="Y2">
        <f>SUM('AEO Table 5'!Z38:Z40)*10^15</f>
        <v>3003304000000000</v>
      </c>
      <c r="Z2">
        <f>SUM('AEO Table 5'!AA38:AA40)*10^15</f>
        <v>3055434000000000</v>
      </c>
      <c r="AA2">
        <f>SUM('AEO Table 5'!AB38:AB40)*10^15</f>
        <v>3108136999999999.5</v>
      </c>
      <c r="AB2">
        <f>SUM('AEO Table 5'!AC38:AC40)*10^15</f>
        <v>3161637000000000.5</v>
      </c>
      <c r="AC2">
        <f>TREND($S2:$AB2,$S$1:$AB$1,AC$1)</f>
        <v>3213177133333328</v>
      </c>
      <c r="AD2">
        <f t="shared" ref="AD2:AL2" si="0">TREND($S2:$AB2,$S$1:$AB$1,AD$1)</f>
        <v>3265598484848480</v>
      </c>
      <c r="AE2">
        <f t="shared" si="0"/>
        <v>3318019836363632</v>
      </c>
      <c r="AF2">
        <f t="shared" si="0"/>
        <v>3370441187878784</v>
      </c>
      <c r="AG2">
        <f t="shared" si="0"/>
        <v>3422862539393936</v>
      </c>
      <c r="AH2">
        <f t="shared" si="0"/>
        <v>3475283890909088</v>
      </c>
      <c r="AI2">
        <f t="shared" si="0"/>
        <v>3527705242424240</v>
      </c>
      <c r="AJ2">
        <f t="shared" si="0"/>
        <v>3580126593939392</v>
      </c>
      <c r="AK2">
        <f t="shared" si="0"/>
        <v>3632547945454544</v>
      </c>
      <c r="AL2">
        <f t="shared" si="0"/>
        <v>3684969296969696</v>
      </c>
    </row>
    <row r="3" spans="1:40" ht="14.45" x14ac:dyDescent="0.25">
      <c r="A3" s="1" t="s">
        <v>125</v>
      </c>
      <c r="B3">
        <f>About!$C50*'AEO Table 5'!C58*10^15</f>
        <v>64915000000000</v>
      </c>
      <c r="C3">
        <f>About!$C50*'AEO Table 5'!D58*10^15</f>
        <v>86242750000000</v>
      </c>
      <c r="D3">
        <f>About!$C50*'AEO Table 5'!E58*10^15</f>
        <v>104020750000000</v>
      </c>
      <c r="E3">
        <f>About!$C50*'AEO Table 5'!F58*10^15</f>
        <v>103188250000000</v>
      </c>
      <c r="F3">
        <f>About!$C50*'AEO Table 5'!G58*10^15</f>
        <v>105753500000000</v>
      </c>
      <c r="G3">
        <f>About!$C50*'AEO Table 5'!H58*10^15</f>
        <v>101385750000000</v>
      </c>
      <c r="H3">
        <f>About!$C50*'AEO Table 5'!I58*10^15</f>
        <v>100200250000000</v>
      </c>
      <c r="I3">
        <f>About!$C50*'AEO Table 5'!J58*10^15</f>
        <v>99857750000000</v>
      </c>
      <c r="J3">
        <f>About!$C50*'AEO Table 5'!K58*10^15</f>
        <v>99831000000000</v>
      </c>
      <c r="K3">
        <f>About!$C50*'AEO Table 5'!L58*10^15</f>
        <v>100319250000000</v>
      </c>
      <c r="L3">
        <f>About!$C50*'AEO Table 5'!M58*10^15</f>
        <v>100968750000000</v>
      </c>
      <c r="M3">
        <f>About!$C50*'AEO Table 5'!N58*10^15</f>
        <v>101540000000000</v>
      </c>
      <c r="N3">
        <f>About!$C50*'AEO Table 5'!O58*10^15</f>
        <v>101945750000000</v>
      </c>
      <c r="O3">
        <f>About!$C50*'AEO Table 5'!P58*10^15</f>
        <v>102473000000000</v>
      </c>
      <c r="P3">
        <f>About!$C50*'AEO Table 5'!Q58*10^15</f>
        <v>103098000000000</v>
      </c>
      <c r="Q3">
        <f>About!$C50*'AEO Table 5'!R58*10^15</f>
        <v>103544500000000</v>
      </c>
      <c r="R3">
        <f>About!$C50*'AEO Table 5'!S58*10^15</f>
        <v>104242000000000</v>
      </c>
      <c r="S3">
        <f>About!$C50*'AEO Table 5'!T58*10^15</f>
        <v>104564750000000</v>
      </c>
      <c r="T3">
        <f>About!$C50*'AEO Table 5'!U58*10^15</f>
        <v>104849000000000</v>
      </c>
      <c r="U3">
        <f>About!$C50*'AEO Table 5'!V58*10^15</f>
        <v>105035500000000</v>
      </c>
      <c r="V3">
        <f>About!$C50*'AEO Table 5'!W58*10^15</f>
        <v>105281250000000</v>
      </c>
      <c r="W3">
        <f>About!$C50*'AEO Table 5'!X58*10^15</f>
        <v>105849500000000</v>
      </c>
      <c r="X3">
        <f>About!$C50*'AEO Table 5'!Y58*10^15</f>
        <v>106189000000000</v>
      </c>
      <c r="Y3">
        <f>About!$C50*'AEO Table 5'!Z58*10^15</f>
        <v>106736250000000</v>
      </c>
      <c r="Z3">
        <f>About!$C50*'AEO Table 5'!AA58*10^15</f>
        <v>106915500000000</v>
      </c>
      <c r="AA3">
        <f>About!$C50*'AEO Table 5'!AB58*10^15</f>
        <v>107170750000000</v>
      </c>
      <c r="AB3">
        <f>About!$C50*'AEO Table 5'!AC58*10^15</f>
        <v>107404500000000</v>
      </c>
      <c r="AC3">
        <f t="shared" ref="AC3:AL7" si="1">TREND($S3:$AB3,$S$1:$AB$1,AC$1)</f>
        <v>107863416666666.75</v>
      </c>
      <c r="AD3">
        <f t="shared" si="1"/>
        <v>108202292424242.5</v>
      </c>
      <c r="AE3">
        <f t="shared" si="1"/>
        <v>108541168181818.25</v>
      </c>
      <c r="AF3">
        <f t="shared" si="1"/>
        <v>108880043939394</v>
      </c>
      <c r="AG3">
        <f t="shared" si="1"/>
        <v>109218919696969.75</v>
      </c>
      <c r="AH3">
        <f t="shared" si="1"/>
        <v>109557795454545.5</v>
      </c>
      <c r="AI3">
        <f t="shared" si="1"/>
        <v>109896671212121.25</v>
      </c>
      <c r="AJ3">
        <f t="shared" si="1"/>
        <v>110235546969697</v>
      </c>
      <c r="AK3">
        <f t="shared" si="1"/>
        <v>110574422727272.75</v>
      </c>
      <c r="AL3">
        <f t="shared" si="1"/>
        <v>110913298484848.5</v>
      </c>
    </row>
    <row r="4" spans="1:40" ht="14.45" x14ac:dyDescent="0.25">
      <c r="A4" s="1" t="s">
        <v>126</v>
      </c>
      <c r="B4">
        <f>'AEO Table 5'!C48*10^15</f>
        <v>889376000000000</v>
      </c>
      <c r="C4">
        <f>'AEO Table 5'!D48*10^15</f>
        <v>786783000000000</v>
      </c>
      <c r="D4">
        <f>'AEO Table 5'!E48*10^15</f>
        <v>801744000000000</v>
      </c>
      <c r="E4">
        <f>'AEO Table 5'!F48*10^15</f>
        <v>826798000000000</v>
      </c>
      <c r="F4">
        <f>'AEO Table 5'!G48*10^15</f>
        <v>893554000000000</v>
      </c>
      <c r="G4">
        <f>'AEO Table 5'!H48*10^15</f>
        <v>890383000000000</v>
      </c>
      <c r="H4">
        <f>'AEO Table 5'!I48*10^15</f>
        <v>890271000000000</v>
      </c>
      <c r="I4">
        <f>'AEO Table 5'!J48*10^15</f>
        <v>895730000000000</v>
      </c>
      <c r="J4">
        <f>'AEO Table 5'!K48*10^15</f>
        <v>904507000000000</v>
      </c>
      <c r="K4">
        <f>'AEO Table 5'!L48*10^15</f>
        <v>913708000000000</v>
      </c>
      <c r="L4">
        <f>'AEO Table 5'!M48*10^15</f>
        <v>923101000000000</v>
      </c>
      <c r="M4">
        <f>'AEO Table 5'!N48*10^15</f>
        <v>933224000000000</v>
      </c>
      <c r="N4">
        <f>'AEO Table 5'!O48*10^15</f>
        <v>945827000000000</v>
      </c>
      <c r="O4">
        <f>'AEO Table 5'!P48*10^15</f>
        <v>959912000000000</v>
      </c>
      <c r="P4">
        <f>'AEO Table 5'!Q48*10^15</f>
        <v>974910000000000</v>
      </c>
      <c r="Q4">
        <f>'AEO Table 5'!R48*10^15</f>
        <v>990260000000000</v>
      </c>
      <c r="R4">
        <f>'AEO Table 5'!S48*10^15</f>
        <v>1006766000000000</v>
      </c>
      <c r="S4">
        <f>'AEO Table 5'!T48*10^15</f>
        <v>1025273000000000.1</v>
      </c>
      <c r="T4">
        <f>'AEO Table 5'!U48*10^15</f>
        <v>1044834000000000</v>
      </c>
      <c r="U4">
        <f>'AEO Table 5'!V48*10^15</f>
        <v>1064929999999999.9</v>
      </c>
      <c r="V4">
        <f>'AEO Table 5'!W48*10^15</f>
        <v>1085158000000000.1</v>
      </c>
      <c r="W4">
        <f>'AEO Table 5'!X48*10^15</f>
        <v>1105985999999999.9</v>
      </c>
      <c r="X4">
        <f>'AEO Table 5'!Y48*10^15</f>
        <v>1127137000000000</v>
      </c>
      <c r="Y4">
        <f>'AEO Table 5'!Z48*10^15</f>
        <v>1149426000000000</v>
      </c>
      <c r="Z4">
        <f>'AEO Table 5'!AA48*10^15</f>
        <v>1173012000000000</v>
      </c>
      <c r="AA4">
        <f>'AEO Table 5'!AB48*10^15</f>
        <v>1197478000000000</v>
      </c>
      <c r="AB4">
        <f>'AEO Table 5'!AC48*10^15</f>
        <v>1223413000000000</v>
      </c>
      <c r="AC4">
        <f t="shared" si="1"/>
        <v>1239869133333328</v>
      </c>
      <c r="AD4">
        <f t="shared" si="1"/>
        <v>1261724484848480</v>
      </c>
      <c r="AE4">
        <f t="shared" si="1"/>
        <v>1283579836363632</v>
      </c>
      <c r="AF4">
        <f t="shared" si="1"/>
        <v>1305435187878784</v>
      </c>
      <c r="AG4">
        <f t="shared" si="1"/>
        <v>1327290539393936</v>
      </c>
      <c r="AH4">
        <f t="shared" si="1"/>
        <v>1349145890909088</v>
      </c>
      <c r="AI4">
        <f t="shared" si="1"/>
        <v>1371001242424240</v>
      </c>
      <c r="AJ4">
        <f t="shared" si="1"/>
        <v>1392856593939392</v>
      </c>
      <c r="AK4">
        <f t="shared" si="1"/>
        <v>1414711945454544</v>
      </c>
      <c r="AL4">
        <f t="shared" si="1"/>
        <v>1436567296969696</v>
      </c>
    </row>
    <row r="5" spans="1:40" ht="14.45" x14ac:dyDescent="0.25">
      <c r="A5" s="1" t="s">
        <v>127</v>
      </c>
      <c r="B5">
        <f>'AEO Table 5'!C54*10^15</f>
        <v>182588000000000</v>
      </c>
      <c r="C5">
        <f>'AEO Table 5'!D54*10^15</f>
        <v>194250000000000</v>
      </c>
      <c r="D5">
        <f>'AEO Table 5'!E54*10^15</f>
        <v>187514000000000</v>
      </c>
      <c r="E5">
        <f>'AEO Table 5'!F54*10^15</f>
        <v>194384000000000</v>
      </c>
      <c r="F5">
        <f>'AEO Table 5'!G54*10^15</f>
        <v>193911000000000</v>
      </c>
      <c r="G5">
        <f>'AEO Table 5'!H54*10^15</f>
        <v>188490000000000</v>
      </c>
      <c r="H5">
        <f>'AEO Table 5'!I54*10^15</f>
        <v>184788000000000</v>
      </c>
      <c r="I5">
        <f>'AEO Table 5'!J54*10^15</f>
        <v>182553000000000</v>
      </c>
      <c r="J5">
        <f>'AEO Table 5'!K54*10^15</f>
        <v>181334000000000</v>
      </c>
      <c r="K5">
        <f>'AEO Table 5'!L54*10^15</f>
        <v>180456000000000</v>
      </c>
      <c r="L5">
        <f>'AEO Table 5'!M54*10^15</f>
        <v>179750000000000</v>
      </c>
      <c r="M5">
        <f>'AEO Table 5'!N54*10^15</f>
        <v>179005000000000</v>
      </c>
      <c r="N5">
        <f>'AEO Table 5'!O54*10^15</f>
        <v>178139000000000</v>
      </c>
      <c r="O5">
        <f>'AEO Table 5'!P54*10^15</f>
        <v>177310000000000</v>
      </c>
      <c r="P5">
        <f>'AEO Table 5'!Q54*10^15</f>
        <v>176639000000000</v>
      </c>
      <c r="Q5">
        <f>'AEO Table 5'!R54*10^15</f>
        <v>175951000000000</v>
      </c>
      <c r="R5">
        <f>'AEO Table 5'!S54*10^15</f>
        <v>175359000000000</v>
      </c>
      <c r="S5">
        <f>'AEO Table 5'!T54*10^15</f>
        <v>174633000000000</v>
      </c>
      <c r="T5">
        <f>'AEO Table 5'!U54*10^15</f>
        <v>173787000000000</v>
      </c>
      <c r="U5">
        <f>'AEO Table 5'!V54*10^15</f>
        <v>172885000000000</v>
      </c>
      <c r="V5">
        <f>'AEO Table 5'!W54*10^15</f>
        <v>171914000000000</v>
      </c>
      <c r="W5">
        <f>'AEO Table 5'!X54*10^15</f>
        <v>171185000000000</v>
      </c>
      <c r="X5">
        <f>'AEO Table 5'!Y54*10^15</f>
        <v>170414000000000</v>
      </c>
      <c r="Y5">
        <f>'AEO Table 5'!Z54*10^15</f>
        <v>169806000000000</v>
      </c>
      <c r="Z5">
        <f>'AEO Table 5'!AA54*10^15</f>
        <v>169091000000000</v>
      </c>
      <c r="AA5">
        <f>'AEO Table 5'!AB54*10^15</f>
        <v>168335000000000</v>
      </c>
      <c r="AB5">
        <f>'AEO Table 5'!AC54*10^15</f>
        <v>167553000000000</v>
      </c>
      <c r="AC5">
        <f t="shared" si="1"/>
        <v>166695333333333.5</v>
      </c>
      <c r="AD5">
        <f t="shared" si="1"/>
        <v>165919884848485</v>
      </c>
      <c r="AE5">
        <f t="shared" si="1"/>
        <v>165144436363636.5</v>
      </c>
      <c r="AF5">
        <f t="shared" si="1"/>
        <v>164368987878788</v>
      </c>
      <c r="AG5">
        <f t="shared" si="1"/>
        <v>163593539393939.5</v>
      </c>
      <c r="AH5">
        <f t="shared" si="1"/>
        <v>162818090909091</v>
      </c>
      <c r="AI5">
        <f t="shared" si="1"/>
        <v>162042642424242.5</v>
      </c>
      <c r="AJ5">
        <f t="shared" si="1"/>
        <v>161267193939394</v>
      </c>
      <c r="AK5">
        <f t="shared" si="1"/>
        <v>160491745454545.5</v>
      </c>
      <c r="AL5">
        <f t="shared" si="1"/>
        <v>159716296969697</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ignoredErrors>
    <ignoredError sqref="A2 B2:AB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9"/>
  <sheetViews>
    <sheetView workbookViewId="0">
      <pane xSplit="2" ySplit="1" topLeftCell="C2" activePane="bottomRight" state="frozen"/>
      <selection activeCell="C52" sqref="C52"/>
      <selection pane="topRight" activeCell="C52" sqref="C52"/>
      <selection pane="bottomLeft" activeCell="C52" sqref="C52"/>
      <selection pane="bottomRight" activeCell="B1" sqref="B1"/>
    </sheetView>
  </sheetViews>
  <sheetFormatPr defaultRowHeight="15" customHeight="1" x14ac:dyDescent="0.2"/>
  <cols>
    <col min="1" max="1" width="18.25" style="73" hidden="1" customWidth="1"/>
    <col min="2" max="2" width="40" style="73" customWidth="1"/>
    <col min="3" max="16384" width="9" style="73"/>
  </cols>
  <sheetData>
    <row r="1" spans="1:30" ht="15" customHeight="1" thickBot="1" x14ac:dyDescent="0.25">
      <c r="B1" s="88" t="s">
        <v>483</v>
      </c>
      <c r="C1" s="86">
        <v>2014</v>
      </c>
      <c r="D1" s="86">
        <v>2015</v>
      </c>
      <c r="E1" s="86">
        <v>2016</v>
      </c>
      <c r="F1" s="86">
        <v>2017</v>
      </c>
      <c r="G1" s="86">
        <v>2018</v>
      </c>
      <c r="H1" s="86">
        <v>2019</v>
      </c>
      <c r="I1" s="86">
        <v>2020</v>
      </c>
      <c r="J1" s="86">
        <v>2021</v>
      </c>
      <c r="K1" s="86">
        <v>2022</v>
      </c>
      <c r="L1" s="86">
        <v>2023</v>
      </c>
      <c r="M1" s="86">
        <v>2024</v>
      </c>
      <c r="N1" s="86">
        <v>2025</v>
      </c>
      <c r="O1" s="86">
        <v>2026</v>
      </c>
      <c r="P1" s="86">
        <v>2027</v>
      </c>
      <c r="Q1" s="86">
        <v>2028</v>
      </c>
      <c r="R1" s="86">
        <v>2029</v>
      </c>
      <c r="S1" s="86">
        <v>2030</v>
      </c>
      <c r="T1" s="86">
        <v>2031</v>
      </c>
      <c r="U1" s="86">
        <v>2032</v>
      </c>
      <c r="V1" s="86">
        <v>2033</v>
      </c>
      <c r="W1" s="86">
        <v>2034</v>
      </c>
      <c r="X1" s="86">
        <v>2035</v>
      </c>
      <c r="Y1" s="86">
        <v>2036</v>
      </c>
      <c r="Z1" s="86">
        <v>2037</v>
      </c>
      <c r="AA1" s="86">
        <v>2038</v>
      </c>
      <c r="AB1" s="86">
        <v>2039</v>
      </c>
      <c r="AC1" s="86">
        <v>2040</v>
      </c>
    </row>
    <row r="2" spans="1:30" ht="15" customHeight="1" thickTop="1" x14ac:dyDescent="0.2"/>
    <row r="3" spans="1:30" ht="15" customHeight="1" x14ac:dyDescent="0.2">
      <c r="C3" s="90" t="s">
        <v>482</v>
      </c>
      <c r="D3" s="90" t="s">
        <v>481</v>
      </c>
      <c r="E3" s="90"/>
      <c r="F3" s="90"/>
      <c r="G3" s="90"/>
    </row>
    <row r="4" spans="1:30" ht="15" customHeight="1" x14ac:dyDescent="0.2">
      <c r="C4" s="90" t="s">
        <v>480</v>
      </c>
      <c r="D4" s="90" t="s">
        <v>479</v>
      </c>
      <c r="E4" s="90"/>
      <c r="F4" s="90"/>
      <c r="G4" s="90" t="s">
        <v>478</v>
      </c>
    </row>
    <row r="5" spans="1:30" ht="15" customHeight="1" x14ac:dyDescent="0.2">
      <c r="C5" s="90" t="s">
        <v>477</v>
      </c>
      <c r="D5" s="90" t="s">
        <v>476</v>
      </c>
      <c r="E5" s="90"/>
      <c r="F5" s="90"/>
      <c r="G5" s="90"/>
    </row>
    <row r="6" spans="1:30" ht="15" customHeight="1" x14ac:dyDescent="0.2">
      <c r="C6" s="90" t="s">
        <v>475</v>
      </c>
      <c r="D6" s="90"/>
      <c r="E6" s="90" t="s">
        <v>474</v>
      </c>
      <c r="F6" s="90"/>
      <c r="G6" s="90"/>
    </row>
    <row r="10" spans="1:30" ht="15" customHeight="1" x14ac:dyDescent="0.25">
      <c r="A10" s="79" t="s">
        <v>562</v>
      </c>
      <c r="B10" s="89" t="s">
        <v>1</v>
      </c>
    </row>
    <row r="11" spans="1:30" ht="15" customHeight="1" x14ac:dyDescent="0.2">
      <c r="B11" s="88" t="s">
        <v>2</v>
      </c>
    </row>
    <row r="12" spans="1:30" ht="15" customHeight="1" x14ac:dyDescent="0.2">
      <c r="B12" s="88" t="s">
        <v>3</v>
      </c>
      <c r="C12" s="87" t="s">
        <v>3</v>
      </c>
      <c r="D12" s="87" t="s">
        <v>3</v>
      </c>
      <c r="E12" s="87" t="s">
        <v>3</v>
      </c>
      <c r="F12" s="87" t="s">
        <v>3</v>
      </c>
      <c r="G12" s="87" t="s">
        <v>3</v>
      </c>
      <c r="H12" s="87" t="s">
        <v>3</v>
      </c>
      <c r="I12" s="87" t="s">
        <v>3</v>
      </c>
      <c r="J12" s="87" t="s">
        <v>3</v>
      </c>
      <c r="K12" s="87" t="s">
        <v>3</v>
      </c>
      <c r="L12" s="87" t="s">
        <v>3</v>
      </c>
      <c r="M12" s="87" t="s">
        <v>3</v>
      </c>
      <c r="N12" s="87" t="s">
        <v>3</v>
      </c>
      <c r="O12" s="87" t="s">
        <v>3</v>
      </c>
      <c r="P12" s="87" t="s">
        <v>3</v>
      </c>
      <c r="Q12" s="87" t="s">
        <v>3</v>
      </c>
      <c r="R12" s="87" t="s">
        <v>3</v>
      </c>
      <c r="S12" s="87" t="s">
        <v>3</v>
      </c>
      <c r="T12" s="87" t="s">
        <v>3</v>
      </c>
      <c r="U12" s="87" t="s">
        <v>3</v>
      </c>
      <c r="V12" s="87" t="s">
        <v>3</v>
      </c>
      <c r="W12" s="87" t="s">
        <v>3</v>
      </c>
      <c r="X12" s="87" t="s">
        <v>3</v>
      </c>
      <c r="Y12" s="87" t="s">
        <v>3</v>
      </c>
      <c r="Z12" s="87" t="s">
        <v>3</v>
      </c>
      <c r="AA12" s="87" t="s">
        <v>3</v>
      </c>
      <c r="AB12" s="87" t="s">
        <v>3</v>
      </c>
      <c r="AC12" s="87" t="s">
        <v>3</v>
      </c>
      <c r="AD12" s="87" t="s">
        <v>472</v>
      </c>
    </row>
    <row r="13" spans="1:30" ht="15" customHeight="1" thickBot="1" x14ac:dyDescent="0.25">
      <c r="B13" s="86" t="s">
        <v>4</v>
      </c>
      <c r="C13" s="86">
        <v>2014</v>
      </c>
      <c r="D13" s="86">
        <v>2015</v>
      </c>
      <c r="E13" s="86">
        <v>2016</v>
      </c>
      <c r="F13" s="86">
        <v>2017</v>
      </c>
      <c r="G13" s="86">
        <v>2018</v>
      </c>
      <c r="H13" s="86">
        <v>2019</v>
      </c>
      <c r="I13" s="86">
        <v>2020</v>
      </c>
      <c r="J13" s="86">
        <v>2021</v>
      </c>
      <c r="K13" s="86">
        <v>2022</v>
      </c>
      <c r="L13" s="86">
        <v>2023</v>
      </c>
      <c r="M13" s="86">
        <v>2024</v>
      </c>
      <c r="N13" s="86">
        <v>2025</v>
      </c>
      <c r="O13" s="86">
        <v>2026</v>
      </c>
      <c r="P13" s="86">
        <v>2027</v>
      </c>
      <c r="Q13" s="86">
        <v>2028</v>
      </c>
      <c r="R13" s="86">
        <v>2029</v>
      </c>
      <c r="S13" s="86">
        <v>2030</v>
      </c>
      <c r="T13" s="86">
        <v>2031</v>
      </c>
      <c r="U13" s="86">
        <v>2032</v>
      </c>
      <c r="V13" s="86">
        <v>2033</v>
      </c>
      <c r="W13" s="86">
        <v>2034</v>
      </c>
      <c r="X13" s="86">
        <v>2035</v>
      </c>
      <c r="Y13" s="86">
        <v>2036</v>
      </c>
      <c r="Z13" s="86">
        <v>2037</v>
      </c>
      <c r="AA13" s="86">
        <v>2038</v>
      </c>
      <c r="AB13" s="86">
        <v>2039</v>
      </c>
      <c r="AC13" s="86">
        <v>2040</v>
      </c>
      <c r="AD13" s="86">
        <v>2040</v>
      </c>
    </row>
    <row r="14" spans="1:30" ht="15" customHeight="1" thickTop="1" x14ac:dyDescent="0.2"/>
    <row r="15" spans="1:30" ht="15" customHeight="1" x14ac:dyDescent="0.2">
      <c r="B15" s="78" t="s">
        <v>5</v>
      </c>
    </row>
    <row r="17" spans="1:30" ht="15" customHeight="1" x14ac:dyDescent="0.2">
      <c r="B17" s="78" t="s">
        <v>6</v>
      </c>
    </row>
    <row r="18" spans="1:30" ht="15" customHeight="1" x14ac:dyDescent="0.25">
      <c r="A18" s="79" t="s">
        <v>561</v>
      </c>
      <c r="B18" s="82" t="s">
        <v>7</v>
      </c>
      <c r="C18" s="85">
        <v>81.632164000000003</v>
      </c>
      <c r="D18" s="85">
        <v>82.176140000000004</v>
      </c>
      <c r="E18" s="85">
        <v>82.857108999999994</v>
      </c>
      <c r="F18" s="85">
        <v>83.709038000000007</v>
      </c>
      <c r="G18" s="85">
        <v>84.622237999999996</v>
      </c>
      <c r="H18" s="85">
        <v>85.613761999999994</v>
      </c>
      <c r="I18" s="85">
        <v>86.659064999999998</v>
      </c>
      <c r="J18" s="85">
        <v>87.700584000000006</v>
      </c>
      <c r="K18" s="85">
        <v>88.741348000000002</v>
      </c>
      <c r="L18" s="85">
        <v>89.779694000000006</v>
      </c>
      <c r="M18" s="85">
        <v>90.820366000000007</v>
      </c>
      <c r="N18" s="85">
        <v>91.864395000000002</v>
      </c>
      <c r="O18" s="85">
        <v>92.908744999999996</v>
      </c>
      <c r="P18" s="85">
        <v>93.953011000000004</v>
      </c>
      <c r="Q18" s="85">
        <v>94.997283999999993</v>
      </c>
      <c r="R18" s="85">
        <v>96.041954000000004</v>
      </c>
      <c r="S18" s="85">
        <v>97.086478999999997</v>
      </c>
      <c r="T18" s="85">
        <v>98.129081999999997</v>
      </c>
      <c r="U18" s="85">
        <v>99.168411000000006</v>
      </c>
      <c r="V18" s="85">
        <v>100.209625</v>
      </c>
      <c r="W18" s="85">
        <v>101.256882</v>
      </c>
      <c r="X18" s="85">
        <v>102.30233</v>
      </c>
      <c r="Y18" s="85">
        <v>103.345985</v>
      </c>
      <c r="Z18" s="85">
        <v>104.389061</v>
      </c>
      <c r="AA18" s="85">
        <v>105.42878</v>
      </c>
      <c r="AB18" s="85">
        <v>106.46993999999999</v>
      </c>
      <c r="AC18" s="85">
        <v>107.508698</v>
      </c>
      <c r="AD18" s="80">
        <v>1.0806E-2</v>
      </c>
    </row>
    <row r="19" spans="1:30" ht="15" customHeight="1" x14ac:dyDescent="0.25">
      <c r="A19" s="79" t="s">
        <v>560</v>
      </c>
      <c r="B19" s="82" t="s">
        <v>8</v>
      </c>
      <c r="C19" s="85">
        <v>1.509968</v>
      </c>
      <c r="D19" s="85">
        <v>1.6587369999999999</v>
      </c>
      <c r="E19" s="85">
        <v>1.841466</v>
      </c>
      <c r="F19" s="85">
        <v>1.914501</v>
      </c>
      <c r="G19" s="85">
        <v>2.0046659999999998</v>
      </c>
      <c r="H19" s="85">
        <v>2.0703640000000001</v>
      </c>
      <c r="I19" s="85">
        <v>2.0785770000000001</v>
      </c>
      <c r="J19" s="85">
        <v>2.0899350000000001</v>
      </c>
      <c r="K19" s="85">
        <v>2.0996809999999999</v>
      </c>
      <c r="L19" s="85">
        <v>2.1143049999999999</v>
      </c>
      <c r="M19" s="85">
        <v>2.1300319999999999</v>
      </c>
      <c r="N19" s="85">
        <v>2.1428150000000001</v>
      </c>
      <c r="O19" s="85">
        <v>2.1553140000000002</v>
      </c>
      <c r="P19" s="85">
        <v>2.1679710000000001</v>
      </c>
      <c r="Q19" s="85">
        <v>2.1811210000000001</v>
      </c>
      <c r="R19" s="85">
        <v>2.1937989999999998</v>
      </c>
      <c r="S19" s="85">
        <v>2.2048139999999998</v>
      </c>
      <c r="T19" s="85">
        <v>2.2145510000000002</v>
      </c>
      <c r="U19" s="85">
        <v>2.229517</v>
      </c>
      <c r="V19" s="85">
        <v>2.2487439999999999</v>
      </c>
      <c r="W19" s="85">
        <v>2.2601640000000001</v>
      </c>
      <c r="X19" s="85">
        <v>2.271709</v>
      </c>
      <c r="Y19" s="85">
        <v>2.2845179999999998</v>
      </c>
      <c r="Z19" s="85">
        <v>2.2946240000000002</v>
      </c>
      <c r="AA19" s="85">
        <v>2.3095840000000001</v>
      </c>
      <c r="AB19" s="85">
        <v>2.3207680000000002</v>
      </c>
      <c r="AC19" s="85">
        <v>2.3308390000000001</v>
      </c>
      <c r="AD19" s="80">
        <v>1.37E-2</v>
      </c>
    </row>
    <row r="20" spans="1:30" ht="15" customHeight="1" x14ac:dyDescent="0.2">
      <c r="A20" s="79" t="s">
        <v>559</v>
      </c>
      <c r="B20" s="78" t="s">
        <v>9</v>
      </c>
      <c r="C20" s="91">
        <v>83.142128</v>
      </c>
      <c r="D20" s="91">
        <v>83.834877000000006</v>
      </c>
      <c r="E20" s="91">
        <v>84.698577999999998</v>
      </c>
      <c r="F20" s="91">
        <v>85.623542999999998</v>
      </c>
      <c r="G20" s="91">
        <v>86.626907000000003</v>
      </c>
      <c r="H20" s="91">
        <v>87.684128000000001</v>
      </c>
      <c r="I20" s="91">
        <v>88.737639999999999</v>
      </c>
      <c r="J20" s="91">
        <v>89.790520000000001</v>
      </c>
      <c r="K20" s="91">
        <v>90.841025999999999</v>
      </c>
      <c r="L20" s="91">
        <v>91.893996999999999</v>
      </c>
      <c r="M20" s="91">
        <v>92.950400999999999</v>
      </c>
      <c r="N20" s="91">
        <v>94.007210000000001</v>
      </c>
      <c r="O20" s="91">
        <v>95.064055999999994</v>
      </c>
      <c r="P20" s="91">
        <v>96.120979000000005</v>
      </c>
      <c r="Q20" s="91">
        <v>97.178405999999995</v>
      </c>
      <c r="R20" s="91">
        <v>98.235755999999995</v>
      </c>
      <c r="S20" s="91">
        <v>99.291290000000004</v>
      </c>
      <c r="T20" s="91">
        <v>100.343636</v>
      </c>
      <c r="U20" s="91">
        <v>101.397926</v>
      </c>
      <c r="V20" s="91">
        <v>102.458366</v>
      </c>
      <c r="W20" s="91">
        <v>103.517044</v>
      </c>
      <c r="X20" s="91">
        <v>104.57403600000001</v>
      </c>
      <c r="Y20" s="91">
        <v>105.630501</v>
      </c>
      <c r="Z20" s="91">
        <v>106.683685</v>
      </c>
      <c r="AA20" s="91">
        <v>107.738365</v>
      </c>
      <c r="AB20" s="91">
        <v>108.79071</v>
      </c>
      <c r="AC20" s="91">
        <v>109.839539</v>
      </c>
      <c r="AD20" s="76">
        <v>1.0865E-2</v>
      </c>
    </row>
    <row r="22" spans="1:30" ht="15" customHeight="1" x14ac:dyDescent="0.2">
      <c r="B22" s="78" t="s">
        <v>10</v>
      </c>
    </row>
    <row r="23" spans="1:30" ht="15" customHeight="1" x14ac:dyDescent="0.2">
      <c r="B23" s="78" t="s">
        <v>11</v>
      </c>
    </row>
    <row r="24" spans="1:30" ht="15" customHeight="1" x14ac:dyDescent="0.25">
      <c r="A24" s="79" t="s">
        <v>558</v>
      </c>
      <c r="B24" s="82" t="s">
        <v>12</v>
      </c>
      <c r="C24" s="85">
        <v>107.597275</v>
      </c>
      <c r="D24" s="85">
        <v>105.082909</v>
      </c>
      <c r="E24" s="85">
        <v>105.684296</v>
      </c>
      <c r="F24" s="85">
        <v>105.803871</v>
      </c>
      <c r="G24" s="85">
        <v>105.213432</v>
      </c>
      <c r="H24" s="85">
        <v>103.376221</v>
      </c>
      <c r="I24" s="85">
        <v>101.800613</v>
      </c>
      <c r="J24" s="85">
        <v>100.73075900000001</v>
      </c>
      <c r="K24" s="85">
        <v>99.978393999999994</v>
      </c>
      <c r="L24" s="85">
        <v>99.241753000000003</v>
      </c>
      <c r="M24" s="85">
        <v>98.542548999999994</v>
      </c>
      <c r="N24" s="85">
        <v>97.839149000000006</v>
      </c>
      <c r="O24" s="85">
        <v>97.311745000000002</v>
      </c>
      <c r="P24" s="85">
        <v>96.884293</v>
      </c>
      <c r="Q24" s="85">
        <v>96.522148000000001</v>
      </c>
      <c r="R24" s="85">
        <v>96.152366999999998</v>
      </c>
      <c r="S24" s="85">
        <v>95.614410000000007</v>
      </c>
      <c r="T24" s="85">
        <v>95.206733999999997</v>
      </c>
      <c r="U24" s="85">
        <v>94.902907999999996</v>
      </c>
      <c r="V24" s="85">
        <v>94.644585000000006</v>
      </c>
      <c r="W24" s="85">
        <v>94.417496</v>
      </c>
      <c r="X24" s="85">
        <v>94.257416000000006</v>
      </c>
      <c r="Y24" s="85">
        <v>94.075699</v>
      </c>
      <c r="Z24" s="85">
        <v>93.932533000000006</v>
      </c>
      <c r="AA24" s="85">
        <v>93.799048999999997</v>
      </c>
      <c r="AB24" s="85">
        <v>93.686629999999994</v>
      </c>
      <c r="AC24" s="85">
        <v>93.624977000000001</v>
      </c>
      <c r="AD24" s="80">
        <v>-4.607E-3</v>
      </c>
    </row>
    <row r="25" spans="1:30" ht="15" customHeight="1" x14ac:dyDescent="0.25">
      <c r="A25" s="79" t="s">
        <v>557</v>
      </c>
      <c r="B25" s="82" t="s">
        <v>13</v>
      </c>
      <c r="C25" s="85">
        <v>112.375015</v>
      </c>
      <c r="D25" s="85">
        <v>109.256676</v>
      </c>
      <c r="E25" s="85">
        <v>107.62902800000001</v>
      </c>
      <c r="F25" s="85">
        <v>107.432846</v>
      </c>
      <c r="G25" s="85">
        <v>105.36705000000001</v>
      </c>
      <c r="H25" s="85">
        <v>104.70450599999999</v>
      </c>
      <c r="I25" s="85">
        <v>104.01243599999999</v>
      </c>
      <c r="J25" s="85">
        <v>103.035591</v>
      </c>
      <c r="K25" s="85">
        <v>101.943382</v>
      </c>
      <c r="L25" s="85">
        <v>101.05858600000001</v>
      </c>
      <c r="M25" s="85">
        <v>99.519660999999999</v>
      </c>
      <c r="N25" s="85">
        <v>98.201262999999997</v>
      </c>
      <c r="O25" s="85">
        <v>96.936745000000002</v>
      </c>
      <c r="P25" s="85">
        <v>95.764915000000002</v>
      </c>
      <c r="Q25" s="85">
        <v>94.866943000000006</v>
      </c>
      <c r="R25" s="85">
        <v>93.876716999999999</v>
      </c>
      <c r="S25" s="85">
        <v>92.935074</v>
      </c>
      <c r="T25" s="85">
        <v>92.452988000000005</v>
      </c>
      <c r="U25" s="85">
        <v>92.319450000000003</v>
      </c>
      <c r="V25" s="85">
        <v>91.975555</v>
      </c>
      <c r="W25" s="85">
        <v>91.613037000000006</v>
      </c>
      <c r="X25" s="85">
        <v>91.535743999999994</v>
      </c>
      <c r="Y25" s="85">
        <v>91.025940000000006</v>
      </c>
      <c r="Z25" s="85">
        <v>90.984390000000005</v>
      </c>
      <c r="AA25" s="85">
        <v>90.530715999999998</v>
      </c>
      <c r="AB25" s="85">
        <v>90.158257000000006</v>
      </c>
      <c r="AC25" s="85">
        <v>90.047477999999998</v>
      </c>
      <c r="AD25" s="80">
        <v>-7.705E-3</v>
      </c>
    </row>
    <row r="26" spans="1:30" ht="15" customHeight="1" x14ac:dyDescent="0.25">
      <c r="A26" s="79" t="s">
        <v>556</v>
      </c>
      <c r="B26" s="82" t="s">
        <v>14</v>
      </c>
      <c r="C26" s="85">
        <v>219.97228999999999</v>
      </c>
      <c r="D26" s="85">
        <v>214.339584</v>
      </c>
      <c r="E26" s="85">
        <v>213.31332399999999</v>
      </c>
      <c r="F26" s="85">
        <v>213.23672500000001</v>
      </c>
      <c r="G26" s="85">
        <v>210.58047500000001</v>
      </c>
      <c r="H26" s="85">
        <v>208.08071899999999</v>
      </c>
      <c r="I26" s="85">
        <v>205.81304900000001</v>
      </c>
      <c r="J26" s="85">
        <v>203.766357</v>
      </c>
      <c r="K26" s="85">
        <v>201.921783</v>
      </c>
      <c r="L26" s="85">
        <v>200.30033900000001</v>
      </c>
      <c r="M26" s="85">
        <v>198.06220999999999</v>
      </c>
      <c r="N26" s="85">
        <v>196.04040499999999</v>
      </c>
      <c r="O26" s="85">
        <v>194.24848900000001</v>
      </c>
      <c r="P26" s="85">
        <v>192.64920000000001</v>
      </c>
      <c r="Q26" s="85">
        <v>191.38909899999999</v>
      </c>
      <c r="R26" s="85">
        <v>190.02908300000001</v>
      </c>
      <c r="S26" s="85">
        <v>188.54948400000001</v>
      </c>
      <c r="T26" s="85">
        <v>187.659729</v>
      </c>
      <c r="U26" s="85">
        <v>187.222351</v>
      </c>
      <c r="V26" s="85">
        <v>186.620148</v>
      </c>
      <c r="W26" s="85">
        <v>186.03053299999999</v>
      </c>
      <c r="X26" s="85">
        <v>185.79315199999999</v>
      </c>
      <c r="Y26" s="85">
        <v>185.10163900000001</v>
      </c>
      <c r="Z26" s="85">
        <v>184.91693100000001</v>
      </c>
      <c r="AA26" s="85">
        <v>184.32977299999999</v>
      </c>
      <c r="AB26" s="85">
        <v>183.84487899999999</v>
      </c>
      <c r="AC26" s="85">
        <v>183.67245500000001</v>
      </c>
      <c r="AD26" s="80">
        <v>-6.1570000000000001E-3</v>
      </c>
    </row>
    <row r="28" spans="1:30" ht="15" customHeight="1" x14ac:dyDescent="0.2">
      <c r="B28" s="78" t="s">
        <v>15</v>
      </c>
    </row>
    <row r="30" spans="1:30" ht="15" customHeight="1" x14ac:dyDescent="0.2">
      <c r="B30" s="78" t="s">
        <v>16</v>
      </c>
    </row>
    <row r="31" spans="1:30" ht="15" customHeight="1" x14ac:dyDescent="0.25">
      <c r="A31" s="79" t="s">
        <v>555</v>
      </c>
      <c r="B31" s="82" t="s">
        <v>17</v>
      </c>
      <c r="C31" s="84">
        <v>0.16313</v>
      </c>
      <c r="D31" s="84">
        <v>0.143235</v>
      </c>
      <c r="E31" s="84">
        <v>0.145062</v>
      </c>
      <c r="F31" s="84">
        <v>0.14621600000000001</v>
      </c>
      <c r="G31" s="84">
        <v>0.144674</v>
      </c>
      <c r="H31" s="84">
        <v>0.14269499999999999</v>
      </c>
      <c r="I31" s="84">
        <v>0.14069699999999999</v>
      </c>
      <c r="J31" s="84">
        <v>0.13889599999999999</v>
      </c>
      <c r="K31" s="84">
        <v>0.13739599999999999</v>
      </c>
      <c r="L31" s="84">
        <v>0.136573</v>
      </c>
      <c r="M31" s="84">
        <v>0.135791</v>
      </c>
      <c r="N31" s="84">
        <v>0.13494800000000001</v>
      </c>
      <c r="O31" s="84">
        <v>0.134216</v>
      </c>
      <c r="P31" s="84">
        <v>0.13356000000000001</v>
      </c>
      <c r="Q31" s="84">
        <v>0.132936</v>
      </c>
      <c r="R31" s="84">
        <v>0.13231799999999999</v>
      </c>
      <c r="S31" s="84">
        <v>0.13161</v>
      </c>
      <c r="T31" s="84">
        <v>0.13104399999999999</v>
      </c>
      <c r="U31" s="84">
        <v>0.13069700000000001</v>
      </c>
      <c r="V31" s="84">
        <v>0.13045399999999999</v>
      </c>
      <c r="W31" s="84">
        <v>0.13026399999999999</v>
      </c>
      <c r="X31" s="84">
        <v>0.130104</v>
      </c>
      <c r="Y31" s="84">
        <v>0.12996199999999999</v>
      </c>
      <c r="Z31" s="84">
        <v>0.12978400000000001</v>
      </c>
      <c r="AA31" s="84">
        <v>0.12958700000000001</v>
      </c>
      <c r="AB31" s="84">
        <v>0.12940699999999999</v>
      </c>
      <c r="AC31" s="84">
        <v>0.129271</v>
      </c>
      <c r="AD31" s="80">
        <v>-4.0949999999999997E-3</v>
      </c>
    </row>
    <row r="32" spans="1:30" ht="15" customHeight="1" x14ac:dyDescent="0.25">
      <c r="A32" s="79" t="s">
        <v>554</v>
      </c>
      <c r="B32" s="82" t="s">
        <v>18</v>
      </c>
      <c r="C32" s="84">
        <v>0.47630899999999998</v>
      </c>
      <c r="D32" s="84">
        <v>0.554257</v>
      </c>
      <c r="E32" s="84">
        <v>0.51719099999999996</v>
      </c>
      <c r="F32" s="84">
        <v>0.527667</v>
      </c>
      <c r="G32" s="84">
        <v>0.52802899999999997</v>
      </c>
      <c r="H32" s="84">
        <v>0.52589200000000003</v>
      </c>
      <c r="I32" s="84">
        <v>0.52328600000000003</v>
      </c>
      <c r="J32" s="84">
        <v>0.52215900000000004</v>
      </c>
      <c r="K32" s="84">
        <v>0.52292000000000005</v>
      </c>
      <c r="L32" s="84">
        <v>0.52366199999999996</v>
      </c>
      <c r="M32" s="84">
        <v>0.52434899999999995</v>
      </c>
      <c r="N32" s="84">
        <v>0.52448399999999995</v>
      </c>
      <c r="O32" s="84">
        <v>0.52521799999999996</v>
      </c>
      <c r="P32" s="84">
        <v>0.52650699999999995</v>
      </c>
      <c r="Q32" s="84">
        <v>0.52803100000000003</v>
      </c>
      <c r="R32" s="84">
        <v>0.52947900000000003</v>
      </c>
      <c r="S32" s="84">
        <v>0.53090499999999996</v>
      </c>
      <c r="T32" s="84">
        <v>0.53298500000000004</v>
      </c>
      <c r="U32" s="84">
        <v>0.53568300000000002</v>
      </c>
      <c r="V32" s="84">
        <v>0.53903500000000004</v>
      </c>
      <c r="W32" s="84">
        <v>0.54278899999999997</v>
      </c>
      <c r="X32" s="84">
        <v>0.54695000000000005</v>
      </c>
      <c r="Y32" s="84">
        <v>0.551041</v>
      </c>
      <c r="Z32" s="84">
        <v>0.55493400000000004</v>
      </c>
      <c r="AA32" s="84">
        <v>0.55891199999999996</v>
      </c>
      <c r="AB32" s="84">
        <v>0.56299399999999999</v>
      </c>
      <c r="AC32" s="84">
        <v>0.56745599999999996</v>
      </c>
      <c r="AD32" s="80">
        <v>9.4200000000000002E-4</v>
      </c>
    </row>
    <row r="33" spans="1:30" ht="15" customHeight="1" x14ac:dyDescent="0.25">
      <c r="A33" s="79" t="s">
        <v>553</v>
      </c>
      <c r="B33" s="82" t="s">
        <v>19</v>
      </c>
      <c r="C33" s="84">
        <v>9.0452000000000005E-2</v>
      </c>
      <c r="D33" s="84">
        <v>9.0251999999999999E-2</v>
      </c>
      <c r="E33" s="84">
        <v>9.0278999999999998E-2</v>
      </c>
      <c r="F33" s="84">
        <v>9.0305999999999997E-2</v>
      </c>
      <c r="G33" s="84">
        <v>9.0062000000000003E-2</v>
      </c>
      <c r="H33" s="84">
        <v>8.9476E-2</v>
      </c>
      <c r="I33" s="84">
        <v>8.8725999999999999E-2</v>
      </c>
      <c r="J33" s="84">
        <v>8.8175000000000003E-2</v>
      </c>
      <c r="K33" s="84">
        <v>8.7973999999999997E-2</v>
      </c>
      <c r="L33" s="84">
        <v>8.7784000000000001E-2</v>
      </c>
      <c r="M33" s="84">
        <v>8.7593000000000004E-2</v>
      </c>
      <c r="N33" s="84">
        <v>8.7322999999999998E-2</v>
      </c>
      <c r="O33" s="84">
        <v>8.7119000000000002E-2</v>
      </c>
      <c r="P33" s="84">
        <v>8.6966000000000002E-2</v>
      </c>
      <c r="Q33" s="84">
        <v>8.6818000000000006E-2</v>
      </c>
      <c r="R33" s="84">
        <v>8.6638999999999994E-2</v>
      </c>
      <c r="S33" s="84">
        <v>8.6124000000000006E-2</v>
      </c>
      <c r="T33" s="84">
        <v>8.5700999999999999E-2</v>
      </c>
      <c r="U33" s="84">
        <v>8.5394999999999999E-2</v>
      </c>
      <c r="V33" s="84">
        <v>8.5143999999999997E-2</v>
      </c>
      <c r="W33" s="84">
        <v>8.4911E-2</v>
      </c>
      <c r="X33" s="84">
        <v>8.4706000000000004E-2</v>
      </c>
      <c r="Y33" s="84">
        <v>8.4487000000000007E-2</v>
      </c>
      <c r="Z33" s="84">
        <v>8.4247000000000002E-2</v>
      </c>
      <c r="AA33" s="84">
        <v>8.3987999999999993E-2</v>
      </c>
      <c r="AB33" s="84">
        <v>8.3739999999999995E-2</v>
      </c>
      <c r="AC33" s="84">
        <v>8.3523E-2</v>
      </c>
      <c r="AD33" s="80">
        <v>-3.094E-3</v>
      </c>
    </row>
    <row r="34" spans="1:30" ht="15" customHeight="1" x14ac:dyDescent="0.25">
      <c r="A34" s="79" t="s">
        <v>552</v>
      </c>
      <c r="B34" s="82" t="s">
        <v>20</v>
      </c>
      <c r="C34" s="84">
        <v>0.51341999999999999</v>
      </c>
      <c r="D34" s="84">
        <v>0.51786299999999996</v>
      </c>
      <c r="E34" s="84">
        <v>0.52362799999999998</v>
      </c>
      <c r="F34" s="84">
        <v>0.53044899999999995</v>
      </c>
      <c r="G34" s="84">
        <v>0.53606200000000004</v>
      </c>
      <c r="H34" s="84">
        <v>0.53992499999999999</v>
      </c>
      <c r="I34" s="84">
        <v>0.54161800000000004</v>
      </c>
      <c r="J34" s="84">
        <v>0.54426600000000003</v>
      </c>
      <c r="K34" s="84">
        <v>0.54791299999999998</v>
      </c>
      <c r="L34" s="84">
        <v>0.55172399999999999</v>
      </c>
      <c r="M34" s="84">
        <v>0.55551600000000001</v>
      </c>
      <c r="N34" s="84">
        <v>0.55739499999999997</v>
      </c>
      <c r="O34" s="84">
        <v>0.55971000000000004</v>
      </c>
      <c r="P34" s="84">
        <v>0.562442</v>
      </c>
      <c r="Q34" s="84">
        <v>0.56534099999999998</v>
      </c>
      <c r="R34" s="84">
        <v>0.56798000000000004</v>
      </c>
      <c r="S34" s="84">
        <v>0.56883700000000004</v>
      </c>
      <c r="T34" s="84">
        <v>0.57048699999999997</v>
      </c>
      <c r="U34" s="84">
        <v>0.57319600000000004</v>
      </c>
      <c r="V34" s="84">
        <v>0.57647199999999998</v>
      </c>
      <c r="W34" s="84">
        <v>0.58007900000000001</v>
      </c>
      <c r="X34" s="84">
        <v>0.58403700000000003</v>
      </c>
      <c r="Y34" s="84">
        <v>0.58813300000000002</v>
      </c>
      <c r="Z34" s="84">
        <v>0.59225300000000003</v>
      </c>
      <c r="AA34" s="84">
        <v>0.59639600000000004</v>
      </c>
      <c r="AB34" s="84">
        <v>0.60079400000000005</v>
      </c>
      <c r="AC34" s="84">
        <v>0.60558800000000002</v>
      </c>
      <c r="AD34" s="80">
        <v>6.2789999999999999E-3</v>
      </c>
    </row>
    <row r="35" spans="1:30" ht="15" customHeight="1" x14ac:dyDescent="0.25">
      <c r="A35" s="79" t="s">
        <v>551</v>
      </c>
      <c r="B35" s="82" t="s">
        <v>21</v>
      </c>
      <c r="C35" s="84">
        <v>2.2977999999999998E-2</v>
      </c>
      <c r="D35" s="84">
        <v>2.2898999999999999E-2</v>
      </c>
      <c r="E35" s="84">
        <v>2.2853999999999999E-2</v>
      </c>
      <c r="F35" s="84">
        <v>2.2839999999999999E-2</v>
      </c>
      <c r="G35" s="84">
        <v>2.2790999999999999E-2</v>
      </c>
      <c r="H35" s="84">
        <v>2.2679000000000001E-2</v>
      </c>
      <c r="I35" s="84">
        <v>2.2571000000000001E-2</v>
      </c>
      <c r="J35" s="84">
        <v>2.2492000000000002E-2</v>
      </c>
      <c r="K35" s="84">
        <v>2.2457000000000001E-2</v>
      </c>
      <c r="L35" s="84">
        <v>2.2426999999999999E-2</v>
      </c>
      <c r="M35" s="84">
        <v>2.2395000000000002E-2</v>
      </c>
      <c r="N35" s="84">
        <v>2.2346999999999999E-2</v>
      </c>
      <c r="O35" s="84">
        <v>2.2308999999999999E-2</v>
      </c>
      <c r="P35" s="84">
        <v>2.2284000000000002E-2</v>
      </c>
      <c r="Q35" s="84">
        <v>2.2258E-2</v>
      </c>
      <c r="R35" s="84">
        <v>2.2225000000000002E-2</v>
      </c>
      <c r="S35" s="84">
        <v>2.2182E-2</v>
      </c>
      <c r="T35" s="84">
        <v>2.2157E-2</v>
      </c>
      <c r="U35" s="84">
        <v>2.2152000000000002E-2</v>
      </c>
      <c r="V35" s="84">
        <v>2.2159000000000002E-2</v>
      </c>
      <c r="W35" s="84">
        <v>2.2168E-2</v>
      </c>
      <c r="X35" s="84">
        <v>2.2178E-2</v>
      </c>
      <c r="Y35" s="84">
        <v>2.2182E-2</v>
      </c>
      <c r="Z35" s="84">
        <v>2.2178E-2</v>
      </c>
      <c r="AA35" s="84">
        <v>2.2166000000000002E-2</v>
      </c>
      <c r="AB35" s="84">
        <v>2.2152999999999999E-2</v>
      </c>
      <c r="AC35" s="84">
        <v>2.214E-2</v>
      </c>
      <c r="AD35" s="80">
        <v>-1.3470000000000001E-3</v>
      </c>
    </row>
    <row r="36" spans="1:30" ht="15" customHeight="1" x14ac:dyDescent="0.25">
      <c r="A36" s="79" t="s">
        <v>550</v>
      </c>
      <c r="B36" s="82" t="s">
        <v>22</v>
      </c>
      <c r="C36" s="84">
        <v>0.88708399999999998</v>
      </c>
      <c r="D36" s="84">
        <v>0.881247</v>
      </c>
      <c r="E36" s="84">
        <v>0.87991900000000001</v>
      </c>
      <c r="F36" s="84">
        <v>0.88160099999999997</v>
      </c>
      <c r="G36" s="84">
        <v>0.882301</v>
      </c>
      <c r="H36" s="84">
        <v>0.88031999999999999</v>
      </c>
      <c r="I36" s="84">
        <v>0.86792599999999998</v>
      </c>
      <c r="J36" s="84">
        <v>0.85848000000000002</v>
      </c>
      <c r="K36" s="84">
        <v>0.84964799999999996</v>
      </c>
      <c r="L36" s="84">
        <v>0.8427</v>
      </c>
      <c r="M36" s="84">
        <v>0.83729500000000001</v>
      </c>
      <c r="N36" s="84">
        <v>0.83239399999999997</v>
      </c>
      <c r="O36" s="84">
        <v>0.82912799999999998</v>
      </c>
      <c r="P36" s="84">
        <v>0.82678200000000002</v>
      </c>
      <c r="Q36" s="84">
        <v>0.82541699999999996</v>
      </c>
      <c r="R36" s="84">
        <v>0.82446399999999997</v>
      </c>
      <c r="S36" s="84">
        <v>0.80645299999999998</v>
      </c>
      <c r="T36" s="84">
        <v>0.79175300000000004</v>
      </c>
      <c r="U36" s="84">
        <v>0.78045799999999999</v>
      </c>
      <c r="V36" s="84">
        <v>0.77147200000000005</v>
      </c>
      <c r="W36" s="84">
        <v>0.76462399999999997</v>
      </c>
      <c r="X36" s="84">
        <v>0.75879300000000005</v>
      </c>
      <c r="Y36" s="84">
        <v>0.75360099999999997</v>
      </c>
      <c r="Z36" s="84">
        <v>0.74904099999999996</v>
      </c>
      <c r="AA36" s="84">
        <v>0.74517199999999995</v>
      </c>
      <c r="AB36" s="84">
        <v>0.74197800000000003</v>
      </c>
      <c r="AC36" s="84">
        <v>0.74023899999999998</v>
      </c>
      <c r="AD36" s="80">
        <v>-6.9499999999999996E-3</v>
      </c>
    </row>
    <row r="37" spans="1:30" ht="15" customHeight="1" x14ac:dyDescent="0.25">
      <c r="A37" s="79" t="s">
        <v>549</v>
      </c>
      <c r="B37" s="82" t="s">
        <v>23</v>
      </c>
      <c r="C37" s="84">
        <v>0.36624200000000001</v>
      </c>
      <c r="D37" s="84">
        <v>0.36154599999999998</v>
      </c>
      <c r="E37" s="84">
        <v>0.35812100000000002</v>
      </c>
      <c r="F37" s="84">
        <v>0.34896899999999997</v>
      </c>
      <c r="G37" s="84">
        <v>0.34101900000000002</v>
      </c>
      <c r="H37" s="84">
        <v>0.33355499999999999</v>
      </c>
      <c r="I37" s="84">
        <v>0.32729599999999998</v>
      </c>
      <c r="J37" s="84">
        <v>0.32207999999999998</v>
      </c>
      <c r="K37" s="84">
        <v>0.31725700000000001</v>
      </c>
      <c r="L37" s="84">
        <v>0.313218</v>
      </c>
      <c r="M37" s="84">
        <v>0.309863</v>
      </c>
      <c r="N37" s="84">
        <v>0.30700100000000002</v>
      </c>
      <c r="O37" s="84">
        <v>0.30475099999999999</v>
      </c>
      <c r="P37" s="84">
        <v>0.303037</v>
      </c>
      <c r="Q37" s="84">
        <v>0.30176599999999998</v>
      </c>
      <c r="R37" s="84">
        <v>0.30084300000000003</v>
      </c>
      <c r="S37" s="84">
        <v>0.30021500000000001</v>
      </c>
      <c r="T37" s="84">
        <v>0.30000100000000002</v>
      </c>
      <c r="U37" s="84">
        <v>0.30021199999999998</v>
      </c>
      <c r="V37" s="84">
        <v>0.30074099999999998</v>
      </c>
      <c r="W37" s="84">
        <v>0.30152299999999999</v>
      </c>
      <c r="X37" s="84">
        <v>0.30252600000000002</v>
      </c>
      <c r="Y37" s="84">
        <v>0.30369200000000002</v>
      </c>
      <c r="Z37" s="84">
        <v>0.304975</v>
      </c>
      <c r="AA37" s="84">
        <v>0.30637399999999998</v>
      </c>
      <c r="AB37" s="84">
        <v>0.30789800000000001</v>
      </c>
      <c r="AC37" s="84">
        <v>0.30956499999999998</v>
      </c>
      <c r="AD37" s="80">
        <v>-6.1900000000000002E-3</v>
      </c>
    </row>
    <row r="38" spans="1:30" ht="15" customHeight="1" x14ac:dyDescent="0.25">
      <c r="A38" s="79" t="s">
        <v>548</v>
      </c>
      <c r="B38" s="82" t="s">
        <v>24</v>
      </c>
      <c r="C38" s="84">
        <v>8.9351E-2</v>
      </c>
      <c r="D38" s="84">
        <v>8.337E-2</v>
      </c>
      <c r="E38" s="84">
        <v>7.8323000000000004E-2</v>
      </c>
      <c r="F38" s="84">
        <v>7.3658000000000001E-2</v>
      </c>
      <c r="G38" s="84">
        <v>6.9458000000000006E-2</v>
      </c>
      <c r="H38" s="84">
        <v>6.5529000000000004E-2</v>
      </c>
      <c r="I38" s="84">
        <v>6.1892000000000003E-2</v>
      </c>
      <c r="J38" s="84">
        <v>5.8555000000000003E-2</v>
      </c>
      <c r="K38" s="84">
        <v>5.5535000000000001E-2</v>
      </c>
      <c r="L38" s="84">
        <v>5.2632999999999999E-2</v>
      </c>
      <c r="M38" s="84">
        <v>4.9855999999999998E-2</v>
      </c>
      <c r="N38" s="84">
        <v>4.7396000000000001E-2</v>
      </c>
      <c r="O38" s="84">
        <v>4.4881999999999998E-2</v>
      </c>
      <c r="P38" s="84">
        <v>4.2713000000000001E-2</v>
      </c>
      <c r="Q38" s="84">
        <v>4.0696000000000003E-2</v>
      </c>
      <c r="R38" s="84">
        <v>3.8834E-2</v>
      </c>
      <c r="S38" s="84">
        <v>3.6921000000000002E-2</v>
      </c>
      <c r="T38" s="84">
        <v>3.5385E-2</v>
      </c>
      <c r="U38" s="84">
        <v>3.3825000000000001E-2</v>
      </c>
      <c r="V38" s="84">
        <v>3.2236000000000001E-2</v>
      </c>
      <c r="W38" s="84">
        <v>3.0827E-2</v>
      </c>
      <c r="X38" s="84">
        <v>2.9602E-2</v>
      </c>
      <c r="Y38" s="84">
        <v>2.835E-2</v>
      </c>
      <c r="Z38" s="84">
        <v>2.7286000000000001E-2</v>
      </c>
      <c r="AA38" s="84">
        <v>2.6199E-2</v>
      </c>
      <c r="AB38" s="84">
        <v>2.5089E-2</v>
      </c>
      <c r="AC38" s="84">
        <v>2.4181000000000001E-2</v>
      </c>
      <c r="AD38" s="80">
        <v>-4.8302999999999999E-2</v>
      </c>
    </row>
    <row r="39" spans="1:30" ht="15" customHeight="1" x14ac:dyDescent="0.25">
      <c r="A39" s="79" t="s">
        <v>547</v>
      </c>
      <c r="B39" s="82" t="s">
        <v>25</v>
      </c>
      <c r="C39" s="84">
        <v>0.216164</v>
      </c>
      <c r="D39" s="84">
        <v>0.21938099999999999</v>
      </c>
      <c r="E39" s="84">
        <v>0.22253899999999999</v>
      </c>
      <c r="F39" s="84">
        <v>0.225831</v>
      </c>
      <c r="G39" s="84">
        <v>0.228881</v>
      </c>
      <c r="H39" s="84">
        <v>0.231904</v>
      </c>
      <c r="I39" s="84">
        <v>0.23541500000000001</v>
      </c>
      <c r="J39" s="84">
        <v>0.23949300000000001</v>
      </c>
      <c r="K39" s="84">
        <v>0.24452699999999999</v>
      </c>
      <c r="L39" s="84">
        <v>0.25013400000000002</v>
      </c>
      <c r="M39" s="84">
        <v>0.25667200000000001</v>
      </c>
      <c r="N39" s="84">
        <v>0.26358500000000001</v>
      </c>
      <c r="O39" s="84">
        <v>0.27130399999999999</v>
      </c>
      <c r="P39" s="84">
        <v>0.27931699999999998</v>
      </c>
      <c r="Q39" s="84">
        <v>0.28743400000000002</v>
      </c>
      <c r="R39" s="84">
        <v>0.29544100000000001</v>
      </c>
      <c r="S39" s="84">
        <v>0.30365999999999999</v>
      </c>
      <c r="T39" s="84">
        <v>0.31163200000000002</v>
      </c>
      <c r="U39" s="84">
        <v>0.31978000000000001</v>
      </c>
      <c r="V39" s="84">
        <v>0.32769399999999999</v>
      </c>
      <c r="W39" s="84">
        <v>0.33551300000000001</v>
      </c>
      <c r="X39" s="84">
        <v>0.34324199999999999</v>
      </c>
      <c r="Y39" s="84">
        <v>0.35045700000000002</v>
      </c>
      <c r="Z39" s="84">
        <v>0.357709</v>
      </c>
      <c r="AA39" s="84">
        <v>0.36481999999999998</v>
      </c>
      <c r="AB39" s="84">
        <v>0.37179400000000001</v>
      </c>
      <c r="AC39" s="84">
        <v>0.37884499999999999</v>
      </c>
      <c r="AD39" s="80">
        <v>2.2093000000000002E-2</v>
      </c>
    </row>
    <row r="40" spans="1:30" ht="15" customHeight="1" x14ac:dyDescent="0.25">
      <c r="A40" s="79" t="s">
        <v>546</v>
      </c>
      <c r="B40" s="82" t="s">
        <v>26</v>
      </c>
      <c r="C40" s="84">
        <v>1.7884340000000001</v>
      </c>
      <c r="D40" s="84">
        <v>1.764689</v>
      </c>
      <c r="E40" s="84">
        <v>1.774089</v>
      </c>
      <c r="F40" s="84">
        <v>1.7887219999999999</v>
      </c>
      <c r="G40" s="84">
        <v>1.80331</v>
      </c>
      <c r="H40" s="84">
        <v>1.8411169999999999</v>
      </c>
      <c r="I40" s="84">
        <v>1.879251</v>
      </c>
      <c r="J40" s="84">
        <v>1.9181980000000001</v>
      </c>
      <c r="K40" s="84">
        <v>1.9590449999999999</v>
      </c>
      <c r="L40" s="84">
        <v>2.000756</v>
      </c>
      <c r="M40" s="84">
        <v>2.0427620000000002</v>
      </c>
      <c r="N40" s="84">
        <v>2.0838920000000001</v>
      </c>
      <c r="O40" s="84">
        <v>2.1261809999999999</v>
      </c>
      <c r="P40" s="84">
        <v>2.168676</v>
      </c>
      <c r="Q40" s="84">
        <v>2.2122730000000002</v>
      </c>
      <c r="R40" s="84">
        <v>2.255566</v>
      </c>
      <c r="S40" s="84">
        <v>2.298689</v>
      </c>
      <c r="T40" s="84">
        <v>2.342679</v>
      </c>
      <c r="U40" s="84">
        <v>2.3877540000000002</v>
      </c>
      <c r="V40" s="84">
        <v>2.4335849999999999</v>
      </c>
      <c r="W40" s="84">
        <v>2.4793690000000002</v>
      </c>
      <c r="X40" s="84">
        <v>2.5259450000000001</v>
      </c>
      <c r="Y40" s="84">
        <v>2.5722100000000001</v>
      </c>
      <c r="Z40" s="84">
        <v>2.618309</v>
      </c>
      <c r="AA40" s="84">
        <v>2.664415</v>
      </c>
      <c r="AB40" s="84">
        <v>2.7112539999999998</v>
      </c>
      <c r="AC40" s="84">
        <v>2.7586110000000001</v>
      </c>
      <c r="AD40" s="80">
        <v>1.8030999999999998E-2</v>
      </c>
    </row>
    <row r="41" spans="1:30" ht="15" customHeight="1" x14ac:dyDescent="0.2">
      <c r="A41" s="79" t="s">
        <v>545</v>
      </c>
      <c r="B41" s="78" t="s">
        <v>27</v>
      </c>
      <c r="C41" s="83">
        <v>4.6135640000000002</v>
      </c>
      <c r="D41" s="83">
        <v>4.6387400000000003</v>
      </c>
      <c r="E41" s="83">
        <v>4.6120039999999998</v>
      </c>
      <c r="F41" s="83">
        <v>4.6362589999999999</v>
      </c>
      <c r="G41" s="83">
        <v>4.6465860000000001</v>
      </c>
      <c r="H41" s="83">
        <v>4.6730919999999996</v>
      </c>
      <c r="I41" s="83">
        <v>4.6886789999999996</v>
      </c>
      <c r="J41" s="83">
        <v>4.7127939999999997</v>
      </c>
      <c r="K41" s="83">
        <v>4.7446719999999996</v>
      </c>
      <c r="L41" s="83">
        <v>4.7816109999999998</v>
      </c>
      <c r="M41" s="83">
        <v>4.8220919999999996</v>
      </c>
      <c r="N41" s="83">
        <v>4.8607649999999998</v>
      </c>
      <c r="O41" s="83">
        <v>4.9048179999999997</v>
      </c>
      <c r="P41" s="83">
        <v>4.9522849999999998</v>
      </c>
      <c r="Q41" s="83">
        <v>5.0029690000000002</v>
      </c>
      <c r="R41" s="83">
        <v>5.0537879999999999</v>
      </c>
      <c r="S41" s="83">
        <v>5.0855959999999998</v>
      </c>
      <c r="T41" s="83">
        <v>5.1238219999999997</v>
      </c>
      <c r="U41" s="83">
        <v>5.1691529999999997</v>
      </c>
      <c r="V41" s="83">
        <v>5.2189909999999999</v>
      </c>
      <c r="W41" s="83">
        <v>5.2720659999999997</v>
      </c>
      <c r="X41" s="83">
        <v>5.3280830000000003</v>
      </c>
      <c r="Y41" s="83">
        <v>5.3841159999999997</v>
      </c>
      <c r="Z41" s="83">
        <v>5.4407160000000001</v>
      </c>
      <c r="AA41" s="83">
        <v>5.4980289999999998</v>
      </c>
      <c r="AB41" s="83">
        <v>5.5571000000000002</v>
      </c>
      <c r="AC41" s="83">
        <v>5.6194199999999999</v>
      </c>
      <c r="AD41" s="76">
        <v>7.7010000000000004E-3</v>
      </c>
    </row>
    <row r="43" spans="1:30" ht="15" customHeight="1" x14ac:dyDescent="0.2">
      <c r="B43" s="78" t="s">
        <v>28</v>
      </c>
    </row>
    <row r="44" spans="1:30" ht="15" customHeight="1" x14ac:dyDescent="0.25">
      <c r="A44" s="79" t="s">
        <v>544</v>
      </c>
      <c r="B44" s="82" t="s">
        <v>17</v>
      </c>
      <c r="C44" s="84">
        <v>1.9169130000000001</v>
      </c>
      <c r="D44" s="84">
        <v>1.735935</v>
      </c>
      <c r="E44" s="84">
        <v>1.7968820000000001</v>
      </c>
      <c r="F44" s="84">
        <v>1.8365739999999999</v>
      </c>
      <c r="G44" s="84">
        <v>1.812549</v>
      </c>
      <c r="H44" s="84">
        <v>1.7773829999999999</v>
      </c>
      <c r="I44" s="84">
        <v>1.750299</v>
      </c>
      <c r="J44" s="84">
        <v>1.738065</v>
      </c>
      <c r="K44" s="84">
        <v>1.7339370000000001</v>
      </c>
      <c r="L44" s="84">
        <v>1.7225349999999999</v>
      </c>
      <c r="M44" s="84">
        <v>1.7092419999999999</v>
      </c>
      <c r="N44" s="84">
        <v>1.695581</v>
      </c>
      <c r="O44" s="84">
        <v>1.6872370000000001</v>
      </c>
      <c r="P44" s="84">
        <v>1.680849</v>
      </c>
      <c r="Q44" s="84">
        <v>1.675009</v>
      </c>
      <c r="R44" s="84">
        <v>1.668147</v>
      </c>
      <c r="S44" s="84">
        <v>1.6603349999999999</v>
      </c>
      <c r="T44" s="84">
        <v>1.655926</v>
      </c>
      <c r="U44" s="84">
        <v>1.6529450000000001</v>
      </c>
      <c r="V44" s="84">
        <v>1.649859</v>
      </c>
      <c r="W44" s="84">
        <v>1.6459440000000001</v>
      </c>
      <c r="X44" s="84">
        <v>1.6425799999999999</v>
      </c>
      <c r="Y44" s="84">
        <v>1.63798</v>
      </c>
      <c r="Z44" s="84">
        <v>1.633761</v>
      </c>
      <c r="AA44" s="84">
        <v>1.6299140000000001</v>
      </c>
      <c r="AB44" s="84">
        <v>1.625429</v>
      </c>
      <c r="AC44" s="84">
        <v>1.6211390000000001</v>
      </c>
      <c r="AD44" s="80">
        <v>-2.7330000000000002E-3</v>
      </c>
    </row>
    <row r="45" spans="1:30" ht="15" customHeight="1" x14ac:dyDescent="0.25">
      <c r="A45" s="79" t="s">
        <v>543</v>
      </c>
      <c r="B45" s="82" t="s">
        <v>18</v>
      </c>
      <c r="C45" s="84">
        <v>3.3201000000000001E-2</v>
      </c>
      <c r="D45" s="84">
        <v>4.3158000000000002E-2</v>
      </c>
      <c r="E45" s="84">
        <v>3.9844999999999998E-2</v>
      </c>
      <c r="F45" s="84">
        <v>3.9919999999999997E-2</v>
      </c>
      <c r="G45" s="84">
        <v>3.9372999999999998E-2</v>
      </c>
      <c r="H45" s="84">
        <v>3.8525999999999998E-2</v>
      </c>
      <c r="I45" s="84">
        <v>3.7844000000000003E-2</v>
      </c>
      <c r="J45" s="84">
        <v>3.7446E-2</v>
      </c>
      <c r="K45" s="84">
        <v>3.7252E-2</v>
      </c>
      <c r="L45" s="84">
        <v>3.7011000000000002E-2</v>
      </c>
      <c r="M45" s="84">
        <v>3.6769000000000003E-2</v>
      </c>
      <c r="N45" s="84">
        <v>3.6499999999999998E-2</v>
      </c>
      <c r="O45" s="84">
        <v>3.6378000000000001E-2</v>
      </c>
      <c r="P45" s="84">
        <v>3.6284999999999998E-2</v>
      </c>
      <c r="Q45" s="84">
        <v>3.6200000000000003E-2</v>
      </c>
      <c r="R45" s="84">
        <v>3.6110000000000003E-2</v>
      </c>
      <c r="S45" s="84">
        <v>3.6041999999999998E-2</v>
      </c>
      <c r="T45" s="84">
        <v>3.6068999999999997E-2</v>
      </c>
      <c r="U45" s="84">
        <v>3.6155E-2</v>
      </c>
      <c r="V45" s="84">
        <v>3.6261000000000002E-2</v>
      </c>
      <c r="W45" s="84">
        <v>3.6345000000000002E-2</v>
      </c>
      <c r="X45" s="84">
        <v>3.6479999999999999E-2</v>
      </c>
      <c r="Y45" s="84">
        <v>3.6573000000000001E-2</v>
      </c>
      <c r="Z45" s="84">
        <v>3.6673999999999998E-2</v>
      </c>
      <c r="AA45" s="84">
        <v>3.6812999999999999E-2</v>
      </c>
      <c r="AB45" s="84">
        <v>3.6941000000000002E-2</v>
      </c>
      <c r="AC45" s="84">
        <v>3.7099E-2</v>
      </c>
      <c r="AD45" s="80">
        <v>-6.0330000000000002E-3</v>
      </c>
    </row>
    <row r="46" spans="1:30" ht="15" customHeight="1" x14ac:dyDescent="0.25">
      <c r="A46" s="79" t="s">
        <v>542</v>
      </c>
      <c r="B46" s="82" t="s">
        <v>19</v>
      </c>
      <c r="C46" s="84">
        <v>0.53550200000000003</v>
      </c>
      <c r="D46" s="84">
        <v>0.546408</v>
      </c>
      <c r="E46" s="84">
        <v>0.56178600000000001</v>
      </c>
      <c r="F46" s="84">
        <v>0.56857199999999997</v>
      </c>
      <c r="G46" s="84">
        <v>0.565666</v>
      </c>
      <c r="H46" s="84">
        <v>0.56016200000000005</v>
      </c>
      <c r="I46" s="84">
        <v>0.55641200000000002</v>
      </c>
      <c r="J46" s="84">
        <v>0.55740299999999998</v>
      </c>
      <c r="K46" s="84">
        <v>0.56113400000000002</v>
      </c>
      <c r="L46" s="84">
        <v>0.56427300000000002</v>
      </c>
      <c r="M46" s="84">
        <v>0.56703999999999999</v>
      </c>
      <c r="N46" s="84">
        <v>0.56973200000000002</v>
      </c>
      <c r="O46" s="84">
        <v>0.57449499999999998</v>
      </c>
      <c r="P46" s="84">
        <v>0.580063</v>
      </c>
      <c r="Q46" s="84">
        <v>0.58571499999999999</v>
      </c>
      <c r="R46" s="84">
        <v>0.59114999999999995</v>
      </c>
      <c r="S46" s="84">
        <v>0.59652099999999997</v>
      </c>
      <c r="T46" s="84">
        <v>0.60294700000000001</v>
      </c>
      <c r="U46" s="84">
        <v>0.60976799999999998</v>
      </c>
      <c r="V46" s="84">
        <v>0.61666799999999999</v>
      </c>
      <c r="W46" s="84">
        <v>0.62346599999999996</v>
      </c>
      <c r="X46" s="84">
        <v>0.63059799999999999</v>
      </c>
      <c r="Y46" s="84">
        <v>0.63718799999999998</v>
      </c>
      <c r="Z46" s="84">
        <v>0.64387700000000003</v>
      </c>
      <c r="AA46" s="84">
        <v>0.65064999999999995</v>
      </c>
      <c r="AB46" s="84">
        <v>0.65710100000000005</v>
      </c>
      <c r="AC46" s="84">
        <v>0.66367399999999999</v>
      </c>
      <c r="AD46" s="80">
        <v>7.8069999999999997E-3</v>
      </c>
    </row>
    <row r="47" spans="1:30" ht="15" customHeight="1" x14ac:dyDescent="0.25">
      <c r="A47" s="79" t="s">
        <v>541</v>
      </c>
      <c r="B47" s="82" t="s">
        <v>21</v>
      </c>
      <c r="C47" s="84">
        <v>0.20253399999999999</v>
      </c>
      <c r="D47" s="84">
        <v>0.20738999999999999</v>
      </c>
      <c r="E47" s="84">
        <v>0.21387100000000001</v>
      </c>
      <c r="F47" s="84">
        <v>0.217393</v>
      </c>
      <c r="G47" s="84">
        <v>0.21759400000000001</v>
      </c>
      <c r="H47" s="84">
        <v>0.21671000000000001</v>
      </c>
      <c r="I47" s="84">
        <v>0.216362</v>
      </c>
      <c r="J47" s="84">
        <v>0.21751300000000001</v>
      </c>
      <c r="K47" s="84">
        <v>0.219496</v>
      </c>
      <c r="L47" s="84">
        <v>0.22112000000000001</v>
      </c>
      <c r="M47" s="84">
        <v>0.222416</v>
      </c>
      <c r="N47" s="84">
        <v>0.22373399999999999</v>
      </c>
      <c r="O47" s="84">
        <v>0.225768</v>
      </c>
      <c r="P47" s="84">
        <v>0.22803599999999999</v>
      </c>
      <c r="Q47" s="84">
        <v>0.23028599999999999</v>
      </c>
      <c r="R47" s="84">
        <v>0.23250100000000001</v>
      </c>
      <c r="S47" s="84">
        <v>0.23469799999999999</v>
      </c>
      <c r="T47" s="84">
        <v>0.23728199999999999</v>
      </c>
      <c r="U47" s="84">
        <v>0.240039</v>
      </c>
      <c r="V47" s="84">
        <v>0.24283299999999999</v>
      </c>
      <c r="W47" s="84">
        <v>0.24560399999999999</v>
      </c>
      <c r="X47" s="84">
        <v>0.24848300000000001</v>
      </c>
      <c r="Y47" s="84">
        <v>0.25115799999999999</v>
      </c>
      <c r="Z47" s="84">
        <v>0.25386799999999998</v>
      </c>
      <c r="AA47" s="84">
        <v>0.25660899999999998</v>
      </c>
      <c r="AB47" s="84">
        <v>0.25922899999999999</v>
      </c>
      <c r="AC47" s="84">
        <v>0.26191300000000001</v>
      </c>
      <c r="AD47" s="80">
        <v>9.3799999999999994E-3</v>
      </c>
    </row>
    <row r="48" spans="1:30" ht="15" customHeight="1" x14ac:dyDescent="0.25">
      <c r="A48" s="79" t="s">
        <v>540</v>
      </c>
      <c r="B48" s="82" t="s">
        <v>29</v>
      </c>
      <c r="C48" s="84">
        <v>0.88937600000000006</v>
      </c>
      <c r="D48" s="84">
        <v>0.78678300000000001</v>
      </c>
      <c r="E48" s="84">
        <v>0.80174400000000001</v>
      </c>
      <c r="F48" s="84">
        <v>0.82679800000000003</v>
      </c>
      <c r="G48" s="84">
        <v>0.89355399999999996</v>
      </c>
      <c r="H48" s="84">
        <v>0.89038300000000004</v>
      </c>
      <c r="I48" s="84">
        <v>0.89027100000000003</v>
      </c>
      <c r="J48" s="84">
        <v>0.89573000000000003</v>
      </c>
      <c r="K48" s="84">
        <v>0.90450699999999995</v>
      </c>
      <c r="L48" s="84">
        <v>0.91370799999999996</v>
      </c>
      <c r="M48" s="84">
        <v>0.92310099999999995</v>
      </c>
      <c r="N48" s="84">
        <v>0.93322400000000005</v>
      </c>
      <c r="O48" s="84">
        <v>0.94582699999999997</v>
      </c>
      <c r="P48" s="84">
        <v>0.95991199999999999</v>
      </c>
      <c r="Q48" s="84">
        <v>0.97491000000000005</v>
      </c>
      <c r="R48" s="84">
        <v>0.99026000000000003</v>
      </c>
      <c r="S48" s="84">
        <v>1.006766</v>
      </c>
      <c r="T48" s="84">
        <v>1.0252730000000001</v>
      </c>
      <c r="U48" s="84">
        <v>1.044834</v>
      </c>
      <c r="V48" s="84">
        <v>1.0649299999999999</v>
      </c>
      <c r="W48" s="84">
        <v>1.0851580000000001</v>
      </c>
      <c r="X48" s="84">
        <v>1.1059859999999999</v>
      </c>
      <c r="Y48" s="84">
        <v>1.1271370000000001</v>
      </c>
      <c r="Z48" s="84">
        <v>1.1494260000000001</v>
      </c>
      <c r="AA48" s="84">
        <v>1.1730119999999999</v>
      </c>
      <c r="AB48" s="84">
        <v>1.197478</v>
      </c>
      <c r="AC48" s="84">
        <v>1.2234130000000001</v>
      </c>
      <c r="AD48" s="80">
        <v>1.7815000000000001E-2</v>
      </c>
    </row>
    <row r="49" spans="1:30" ht="15" customHeight="1" x14ac:dyDescent="0.2">
      <c r="A49" s="79" t="s">
        <v>539</v>
      </c>
      <c r="B49" s="78" t="s">
        <v>27</v>
      </c>
      <c r="C49" s="83">
        <v>3.5775250000000001</v>
      </c>
      <c r="D49" s="83">
        <v>3.319674</v>
      </c>
      <c r="E49" s="83">
        <v>3.4141270000000001</v>
      </c>
      <c r="F49" s="83">
        <v>3.4892560000000001</v>
      </c>
      <c r="G49" s="83">
        <v>3.5287359999999999</v>
      </c>
      <c r="H49" s="83">
        <v>3.4831650000000001</v>
      </c>
      <c r="I49" s="83">
        <v>3.4511880000000001</v>
      </c>
      <c r="J49" s="83">
        <v>3.4461569999999999</v>
      </c>
      <c r="K49" s="83">
        <v>3.4563259999999998</v>
      </c>
      <c r="L49" s="83">
        <v>3.458647</v>
      </c>
      <c r="M49" s="83">
        <v>3.4585680000000001</v>
      </c>
      <c r="N49" s="83">
        <v>3.4587720000000002</v>
      </c>
      <c r="O49" s="83">
        <v>3.469706</v>
      </c>
      <c r="P49" s="83">
        <v>3.4851459999999999</v>
      </c>
      <c r="Q49" s="83">
        <v>3.5021200000000001</v>
      </c>
      <c r="R49" s="83">
        <v>3.5181680000000002</v>
      </c>
      <c r="S49" s="83">
        <v>3.5343629999999999</v>
      </c>
      <c r="T49" s="83">
        <v>3.5574970000000001</v>
      </c>
      <c r="U49" s="83">
        <v>3.5837409999999998</v>
      </c>
      <c r="V49" s="83">
        <v>3.6105499999999999</v>
      </c>
      <c r="W49" s="83">
        <v>3.6365159999999999</v>
      </c>
      <c r="X49" s="83">
        <v>3.6641270000000001</v>
      </c>
      <c r="Y49" s="83">
        <v>3.6900360000000001</v>
      </c>
      <c r="Z49" s="83">
        <v>3.717606</v>
      </c>
      <c r="AA49" s="83">
        <v>3.7469980000000001</v>
      </c>
      <c r="AB49" s="83">
        <v>3.7761770000000001</v>
      </c>
      <c r="AC49" s="83">
        <v>3.8072379999999999</v>
      </c>
      <c r="AD49" s="76">
        <v>5.4970000000000001E-3</v>
      </c>
    </row>
    <row r="51" spans="1:30" ht="15" customHeight="1" x14ac:dyDescent="0.2">
      <c r="B51" s="78" t="s">
        <v>30</v>
      </c>
    </row>
    <row r="52" spans="1:30" ht="15" customHeight="1" x14ac:dyDescent="0.25">
      <c r="A52" s="79" t="s">
        <v>538</v>
      </c>
      <c r="B52" s="82" t="s">
        <v>17</v>
      </c>
      <c r="C52" s="84">
        <v>0.15765399999999999</v>
      </c>
      <c r="D52" s="84">
        <v>0.155803</v>
      </c>
      <c r="E52" s="84">
        <v>0.16359000000000001</v>
      </c>
      <c r="F52" s="84">
        <v>0.16794400000000001</v>
      </c>
      <c r="G52" s="84">
        <v>0.16361700000000001</v>
      </c>
      <c r="H52" s="84">
        <v>0.156384</v>
      </c>
      <c r="I52" s="84">
        <v>0.15081</v>
      </c>
      <c r="J52" s="84">
        <v>0.14674499999999999</v>
      </c>
      <c r="K52" s="84">
        <v>0.14366200000000001</v>
      </c>
      <c r="L52" s="84">
        <v>0.14100599999999999</v>
      </c>
      <c r="M52" s="84">
        <v>0.138626</v>
      </c>
      <c r="N52" s="84">
        <v>0.13628299999999999</v>
      </c>
      <c r="O52" s="84">
        <v>0.13387099999999999</v>
      </c>
      <c r="P52" s="84">
        <v>0.13151299999999999</v>
      </c>
      <c r="Q52" s="84">
        <v>0.129326</v>
      </c>
      <c r="R52" s="84">
        <v>0.12715000000000001</v>
      </c>
      <c r="S52" s="84">
        <v>0.12507599999999999</v>
      </c>
      <c r="T52" s="84">
        <v>0.122919</v>
      </c>
      <c r="U52" s="84">
        <v>0.120688</v>
      </c>
      <c r="V52" s="84">
        <v>0.118441</v>
      </c>
      <c r="W52" s="84">
        <v>0.11616600000000001</v>
      </c>
      <c r="X52" s="84">
        <v>0.11411300000000001</v>
      </c>
      <c r="Y52" s="84">
        <v>0.112038</v>
      </c>
      <c r="Z52" s="84">
        <v>0.110139</v>
      </c>
      <c r="AA52" s="84">
        <v>0.108179</v>
      </c>
      <c r="AB52" s="84">
        <v>0.106214</v>
      </c>
      <c r="AC52" s="84">
        <v>0.10424799999999999</v>
      </c>
      <c r="AD52" s="80">
        <v>-1.5944E-2</v>
      </c>
    </row>
    <row r="53" spans="1:30" ht="15" customHeight="1" x14ac:dyDescent="0.25">
      <c r="A53" s="79" t="s">
        <v>537</v>
      </c>
      <c r="B53" s="82" t="s">
        <v>19</v>
      </c>
      <c r="C53" s="84">
        <v>1.8568000000000001E-2</v>
      </c>
      <c r="D53" s="84">
        <v>1.9866999999999999E-2</v>
      </c>
      <c r="E53" s="84">
        <v>2.1684999999999999E-2</v>
      </c>
      <c r="F53" s="84">
        <v>2.24E-2</v>
      </c>
      <c r="G53" s="84">
        <v>2.2141999999999998E-2</v>
      </c>
      <c r="H53" s="84">
        <v>2.1472999999999999E-2</v>
      </c>
      <c r="I53" s="84">
        <v>2.0972999999999999E-2</v>
      </c>
      <c r="J53" s="84">
        <v>2.0677999999999998E-2</v>
      </c>
      <c r="K53" s="84">
        <v>2.0514999999999999E-2</v>
      </c>
      <c r="L53" s="84">
        <v>2.0417000000000001E-2</v>
      </c>
      <c r="M53" s="84">
        <v>2.0353E-2</v>
      </c>
      <c r="N53" s="84">
        <v>2.0292999999999999E-2</v>
      </c>
      <c r="O53" s="84">
        <v>2.0223999999999999E-2</v>
      </c>
      <c r="P53" s="84">
        <v>2.0160999999999998E-2</v>
      </c>
      <c r="Q53" s="84">
        <v>2.0115000000000001E-2</v>
      </c>
      <c r="R53" s="84">
        <v>2.0056999999999998E-2</v>
      </c>
      <c r="S53" s="84">
        <v>2.001E-2</v>
      </c>
      <c r="T53" s="84">
        <v>1.9952000000000001E-2</v>
      </c>
      <c r="U53" s="84">
        <v>1.9886999999999998E-2</v>
      </c>
      <c r="V53" s="84">
        <v>1.9812E-2</v>
      </c>
      <c r="W53" s="84">
        <v>1.9726E-2</v>
      </c>
      <c r="X53" s="84">
        <v>1.9664999999999998E-2</v>
      </c>
      <c r="Y53" s="84">
        <v>1.9597E-2</v>
      </c>
      <c r="Z53" s="84">
        <v>1.9550000000000001E-2</v>
      </c>
      <c r="AA53" s="84">
        <v>1.9488999999999999E-2</v>
      </c>
      <c r="AB53" s="84">
        <v>1.9418000000000001E-2</v>
      </c>
      <c r="AC53" s="84">
        <v>1.9341000000000001E-2</v>
      </c>
      <c r="AD53" s="80">
        <v>-1.073E-3</v>
      </c>
    </row>
    <row r="54" spans="1:30" ht="15" customHeight="1" x14ac:dyDescent="0.25">
      <c r="A54" s="79" t="s">
        <v>536</v>
      </c>
      <c r="B54" s="82" t="s">
        <v>31</v>
      </c>
      <c r="C54" s="84">
        <v>0.182588</v>
      </c>
      <c r="D54" s="84">
        <v>0.19425000000000001</v>
      </c>
      <c r="E54" s="84">
        <v>0.18751399999999999</v>
      </c>
      <c r="F54" s="84">
        <v>0.194384</v>
      </c>
      <c r="G54" s="84">
        <v>0.193911</v>
      </c>
      <c r="H54" s="84">
        <v>0.18848999999999999</v>
      </c>
      <c r="I54" s="84">
        <v>0.18478800000000001</v>
      </c>
      <c r="J54" s="84">
        <v>0.18255299999999999</v>
      </c>
      <c r="K54" s="84">
        <v>0.181334</v>
      </c>
      <c r="L54" s="84">
        <v>0.18045600000000001</v>
      </c>
      <c r="M54" s="84">
        <v>0.17974999999999999</v>
      </c>
      <c r="N54" s="84">
        <v>0.179005</v>
      </c>
      <c r="O54" s="84">
        <v>0.17813899999999999</v>
      </c>
      <c r="P54" s="84">
        <v>0.17731</v>
      </c>
      <c r="Q54" s="84">
        <v>0.17663899999999999</v>
      </c>
      <c r="R54" s="84">
        <v>0.175951</v>
      </c>
      <c r="S54" s="84">
        <v>0.17535899999999999</v>
      </c>
      <c r="T54" s="84">
        <v>0.17463300000000001</v>
      </c>
      <c r="U54" s="84">
        <v>0.173787</v>
      </c>
      <c r="V54" s="84">
        <v>0.17288500000000001</v>
      </c>
      <c r="W54" s="84">
        <v>0.17191400000000001</v>
      </c>
      <c r="X54" s="84">
        <v>0.171185</v>
      </c>
      <c r="Y54" s="84">
        <v>0.17041400000000001</v>
      </c>
      <c r="Z54" s="84">
        <v>0.16980600000000001</v>
      </c>
      <c r="AA54" s="84">
        <v>0.16909099999999999</v>
      </c>
      <c r="AB54" s="84">
        <v>0.16833500000000001</v>
      </c>
      <c r="AC54" s="84">
        <v>0.16755300000000001</v>
      </c>
      <c r="AD54" s="80">
        <v>-5.8970000000000003E-3</v>
      </c>
    </row>
    <row r="55" spans="1:30" ht="15" customHeight="1" x14ac:dyDescent="0.2">
      <c r="A55" s="79" t="s">
        <v>535</v>
      </c>
      <c r="B55" s="78" t="s">
        <v>27</v>
      </c>
      <c r="C55" s="83">
        <v>0.35881000000000002</v>
      </c>
      <c r="D55" s="83">
        <v>0.36992000000000003</v>
      </c>
      <c r="E55" s="83">
        <v>0.37278899999999998</v>
      </c>
      <c r="F55" s="83">
        <v>0.38472800000000001</v>
      </c>
      <c r="G55" s="83">
        <v>0.37967000000000001</v>
      </c>
      <c r="H55" s="83">
        <v>0.366346</v>
      </c>
      <c r="I55" s="83">
        <v>0.356572</v>
      </c>
      <c r="J55" s="83">
        <v>0.34997699999999998</v>
      </c>
      <c r="K55" s="83">
        <v>0.34551100000000001</v>
      </c>
      <c r="L55" s="83">
        <v>0.34187899999999999</v>
      </c>
      <c r="M55" s="83">
        <v>0.338729</v>
      </c>
      <c r="N55" s="83">
        <v>0.33558100000000002</v>
      </c>
      <c r="O55" s="83">
        <v>0.332235</v>
      </c>
      <c r="P55" s="83">
        <v>0.328984</v>
      </c>
      <c r="Q55" s="83">
        <v>0.32607999999999998</v>
      </c>
      <c r="R55" s="83">
        <v>0.323158</v>
      </c>
      <c r="S55" s="83">
        <v>0.32044499999999998</v>
      </c>
      <c r="T55" s="83">
        <v>0.31750499999999998</v>
      </c>
      <c r="U55" s="83">
        <v>0.314361</v>
      </c>
      <c r="V55" s="83">
        <v>0.311139</v>
      </c>
      <c r="W55" s="83">
        <v>0.307805</v>
      </c>
      <c r="X55" s="83">
        <v>0.30496299999999998</v>
      </c>
      <c r="Y55" s="83">
        <v>0.30204799999999998</v>
      </c>
      <c r="Z55" s="83">
        <v>0.29949500000000001</v>
      </c>
      <c r="AA55" s="83">
        <v>0.296759</v>
      </c>
      <c r="AB55" s="83">
        <v>0.29396699999999998</v>
      </c>
      <c r="AC55" s="83">
        <v>0.29114099999999998</v>
      </c>
      <c r="AD55" s="76">
        <v>-9.5329999999999998E-3</v>
      </c>
    </row>
    <row r="57" spans="1:30" ht="15" customHeight="1" x14ac:dyDescent="0.25">
      <c r="A57" s="79" t="s">
        <v>534</v>
      </c>
      <c r="B57" s="82" t="s">
        <v>32</v>
      </c>
      <c r="C57" s="84">
        <v>0.13630700000000001</v>
      </c>
      <c r="D57" s="84">
        <v>0.13630700000000001</v>
      </c>
      <c r="E57" s="84">
        <v>0.13630700000000001</v>
      </c>
      <c r="F57" s="84">
        <v>0.13630700000000001</v>
      </c>
      <c r="G57" s="84">
        <v>0.13630700000000001</v>
      </c>
      <c r="H57" s="84">
        <v>0.13630700000000001</v>
      </c>
      <c r="I57" s="84">
        <v>0.13630700000000001</v>
      </c>
      <c r="J57" s="84">
        <v>0.13630700000000001</v>
      </c>
      <c r="K57" s="84">
        <v>0.13630700000000001</v>
      </c>
      <c r="L57" s="84">
        <v>0.13630700000000001</v>
      </c>
      <c r="M57" s="84">
        <v>0.13630700000000001</v>
      </c>
      <c r="N57" s="84">
        <v>0.13630700000000001</v>
      </c>
      <c r="O57" s="84">
        <v>0.13630700000000001</v>
      </c>
      <c r="P57" s="84">
        <v>0.13630700000000001</v>
      </c>
      <c r="Q57" s="84">
        <v>0.13630700000000001</v>
      </c>
      <c r="R57" s="84">
        <v>0.13630700000000001</v>
      </c>
      <c r="S57" s="84">
        <v>0.13630700000000001</v>
      </c>
      <c r="T57" s="84">
        <v>0.13630700000000001</v>
      </c>
      <c r="U57" s="84">
        <v>0.13630700000000001</v>
      </c>
      <c r="V57" s="84">
        <v>0.13630700000000001</v>
      </c>
      <c r="W57" s="84">
        <v>0.13630700000000001</v>
      </c>
      <c r="X57" s="84">
        <v>0.13630700000000001</v>
      </c>
      <c r="Y57" s="84">
        <v>0.13630700000000001</v>
      </c>
      <c r="Z57" s="84">
        <v>0.13630700000000001</v>
      </c>
      <c r="AA57" s="84">
        <v>0.13630700000000001</v>
      </c>
      <c r="AB57" s="84">
        <v>0.13630700000000001</v>
      </c>
      <c r="AC57" s="84">
        <v>0.13630700000000001</v>
      </c>
      <c r="AD57" s="80">
        <v>0</v>
      </c>
    </row>
    <row r="58" spans="1:30" ht="15" customHeight="1" x14ac:dyDescent="0.25">
      <c r="A58" s="79" t="s">
        <v>533</v>
      </c>
      <c r="B58" s="82" t="s">
        <v>33</v>
      </c>
      <c r="C58" s="84">
        <v>0.25966</v>
      </c>
      <c r="D58" s="84">
        <v>0.34497100000000003</v>
      </c>
      <c r="E58" s="84">
        <v>0.41608299999999998</v>
      </c>
      <c r="F58" s="84">
        <v>0.41275299999999998</v>
      </c>
      <c r="G58" s="84">
        <v>0.423014</v>
      </c>
      <c r="H58" s="84">
        <v>0.40554299999999999</v>
      </c>
      <c r="I58" s="84">
        <v>0.40080100000000002</v>
      </c>
      <c r="J58" s="84">
        <v>0.39943099999999998</v>
      </c>
      <c r="K58" s="84">
        <v>0.39932400000000001</v>
      </c>
      <c r="L58" s="84">
        <v>0.40127699999999999</v>
      </c>
      <c r="M58" s="84">
        <v>0.40387499999999998</v>
      </c>
      <c r="N58" s="84">
        <v>0.40616000000000002</v>
      </c>
      <c r="O58" s="84">
        <v>0.40778300000000001</v>
      </c>
      <c r="P58" s="84">
        <v>0.40989199999999998</v>
      </c>
      <c r="Q58" s="84">
        <v>0.41239199999999998</v>
      </c>
      <c r="R58" s="84">
        <v>0.41417799999999999</v>
      </c>
      <c r="S58" s="84">
        <v>0.41696800000000001</v>
      </c>
      <c r="T58" s="84">
        <v>0.41825899999999999</v>
      </c>
      <c r="U58" s="84">
        <v>0.41939599999999999</v>
      </c>
      <c r="V58" s="84">
        <v>0.42014200000000002</v>
      </c>
      <c r="W58" s="84">
        <v>0.42112500000000003</v>
      </c>
      <c r="X58" s="84">
        <v>0.423398</v>
      </c>
      <c r="Y58" s="84">
        <v>0.42475600000000002</v>
      </c>
      <c r="Z58" s="84">
        <v>0.42694500000000002</v>
      </c>
      <c r="AA58" s="84">
        <v>0.42766199999999999</v>
      </c>
      <c r="AB58" s="84">
        <v>0.42868299999999998</v>
      </c>
      <c r="AC58" s="84">
        <v>0.429618</v>
      </c>
      <c r="AD58" s="80">
        <v>8.8159999999999992E-3</v>
      </c>
    </row>
    <row r="60" spans="1:30" ht="15" customHeight="1" x14ac:dyDescent="0.2">
      <c r="B60" s="78" t="s">
        <v>34</v>
      </c>
    </row>
    <row r="61" spans="1:30" ht="15" customHeight="1" x14ac:dyDescent="0.25">
      <c r="A61" s="79" t="s">
        <v>532</v>
      </c>
      <c r="B61" s="82" t="s">
        <v>17</v>
      </c>
      <c r="C61" s="84">
        <v>2.2376960000000001</v>
      </c>
      <c r="D61" s="84">
        <v>2.0349729999999999</v>
      </c>
      <c r="E61" s="84">
        <v>2.105534</v>
      </c>
      <c r="F61" s="84">
        <v>2.1507339999999999</v>
      </c>
      <c r="G61" s="84">
        <v>2.1208399999999998</v>
      </c>
      <c r="H61" s="84">
        <v>2.0764619999999998</v>
      </c>
      <c r="I61" s="84">
        <v>2.0418069999999999</v>
      </c>
      <c r="J61" s="84">
        <v>2.0237059999999998</v>
      </c>
      <c r="K61" s="84">
        <v>2.0149940000000002</v>
      </c>
      <c r="L61" s="84">
        <v>2.0001139999999999</v>
      </c>
      <c r="M61" s="84">
        <v>1.9836579999999999</v>
      </c>
      <c r="N61" s="84">
        <v>1.9668129999999999</v>
      </c>
      <c r="O61" s="84">
        <v>1.955325</v>
      </c>
      <c r="P61" s="84">
        <v>1.9459219999999999</v>
      </c>
      <c r="Q61" s="84">
        <v>1.937271</v>
      </c>
      <c r="R61" s="84">
        <v>1.9276150000000001</v>
      </c>
      <c r="S61" s="84">
        <v>1.917022</v>
      </c>
      <c r="T61" s="84">
        <v>1.9098889999999999</v>
      </c>
      <c r="U61" s="84">
        <v>1.9043289999999999</v>
      </c>
      <c r="V61" s="84">
        <v>1.8987540000000001</v>
      </c>
      <c r="W61" s="84">
        <v>1.8923730000000001</v>
      </c>
      <c r="X61" s="84">
        <v>1.8867970000000001</v>
      </c>
      <c r="Y61" s="84">
        <v>1.8799790000000001</v>
      </c>
      <c r="Z61" s="84">
        <v>1.8736839999999999</v>
      </c>
      <c r="AA61" s="84">
        <v>1.8676809999999999</v>
      </c>
      <c r="AB61" s="84">
        <v>1.8610500000000001</v>
      </c>
      <c r="AC61" s="84">
        <v>1.854657</v>
      </c>
      <c r="AD61" s="80">
        <v>-3.7039999999999998E-3</v>
      </c>
    </row>
    <row r="62" spans="1:30" ht="15" customHeight="1" x14ac:dyDescent="0.25">
      <c r="A62" s="79" t="s">
        <v>531</v>
      </c>
      <c r="B62" s="82" t="s">
        <v>18</v>
      </c>
      <c r="C62" s="84">
        <v>0.50951000000000002</v>
      </c>
      <c r="D62" s="84">
        <v>0.59741500000000003</v>
      </c>
      <c r="E62" s="84">
        <v>0.55703599999999998</v>
      </c>
      <c r="F62" s="84">
        <v>0.56758799999999998</v>
      </c>
      <c r="G62" s="84">
        <v>0.56740199999999996</v>
      </c>
      <c r="H62" s="84">
        <v>0.564419</v>
      </c>
      <c r="I62" s="84">
        <v>0.56113000000000002</v>
      </c>
      <c r="J62" s="84">
        <v>0.55960600000000005</v>
      </c>
      <c r="K62" s="84">
        <v>0.560172</v>
      </c>
      <c r="L62" s="84">
        <v>0.56067299999999998</v>
      </c>
      <c r="M62" s="84">
        <v>0.56111800000000001</v>
      </c>
      <c r="N62" s="84">
        <v>0.56098400000000004</v>
      </c>
      <c r="O62" s="84">
        <v>0.56159599999999998</v>
      </c>
      <c r="P62" s="84">
        <v>0.56279199999999996</v>
      </c>
      <c r="Q62" s="84">
        <v>0.56423100000000004</v>
      </c>
      <c r="R62" s="84">
        <v>0.56558900000000001</v>
      </c>
      <c r="S62" s="84">
        <v>0.56694699999999998</v>
      </c>
      <c r="T62" s="84">
        <v>0.56905399999999995</v>
      </c>
      <c r="U62" s="84">
        <v>0.57183799999999996</v>
      </c>
      <c r="V62" s="84">
        <v>0.57529600000000003</v>
      </c>
      <c r="W62" s="84">
        <v>0.57913400000000004</v>
      </c>
      <c r="X62" s="84">
        <v>0.58343</v>
      </c>
      <c r="Y62" s="84">
        <v>0.58761399999999997</v>
      </c>
      <c r="Z62" s="84">
        <v>0.59160800000000002</v>
      </c>
      <c r="AA62" s="84">
        <v>0.59572599999999998</v>
      </c>
      <c r="AB62" s="84">
        <v>0.599935</v>
      </c>
      <c r="AC62" s="84">
        <v>0.60455499999999995</v>
      </c>
      <c r="AD62" s="80">
        <v>4.75E-4</v>
      </c>
    </row>
    <row r="63" spans="1:30" ht="15" customHeight="1" x14ac:dyDescent="0.25">
      <c r="A63" s="79" t="s">
        <v>530</v>
      </c>
      <c r="B63" s="82" t="s">
        <v>19</v>
      </c>
      <c r="C63" s="84">
        <v>0.64452200000000004</v>
      </c>
      <c r="D63" s="84">
        <v>0.65652699999999997</v>
      </c>
      <c r="E63" s="84">
        <v>0.67374999999999996</v>
      </c>
      <c r="F63" s="84">
        <v>0.68127700000000002</v>
      </c>
      <c r="G63" s="84">
        <v>0.67786900000000005</v>
      </c>
      <c r="H63" s="84">
        <v>0.67111100000000001</v>
      </c>
      <c r="I63" s="84">
        <v>0.66611200000000004</v>
      </c>
      <c r="J63" s="84">
        <v>0.66625500000000004</v>
      </c>
      <c r="K63" s="84">
        <v>0.669624</v>
      </c>
      <c r="L63" s="84">
        <v>0.67247400000000002</v>
      </c>
      <c r="M63" s="84">
        <v>0.67498599999999997</v>
      </c>
      <c r="N63" s="84">
        <v>0.67734899999999998</v>
      </c>
      <c r="O63" s="84">
        <v>0.68183800000000006</v>
      </c>
      <c r="P63" s="84">
        <v>0.68718999999999997</v>
      </c>
      <c r="Q63" s="84">
        <v>0.69264899999999996</v>
      </c>
      <c r="R63" s="84">
        <v>0.697847</v>
      </c>
      <c r="S63" s="84">
        <v>0.70265599999999995</v>
      </c>
      <c r="T63" s="84">
        <v>0.70860000000000001</v>
      </c>
      <c r="U63" s="84">
        <v>0.71504999999999996</v>
      </c>
      <c r="V63" s="84">
        <v>0.72162300000000001</v>
      </c>
      <c r="W63" s="84">
        <v>0.72810200000000003</v>
      </c>
      <c r="X63" s="84">
        <v>0.73496899999999998</v>
      </c>
      <c r="Y63" s="84">
        <v>0.74127200000000004</v>
      </c>
      <c r="Z63" s="84">
        <v>0.74767300000000003</v>
      </c>
      <c r="AA63" s="84">
        <v>0.75412699999999999</v>
      </c>
      <c r="AB63" s="84">
        <v>0.76025900000000002</v>
      </c>
      <c r="AC63" s="84">
        <v>0.76653899999999997</v>
      </c>
      <c r="AD63" s="80">
        <v>6.2160000000000002E-3</v>
      </c>
    </row>
    <row r="64" spans="1:30" ht="15" customHeight="1" x14ac:dyDescent="0.25">
      <c r="A64" s="79" t="s">
        <v>529</v>
      </c>
      <c r="B64" s="82" t="s">
        <v>20</v>
      </c>
      <c r="C64" s="84">
        <v>0.51341999999999999</v>
      </c>
      <c r="D64" s="84">
        <v>0.51786299999999996</v>
      </c>
      <c r="E64" s="84">
        <v>0.52362799999999998</v>
      </c>
      <c r="F64" s="84">
        <v>0.53044899999999995</v>
      </c>
      <c r="G64" s="84">
        <v>0.53606200000000004</v>
      </c>
      <c r="H64" s="84">
        <v>0.53992499999999999</v>
      </c>
      <c r="I64" s="84">
        <v>0.54161800000000004</v>
      </c>
      <c r="J64" s="84">
        <v>0.54426600000000003</v>
      </c>
      <c r="K64" s="84">
        <v>0.54791299999999998</v>
      </c>
      <c r="L64" s="84">
        <v>0.55172399999999999</v>
      </c>
      <c r="M64" s="84">
        <v>0.55551600000000001</v>
      </c>
      <c r="N64" s="84">
        <v>0.55739499999999997</v>
      </c>
      <c r="O64" s="84">
        <v>0.55971000000000004</v>
      </c>
      <c r="P64" s="84">
        <v>0.562442</v>
      </c>
      <c r="Q64" s="84">
        <v>0.56534099999999998</v>
      </c>
      <c r="R64" s="84">
        <v>0.56798000000000004</v>
      </c>
      <c r="S64" s="84">
        <v>0.56883700000000004</v>
      </c>
      <c r="T64" s="84">
        <v>0.57048699999999997</v>
      </c>
      <c r="U64" s="84">
        <v>0.57319600000000004</v>
      </c>
      <c r="V64" s="84">
        <v>0.57647199999999998</v>
      </c>
      <c r="W64" s="84">
        <v>0.58007900000000001</v>
      </c>
      <c r="X64" s="84">
        <v>0.58403700000000003</v>
      </c>
      <c r="Y64" s="84">
        <v>0.58813300000000002</v>
      </c>
      <c r="Z64" s="84">
        <v>0.59225300000000003</v>
      </c>
      <c r="AA64" s="84">
        <v>0.59639600000000004</v>
      </c>
      <c r="AB64" s="84">
        <v>0.60079400000000005</v>
      </c>
      <c r="AC64" s="84">
        <v>0.60558800000000002</v>
      </c>
      <c r="AD64" s="80">
        <v>6.2789999999999999E-3</v>
      </c>
    </row>
    <row r="65" spans="1:30" ht="15" customHeight="1" x14ac:dyDescent="0.25">
      <c r="A65" s="79" t="s">
        <v>528</v>
      </c>
      <c r="B65" s="82" t="s">
        <v>21</v>
      </c>
      <c r="C65" s="84">
        <v>0.22551199999999999</v>
      </c>
      <c r="D65" s="84">
        <v>0.23028899999999999</v>
      </c>
      <c r="E65" s="84">
        <v>0.23672499999999999</v>
      </c>
      <c r="F65" s="84">
        <v>0.240232</v>
      </c>
      <c r="G65" s="84">
        <v>0.24038499999999999</v>
      </c>
      <c r="H65" s="84">
        <v>0.23938899999999999</v>
      </c>
      <c r="I65" s="84">
        <v>0.23893300000000001</v>
      </c>
      <c r="J65" s="84">
        <v>0.240006</v>
      </c>
      <c r="K65" s="84">
        <v>0.241953</v>
      </c>
      <c r="L65" s="84">
        <v>0.24354600000000001</v>
      </c>
      <c r="M65" s="84">
        <v>0.244811</v>
      </c>
      <c r="N65" s="84">
        <v>0.24608099999999999</v>
      </c>
      <c r="O65" s="84">
        <v>0.24807699999999999</v>
      </c>
      <c r="P65" s="84">
        <v>0.25031999999999999</v>
      </c>
      <c r="Q65" s="84">
        <v>0.25254399999999999</v>
      </c>
      <c r="R65" s="84">
        <v>0.25472499999999998</v>
      </c>
      <c r="S65" s="84">
        <v>0.25688</v>
      </c>
      <c r="T65" s="84">
        <v>0.25943899999999998</v>
      </c>
      <c r="U65" s="84">
        <v>0.26219100000000001</v>
      </c>
      <c r="V65" s="84">
        <v>0.26499099999999998</v>
      </c>
      <c r="W65" s="84">
        <v>0.26777200000000001</v>
      </c>
      <c r="X65" s="84">
        <v>0.27066000000000001</v>
      </c>
      <c r="Y65" s="84">
        <v>0.27334000000000003</v>
      </c>
      <c r="Z65" s="84">
        <v>0.27604600000000001</v>
      </c>
      <c r="AA65" s="84">
        <v>0.278775</v>
      </c>
      <c r="AB65" s="84">
        <v>0.28138200000000002</v>
      </c>
      <c r="AC65" s="84">
        <v>0.28405399999999997</v>
      </c>
      <c r="AD65" s="80">
        <v>8.4279999999999997E-3</v>
      </c>
    </row>
    <row r="66" spans="1:30" ht="15" customHeight="1" x14ac:dyDescent="0.25">
      <c r="A66" s="79" t="s">
        <v>527</v>
      </c>
      <c r="B66" s="82" t="s">
        <v>22</v>
      </c>
      <c r="C66" s="84">
        <v>0.88708399999999998</v>
      </c>
      <c r="D66" s="84">
        <v>0.881247</v>
      </c>
      <c r="E66" s="84">
        <v>0.87991900000000001</v>
      </c>
      <c r="F66" s="84">
        <v>0.88160099999999997</v>
      </c>
      <c r="G66" s="84">
        <v>0.882301</v>
      </c>
      <c r="H66" s="84">
        <v>0.88031999999999999</v>
      </c>
      <c r="I66" s="84">
        <v>0.86792599999999998</v>
      </c>
      <c r="J66" s="84">
        <v>0.85848000000000002</v>
      </c>
      <c r="K66" s="84">
        <v>0.84964799999999996</v>
      </c>
      <c r="L66" s="84">
        <v>0.8427</v>
      </c>
      <c r="M66" s="84">
        <v>0.83729500000000001</v>
      </c>
      <c r="N66" s="84">
        <v>0.83239399999999997</v>
      </c>
      <c r="O66" s="84">
        <v>0.82912799999999998</v>
      </c>
      <c r="P66" s="84">
        <v>0.82678200000000002</v>
      </c>
      <c r="Q66" s="84">
        <v>0.82541699999999996</v>
      </c>
      <c r="R66" s="84">
        <v>0.82446399999999997</v>
      </c>
      <c r="S66" s="84">
        <v>0.80645299999999998</v>
      </c>
      <c r="T66" s="84">
        <v>0.79175300000000004</v>
      </c>
      <c r="U66" s="84">
        <v>0.78045799999999999</v>
      </c>
      <c r="V66" s="84">
        <v>0.77147200000000005</v>
      </c>
      <c r="W66" s="84">
        <v>0.76462399999999997</v>
      </c>
      <c r="X66" s="84">
        <v>0.75879300000000005</v>
      </c>
      <c r="Y66" s="84">
        <v>0.75360099999999997</v>
      </c>
      <c r="Z66" s="84">
        <v>0.74904099999999996</v>
      </c>
      <c r="AA66" s="84">
        <v>0.74517199999999995</v>
      </c>
      <c r="AB66" s="84">
        <v>0.74197800000000003</v>
      </c>
      <c r="AC66" s="84">
        <v>0.74023899999999998</v>
      </c>
      <c r="AD66" s="80">
        <v>-6.9499999999999996E-3</v>
      </c>
    </row>
    <row r="67" spans="1:30" ht="15" customHeight="1" x14ac:dyDescent="0.25">
      <c r="A67" s="79" t="s">
        <v>526</v>
      </c>
      <c r="B67" s="82" t="s">
        <v>23</v>
      </c>
      <c r="C67" s="84">
        <v>0.36624200000000001</v>
      </c>
      <c r="D67" s="84">
        <v>0.36154599999999998</v>
      </c>
      <c r="E67" s="84">
        <v>0.35812100000000002</v>
      </c>
      <c r="F67" s="84">
        <v>0.34896899999999997</v>
      </c>
      <c r="G67" s="84">
        <v>0.34101900000000002</v>
      </c>
      <c r="H67" s="84">
        <v>0.33355499999999999</v>
      </c>
      <c r="I67" s="84">
        <v>0.32729599999999998</v>
      </c>
      <c r="J67" s="84">
        <v>0.32207999999999998</v>
      </c>
      <c r="K67" s="84">
        <v>0.31725700000000001</v>
      </c>
      <c r="L67" s="84">
        <v>0.313218</v>
      </c>
      <c r="M67" s="84">
        <v>0.309863</v>
      </c>
      <c r="N67" s="84">
        <v>0.30700100000000002</v>
      </c>
      <c r="O67" s="84">
        <v>0.30475099999999999</v>
      </c>
      <c r="P67" s="84">
        <v>0.303037</v>
      </c>
      <c r="Q67" s="84">
        <v>0.30176599999999998</v>
      </c>
      <c r="R67" s="84">
        <v>0.30084300000000003</v>
      </c>
      <c r="S67" s="84">
        <v>0.30021500000000001</v>
      </c>
      <c r="T67" s="84">
        <v>0.30000100000000002</v>
      </c>
      <c r="U67" s="84">
        <v>0.30021199999999998</v>
      </c>
      <c r="V67" s="84">
        <v>0.30074099999999998</v>
      </c>
      <c r="W67" s="84">
        <v>0.30152299999999999</v>
      </c>
      <c r="X67" s="84">
        <v>0.30252600000000002</v>
      </c>
      <c r="Y67" s="84">
        <v>0.30369200000000002</v>
      </c>
      <c r="Z67" s="84">
        <v>0.304975</v>
      </c>
      <c r="AA67" s="84">
        <v>0.30637399999999998</v>
      </c>
      <c r="AB67" s="84">
        <v>0.30789800000000001</v>
      </c>
      <c r="AC67" s="84">
        <v>0.30956499999999998</v>
      </c>
      <c r="AD67" s="80">
        <v>-6.1900000000000002E-3</v>
      </c>
    </row>
    <row r="68" spans="1:30" ht="15" customHeight="1" x14ac:dyDescent="0.25">
      <c r="A68" s="79" t="s">
        <v>525</v>
      </c>
      <c r="B68" s="82" t="s">
        <v>24</v>
      </c>
      <c r="C68" s="84">
        <v>8.9351E-2</v>
      </c>
      <c r="D68" s="84">
        <v>8.337E-2</v>
      </c>
      <c r="E68" s="84">
        <v>7.8323000000000004E-2</v>
      </c>
      <c r="F68" s="84">
        <v>7.3658000000000001E-2</v>
      </c>
      <c r="G68" s="84">
        <v>6.9458000000000006E-2</v>
      </c>
      <c r="H68" s="84">
        <v>6.5529000000000004E-2</v>
      </c>
      <c r="I68" s="84">
        <v>6.1892000000000003E-2</v>
      </c>
      <c r="J68" s="84">
        <v>5.8555000000000003E-2</v>
      </c>
      <c r="K68" s="84">
        <v>5.5535000000000001E-2</v>
      </c>
      <c r="L68" s="84">
        <v>5.2632999999999999E-2</v>
      </c>
      <c r="M68" s="84">
        <v>4.9855999999999998E-2</v>
      </c>
      <c r="N68" s="84">
        <v>4.7396000000000001E-2</v>
      </c>
      <c r="O68" s="84">
        <v>4.4881999999999998E-2</v>
      </c>
      <c r="P68" s="84">
        <v>4.2713000000000001E-2</v>
      </c>
      <c r="Q68" s="84">
        <v>4.0696000000000003E-2</v>
      </c>
      <c r="R68" s="84">
        <v>3.8834E-2</v>
      </c>
      <c r="S68" s="84">
        <v>3.6921000000000002E-2</v>
      </c>
      <c r="T68" s="84">
        <v>3.5385E-2</v>
      </c>
      <c r="U68" s="84">
        <v>3.3825000000000001E-2</v>
      </c>
      <c r="V68" s="84">
        <v>3.2236000000000001E-2</v>
      </c>
      <c r="W68" s="84">
        <v>3.0827E-2</v>
      </c>
      <c r="X68" s="84">
        <v>2.9602E-2</v>
      </c>
      <c r="Y68" s="84">
        <v>2.835E-2</v>
      </c>
      <c r="Z68" s="84">
        <v>2.7286000000000001E-2</v>
      </c>
      <c r="AA68" s="84">
        <v>2.6199E-2</v>
      </c>
      <c r="AB68" s="84">
        <v>2.5089E-2</v>
      </c>
      <c r="AC68" s="84">
        <v>2.4181000000000001E-2</v>
      </c>
      <c r="AD68" s="80">
        <v>-4.8302999999999999E-2</v>
      </c>
    </row>
    <row r="69" spans="1:30" ht="15" customHeight="1" x14ac:dyDescent="0.25">
      <c r="A69" s="79" t="s">
        <v>524</v>
      </c>
      <c r="B69" s="82" t="s">
        <v>25</v>
      </c>
      <c r="C69" s="84">
        <v>0.216164</v>
      </c>
      <c r="D69" s="84">
        <v>0.21938099999999999</v>
      </c>
      <c r="E69" s="84">
        <v>0.22253899999999999</v>
      </c>
      <c r="F69" s="84">
        <v>0.225831</v>
      </c>
      <c r="G69" s="84">
        <v>0.228881</v>
      </c>
      <c r="H69" s="84">
        <v>0.231904</v>
      </c>
      <c r="I69" s="84">
        <v>0.23541500000000001</v>
      </c>
      <c r="J69" s="84">
        <v>0.23949300000000001</v>
      </c>
      <c r="K69" s="84">
        <v>0.24452699999999999</v>
      </c>
      <c r="L69" s="84">
        <v>0.25013400000000002</v>
      </c>
      <c r="M69" s="84">
        <v>0.25667200000000001</v>
      </c>
      <c r="N69" s="84">
        <v>0.26358500000000001</v>
      </c>
      <c r="O69" s="84">
        <v>0.27130399999999999</v>
      </c>
      <c r="P69" s="84">
        <v>0.27931699999999998</v>
      </c>
      <c r="Q69" s="84">
        <v>0.28743400000000002</v>
      </c>
      <c r="R69" s="84">
        <v>0.29544100000000001</v>
      </c>
      <c r="S69" s="84">
        <v>0.30365999999999999</v>
      </c>
      <c r="T69" s="84">
        <v>0.31163200000000002</v>
      </c>
      <c r="U69" s="84">
        <v>0.31978000000000001</v>
      </c>
      <c r="V69" s="84">
        <v>0.32769399999999999</v>
      </c>
      <c r="W69" s="84">
        <v>0.33551300000000001</v>
      </c>
      <c r="X69" s="84">
        <v>0.34324199999999999</v>
      </c>
      <c r="Y69" s="84">
        <v>0.35045700000000002</v>
      </c>
      <c r="Z69" s="84">
        <v>0.357709</v>
      </c>
      <c r="AA69" s="84">
        <v>0.36481999999999998</v>
      </c>
      <c r="AB69" s="84">
        <v>0.37179400000000001</v>
      </c>
      <c r="AC69" s="84">
        <v>0.37884499999999999</v>
      </c>
      <c r="AD69" s="80">
        <v>2.2093000000000002E-2</v>
      </c>
    </row>
    <row r="70" spans="1:30" ht="15" customHeight="1" x14ac:dyDescent="0.25">
      <c r="A70" s="79" t="s">
        <v>523</v>
      </c>
      <c r="B70" s="82" t="s">
        <v>35</v>
      </c>
      <c r="C70" s="84">
        <v>3.2563650000000002</v>
      </c>
      <c r="D70" s="84">
        <v>3.2269999999999999</v>
      </c>
      <c r="E70" s="84">
        <v>3.3157359999999998</v>
      </c>
      <c r="F70" s="84">
        <v>3.3589639999999998</v>
      </c>
      <c r="G70" s="84">
        <v>3.4500980000000001</v>
      </c>
      <c r="H70" s="84">
        <v>3.4618410000000002</v>
      </c>
      <c r="I70" s="84">
        <v>3.4914190000000001</v>
      </c>
      <c r="J70" s="84">
        <v>3.532219</v>
      </c>
      <c r="K70" s="84">
        <v>3.5805159999999998</v>
      </c>
      <c r="L70" s="84">
        <v>3.632504</v>
      </c>
      <c r="M70" s="84">
        <v>3.685794</v>
      </c>
      <c r="N70" s="84">
        <v>3.7385890000000002</v>
      </c>
      <c r="O70" s="84">
        <v>3.7942390000000001</v>
      </c>
      <c r="P70" s="84">
        <v>3.8520979999999998</v>
      </c>
      <c r="Q70" s="84">
        <v>3.9125209999999999</v>
      </c>
      <c r="R70" s="84">
        <v>3.9722620000000002</v>
      </c>
      <c r="S70" s="84">
        <v>4.0340889999999998</v>
      </c>
      <c r="T70" s="84">
        <v>4.0971510000000002</v>
      </c>
      <c r="U70" s="84">
        <v>4.1620780000000002</v>
      </c>
      <c r="V70" s="84">
        <v>4.227849</v>
      </c>
      <c r="W70" s="84">
        <v>4.2938729999999996</v>
      </c>
      <c r="X70" s="84">
        <v>4.3628220000000004</v>
      </c>
      <c r="Y70" s="84">
        <v>4.4308240000000003</v>
      </c>
      <c r="Z70" s="84">
        <v>4.5007929999999998</v>
      </c>
      <c r="AA70" s="84">
        <v>4.570487</v>
      </c>
      <c r="AB70" s="84">
        <v>4.6420560000000002</v>
      </c>
      <c r="AC70" s="84">
        <v>4.7155019999999999</v>
      </c>
      <c r="AD70" s="80">
        <v>1.5288E-2</v>
      </c>
    </row>
    <row r="71" spans="1:30" ht="15" customHeight="1" x14ac:dyDescent="0.2">
      <c r="A71" s="79" t="s">
        <v>522</v>
      </c>
      <c r="B71" s="78" t="s">
        <v>27</v>
      </c>
      <c r="C71" s="83">
        <v>8.9458669999999998</v>
      </c>
      <c r="D71" s="83">
        <v>8.8096119999999996</v>
      </c>
      <c r="E71" s="83">
        <v>8.9513090000000002</v>
      </c>
      <c r="F71" s="83">
        <v>9.0593020000000006</v>
      </c>
      <c r="G71" s="83">
        <v>9.1143140000000002</v>
      </c>
      <c r="H71" s="83">
        <v>9.0644530000000003</v>
      </c>
      <c r="I71" s="83">
        <v>9.0335459999999994</v>
      </c>
      <c r="J71" s="83">
        <v>9.0446670000000005</v>
      </c>
      <c r="K71" s="83">
        <v>9.0821400000000008</v>
      </c>
      <c r="L71" s="83">
        <v>9.1197210000000002</v>
      </c>
      <c r="M71" s="83">
        <v>9.1595700000000004</v>
      </c>
      <c r="N71" s="83">
        <v>9.1975850000000001</v>
      </c>
      <c r="O71" s="83">
        <v>9.2508490000000005</v>
      </c>
      <c r="P71" s="83">
        <v>9.3126130000000007</v>
      </c>
      <c r="Q71" s="83">
        <v>9.3798689999999993</v>
      </c>
      <c r="R71" s="83">
        <v>9.4456009999999999</v>
      </c>
      <c r="S71" s="83">
        <v>9.4936779999999992</v>
      </c>
      <c r="T71" s="83">
        <v>9.5533900000000003</v>
      </c>
      <c r="U71" s="83">
        <v>9.6229580000000006</v>
      </c>
      <c r="V71" s="83">
        <v>9.6971290000000003</v>
      </c>
      <c r="W71" s="83">
        <v>9.7738200000000006</v>
      </c>
      <c r="X71" s="83">
        <v>9.856878</v>
      </c>
      <c r="Y71" s="83">
        <v>9.9372629999999997</v>
      </c>
      <c r="Z71" s="83">
        <v>10.021069000000001</v>
      </c>
      <c r="AA71" s="83">
        <v>10.105756</v>
      </c>
      <c r="AB71" s="83">
        <v>10.192235</v>
      </c>
      <c r="AC71" s="83">
        <v>10.283725</v>
      </c>
      <c r="AD71" s="76">
        <v>6.208E-3</v>
      </c>
    </row>
    <row r="73" spans="1:30" ht="15" customHeight="1" x14ac:dyDescent="0.2">
      <c r="A73" s="79" t="s">
        <v>521</v>
      </c>
      <c r="B73" s="78" t="s">
        <v>36</v>
      </c>
      <c r="C73" s="83">
        <v>9.3430979999999995</v>
      </c>
      <c r="D73" s="83">
        <v>9.1595200000000006</v>
      </c>
      <c r="E73" s="83">
        <v>9.1160259999999997</v>
      </c>
      <c r="F73" s="83">
        <v>9.1987810000000003</v>
      </c>
      <c r="G73" s="83">
        <v>9.1276220000000006</v>
      </c>
      <c r="H73" s="83">
        <v>9.1809229999999999</v>
      </c>
      <c r="I73" s="83">
        <v>9.2298179999999999</v>
      </c>
      <c r="J73" s="83">
        <v>9.2516189999999998</v>
      </c>
      <c r="K73" s="83">
        <v>9.2606409999999997</v>
      </c>
      <c r="L73" s="83">
        <v>9.2866769999999992</v>
      </c>
      <c r="M73" s="83">
        <v>9.2503930000000008</v>
      </c>
      <c r="N73" s="83">
        <v>9.2316269999999996</v>
      </c>
      <c r="O73" s="83">
        <v>9.2151999999999994</v>
      </c>
      <c r="P73" s="83">
        <v>9.2050169999999998</v>
      </c>
      <c r="Q73" s="83">
        <v>9.2190189999999994</v>
      </c>
      <c r="R73" s="83">
        <v>9.2220510000000004</v>
      </c>
      <c r="S73" s="83">
        <v>9.2276430000000005</v>
      </c>
      <c r="T73" s="83">
        <v>9.2770689999999991</v>
      </c>
      <c r="U73" s="83">
        <v>9.3610009999999999</v>
      </c>
      <c r="V73" s="83">
        <v>9.4236649999999997</v>
      </c>
      <c r="W73" s="83">
        <v>9.483511</v>
      </c>
      <c r="X73" s="83">
        <v>9.5722629999999995</v>
      </c>
      <c r="Y73" s="83">
        <v>9.6151160000000004</v>
      </c>
      <c r="Z73" s="83">
        <v>9.70655</v>
      </c>
      <c r="AA73" s="83">
        <v>9.7536319999999996</v>
      </c>
      <c r="AB73" s="83">
        <v>9.8083799999999997</v>
      </c>
      <c r="AC73" s="83">
        <v>9.8907740000000004</v>
      </c>
      <c r="AD73" s="76">
        <v>3.0769999999999999E-3</v>
      </c>
    </row>
    <row r="75" spans="1:30" ht="15" customHeight="1" x14ac:dyDescent="0.2">
      <c r="B75" s="78" t="s">
        <v>37</v>
      </c>
    </row>
    <row r="76" spans="1:30" ht="15" customHeight="1" x14ac:dyDescent="0.25">
      <c r="A76" s="79" t="s">
        <v>520</v>
      </c>
      <c r="B76" s="82" t="s">
        <v>17</v>
      </c>
      <c r="C76" s="84">
        <v>2.5680559999999999</v>
      </c>
      <c r="D76" s="84">
        <v>2.3178010000000002</v>
      </c>
      <c r="E76" s="84">
        <v>2.392261</v>
      </c>
      <c r="F76" s="84">
        <v>2.4408400000000001</v>
      </c>
      <c r="G76" s="84">
        <v>2.405033</v>
      </c>
      <c r="H76" s="84">
        <v>2.3568060000000002</v>
      </c>
      <c r="I76" s="84">
        <v>2.3187739999999999</v>
      </c>
      <c r="J76" s="84">
        <v>2.2963710000000002</v>
      </c>
      <c r="K76" s="84">
        <v>2.2831630000000001</v>
      </c>
      <c r="L76" s="84">
        <v>2.2653620000000001</v>
      </c>
      <c r="M76" s="84">
        <v>2.2441499999999999</v>
      </c>
      <c r="N76" s="84">
        <v>2.2231079999999999</v>
      </c>
      <c r="O76" s="84">
        <v>2.2074910000000001</v>
      </c>
      <c r="P76" s="84">
        <v>2.1941739999999998</v>
      </c>
      <c r="Q76" s="84">
        <v>2.1822330000000001</v>
      </c>
      <c r="R76" s="84">
        <v>2.1690649999999998</v>
      </c>
      <c r="S76" s="84">
        <v>2.155824</v>
      </c>
      <c r="T76" s="84">
        <v>2.147154</v>
      </c>
      <c r="U76" s="84">
        <v>2.1410130000000001</v>
      </c>
      <c r="V76" s="84">
        <v>2.134309</v>
      </c>
      <c r="W76" s="84">
        <v>2.1266949999999998</v>
      </c>
      <c r="X76" s="84">
        <v>2.1205370000000001</v>
      </c>
      <c r="Y76" s="84">
        <v>2.112069</v>
      </c>
      <c r="Z76" s="84">
        <v>2.105226</v>
      </c>
      <c r="AA76" s="84">
        <v>2.0975709999999999</v>
      </c>
      <c r="AB76" s="84">
        <v>2.0894560000000002</v>
      </c>
      <c r="AC76" s="84">
        <v>2.0821879999999999</v>
      </c>
      <c r="AD76" s="80">
        <v>-4.2789999999999998E-3</v>
      </c>
    </row>
    <row r="77" spans="1:30" ht="15" customHeight="1" x14ac:dyDescent="0.25">
      <c r="A77" s="79" t="s">
        <v>519</v>
      </c>
      <c r="B77" s="82" t="s">
        <v>18</v>
      </c>
      <c r="C77" s="84">
        <v>1.474102</v>
      </c>
      <c r="D77" s="84">
        <v>1.691835</v>
      </c>
      <c r="E77" s="84">
        <v>1.57931</v>
      </c>
      <c r="F77" s="84">
        <v>1.61453</v>
      </c>
      <c r="G77" s="84">
        <v>1.604646</v>
      </c>
      <c r="H77" s="84">
        <v>1.5976060000000001</v>
      </c>
      <c r="I77" s="84">
        <v>1.5912360000000001</v>
      </c>
      <c r="J77" s="84">
        <v>1.584649</v>
      </c>
      <c r="K77" s="84">
        <v>1.5808070000000001</v>
      </c>
      <c r="L77" s="84">
        <v>1.5777110000000001</v>
      </c>
      <c r="M77" s="84">
        <v>1.5669949999999999</v>
      </c>
      <c r="N77" s="84">
        <v>1.557091</v>
      </c>
      <c r="O77" s="84">
        <v>1.548378</v>
      </c>
      <c r="P77" s="84">
        <v>1.5414330000000001</v>
      </c>
      <c r="Q77" s="84">
        <v>1.5372380000000001</v>
      </c>
      <c r="R77" s="84">
        <v>1.5317719999999999</v>
      </c>
      <c r="S77" s="84">
        <v>1.5302560000000001</v>
      </c>
      <c r="T77" s="84">
        <v>1.5340640000000001</v>
      </c>
      <c r="U77" s="84">
        <v>1.5419259999999999</v>
      </c>
      <c r="V77" s="84">
        <v>1.5486040000000001</v>
      </c>
      <c r="W77" s="84">
        <v>1.555515</v>
      </c>
      <c r="X77" s="84">
        <v>1.5660620000000001</v>
      </c>
      <c r="Y77" s="84">
        <v>1.571679</v>
      </c>
      <c r="Z77" s="84">
        <v>1.581642</v>
      </c>
      <c r="AA77" s="84">
        <v>1.58725</v>
      </c>
      <c r="AB77" s="84">
        <v>1.5936300000000001</v>
      </c>
      <c r="AC77" s="84">
        <v>1.603337</v>
      </c>
      <c r="AD77" s="80">
        <v>-2.147E-3</v>
      </c>
    </row>
    <row r="78" spans="1:30" ht="15" customHeight="1" x14ac:dyDescent="0.25">
      <c r="A78" s="79" t="s">
        <v>518</v>
      </c>
      <c r="B78" s="82" t="s">
        <v>19</v>
      </c>
      <c r="C78" s="84">
        <v>0.82769999999999999</v>
      </c>
      <c r="D78" s="84">
        <v>0.83473699999999995</v>
      </c>
      <c r="E78" s="84">
        <v>0.85219299999999998</v>
      </c>
      <c r="F78" s="84">
        <v>0.86045300000000002</v>
      </c>
      <c r="G78" s="84">
        <v>0.85478399999999999</v>
      </c>
      <c r="H78" s="84">
        <v>0.84689899999999996</v>
      </c>
      <c r="I78" s="84">
        <v>0.84077199999999996</v>
      </c>
      <c r="J78" s="84">
        <v>0.83935000000000004</v>
      </c>
      <c r="K78" s="84">
        <v>0.84133100000000005</v>
      </c>
      <c r="L78" s="84">
        <v>0.84296499999999996</v>
      </c>
      <c r="M78" s="84">
        <v>0.84301899999999996</v>
      </c>
      <c r="N78" s="84">
        <v>0.843194</v>
      </c>
      <c r="O78" s="84">
        <v>0.84551799999999999</v>
      </c>
      <c r="P78" s="84">
        <v>0.84883799999999998</v>
      </c>
      <c r="Q78" s="84">
        <v>0.85263</v>
      </c>
      <c r="R78" s="84">
        <v>0.85594300000000001</v>
      </c>
      <c r="S78" s="84">
        <v>0.85892500000000005</v>
      </c>
      <c r="T78" s="84">
        <v>0.86376799999999998</v>
      </c>
      <c r="U78" s="84">
        <v>0.86969600000000002</v>
      </c>
      <c r="V78" s="84">
        <v>0.875363</v>
      </c>
      <c r="W78" s="84">
        <v>0.88084300000000004</v>
      </c>
      <c r="X78" s="84">
        <v>0.88714999999999999</v>
      </c>
      <c r="Y78" s="84">
        <v>0.89215299999999997</v>
      </c>
      <c r="Z78" s="84">
        <v>0.89797400000000005</v>
      </c>
      <c r="AA78" s="84">
        <v>0.90312300000000001</v>
      </c>
      <c r="AB78" s="84">
        <v>0.90806100000000001</v>
      </c>
      <c r="AC78" s="84">
        <v>0.91354900000000006</v>
      </c>
      <c r="AD78" s="80">
        <v>3.6150000000000002E-3</v>
      </c>
    </row>
    <row r="79" spans="1:30" ht="15" customHeight="1" x14ac:dyDescent="0.25">
      <c r="A79" s="79" t="s">
        <v>517</v>
      </c>
      <c r="B79" s="82" t="s">
        <v>20</v>
      </c>
      <c r="C79" s="84">
        <v>1.553167</v>
      </c>
      <c r="D79" s="84">
        <v>1.540421</v>
      </c>
      <c r="E79" s="84">
        <v>1.5586230000000001</v>
      </c>
      <c r="F79" s="84">
        <v>1.5829120000000001</v>
      </c>
      <c r="G79" s="84">
        <v>1.5890850000000001</v>
      </c>
      <c r="H79" s="84">
        <v>1.6006800000000001</v>
      </c>
      <c r="I79" s="84">
        <v>1.60781</v>
      </c>
      <c r="J79" s="84">
        <v>1.612706</v>
      </c>
      <c r="K79" s="84">
        <v>1.6173280000000001</v>
      </c>
      <c r="L79" s="84">
        <v>1.6232629999999999</v>
      </c>
      <c r="M79" s="84">
        <v>1.6211819999999999</v>
      </c>
      <c r="N79" s="84">
        <v>1.6160060000000001</v>
      </c>
      <c r="O79" s="84">
        <v>1.6112960000000001</v>
      </c>
      <c r="P79" s="84">
        <v>1.6078760000000001</v>
      </c>
      <c r="Q79" s="84">
        <v>1.6071</v>
      </c>
      <c r="R79" s="84">
        <v>1.604419</v>
      </c>
      <c r="S79" s="84">
        <v>1.6009720000000001</v>
      </c>
      <c r="T79" s="84">
        <v>1.603396</v>
      </c>
      <c r="U79" s="84">
        <v>1.6112169999999999</v>
      </c>
      <c r="V79" s="84">
        <v>1.6173770000000001</v>
      </c>
      <c r="W79" s="84">
        <v>1.6235379999999999</v>
      </c>
      <c r="X79" s="84">
        <v>1.6332990000000001</v>
      </c>
      <c r="Y79" s="84">
        <v>1.6384399999999999</v>
      </c>
      <c r="Z79" s="84">
        <v>1.6488670000000001</v>
      </c>
      <c r="AA79" s="84">
        <v>1.6544160000000001</v>
      </c>
      <c r="AB79" s="84">
        <v>1.661206</v>
      </c>
      <c r="AC79" s="84">
        <v>1.671486</v>
      </c>
      <c r="AD79" s="80">
        <v>3.2720000000000002E-3</v>
      </c>
    </row>
    <row r="80" spans="1:30" ht="15" customHeight="1" x14ac:dyDescent="0.25">
      <c r="A80" s="79" t="s">
        <v>516</v>
      </c>
      <c r="B80" s="82" t="s">
        <v>21</v>
      </c>
      <c r="C80" s="84">
        <v>0.27204699999999998</v>
      </c>
      <c r="D80" s="84">
        <v>0.275505</v>
      </c>
      <c r="E80" s="84">
        <v>0.28189799999999998</v>
      </c>
      <c r="F80" s="84">
        <v>0.28554800000000002</v>
      </c>
      <c r="G80" s="84">
        <v>0.28515499999999999</v>
      </c>
      <c r="H80" s="84">
        <v>0.28394399999999997</v>
      </c>
      <c r="I80" s="84">
        <v>0.283364</v>
      </c>
      <c r="J80" s="84">
        <v>0.28416000000000002</v>
      </c>
      <c r="K80" s="84">
        <v>0.28578500000000001</v>
      </c>
      <c r="L80" s="84">
        <v>0.287103</v>
      </c>
      <c r="M80" s="84">
        <v>0.287773</v>
      </c>
      <c r="N80" s="84">
        <v>0.28852299999999997</v>
      </c>
      <c r="O80" s="84">
        <v>0.289993</v>
      </c>
      <c r="P80" s="84">
        <v>0.29174</v>
      </c>
      <c r="Q80" s="84">
        <v>0.29355900000000001</v>
      </c>
      <c r="R80" s="84">
        <v>0.29528100000000002</v>
      </c>
      <c r="S80" s="84">
        <v>0.29712899999999998</v>
      </c>
      <c r="T80" s="84">
        <v>0.29955500000000002</v>
      </c>
      <c r="U80" s="84">
        <v>0.30230800000000002</v>
      </c>
      <c r="V80" s="84">
        <v>0.305002</v>
      </c>
      <c r="W80" s="84">
        <v>0.30764799999999998</v>
      </c>
      <c r="X80" s="84">
        <v>0.310504</v>
      </c>
      <c r="Y80" s="84">
        <v>0.31295299999999998</v>
      </c>
      <c r="Z80" s="84">
        <v>0.31561299999999998</v>
      </c>
      <c r="AA80" s="84">
        <v>0.31809900000000002</v>
      </c>
      <c r="AB80" s="84">
        <v>0.32048300000000002</v>
      </c>
      <c r="AC80" s="84">
        <v>0.323023</v>
      </c>
      <c r="AD80" s="80">
        <v>6.3850000000000001E-3</v>
      </c>
    </row>
    <row r="81" spans="1:30" ht="15" customHeight="1" x14ac:dyDescent="0.25">
      <c r="A81" s="79" t="s">
        <v>515</v>
      </c>
      <c r="B81" s="82" t="s">
        <v>22</v>
      </c>
      <c r="C81" s="84">
        <v>2.6835490000000002</v>
      </c>
      <c r="D81" s="84">
        <v>2.6213299999999999</v>
      </c>
      <c r="E81" s="84">
        <v>2.6191550000000001</v>
      </c>
      <c r="F81" s="84">
        <v>2.630782</v>
      </c>
      <c r="G81" s="84">
        <v>2.6154679999999999</v>
      </c>
      <c r="H81" s="84">
        <v>2.6098279999999998</v>
      </c>
      <c r="I81" s="84">
        <v>2.5764659999999999</v>
      </c>
      <c r="J81" s="84">
        <v>2.5437509999999999</v>
      </c>
      <c r="K81" s="84">
        <v>2.5079889999999998</v>
      </c>
      <c r="L81" s="84">
        <v>2.4793639999999999</v>
      </c>
      <c r="M81" s="84">
        <v>2.4435099999999998</v>
      </c>
      <c r="N81" s="84">
        <v>2.4132880000000001</v>
      </c>
      <c r="O81" s="84">
        <v>2.3868990000000001</v>
      </c>
      <c r="P81" s="84">
        <v>2.3635570000000001</v>
      </c>
      <c r="Q81" s="84">
        <v>2.3464200000000002</v>
      </c>
      <c r="R81" s="84">
        <v>2.328929</v>
      </c>
      <c r="S81" s="84">
        <v>2.2697340000000001</v>
      </c>
      <c r="T81" s="84">
        <v>2.225282</v>
      </c>
      <c r="U81" s="84">
        <v>2.193816</v>
      </c>
      <c r="V81" s="84">
        <v>2.1644779999999999</v>
      </c>
      <c r="W81" s="84">
        <v>2.140047</v>
      </c>
      <c r="X81" s="84">
        <v>2.122017</v>
      </c>
      <c r="Y81" s="84">
        <v>2.099405</v>
      </c>
      <c r="Z81" s="84">
        <v>2.0853730000000001</v>
      </c>
      <c r="AA81" s="84">
        <v>2.0671249999999999</v>
      </c>
      <c r="AB81" s="84">
        <v>2.0515810000000001</v>
      </c>
      <c r="AC81" s="84">
        <v>2.0431379999999999</v>
      </c>
      <c r="AD81" s="80">
        <v>-9.9179999999999997E-3</v>
      </c>
    </row>
    <row r="82" spans="1:30" ht="15" customHeight="1" x14ac:dyDescent="0.25">
      <c r="A82" s="79" t="s">
        <v>514</v>
      </c>
      <c r="B82" s="82" t="s">
        <v>23</v>
      </c>
      <c r="C82" s="84">
        <v>1.1079319999999999</v>
      </c>
      <c r="D82" s="84">
        <v>1.0754459999999999</v>
      </c>
      <c r="E82" s="84">
        <v>1.065977</v>
      </c>
      <c r="F82" s="84">
        <v>1.0413570000000001</v>
      </c>
      <c r="G82" s="84">
        <v>1.0109079999999999</v>
      </c>
      <c r="H82" s="84">
        <v>0.98886799999999997</v>
      </c>
      <c r="I82" s="84">
        <v>0.97158800000000001</v>
      </c>
      <c r="J82" s="84">
        <v>0.95435099999999995</v>
      </c>
      <c r="K82" s="84">
        <v>0.93647800000000003</v>
      </c>
      <c r="L82" s="84">
        <v>0.921539</v>
      </c>
      <c r="M82" s="84">
        <v>0.90428399999999998</v>
      </c>
      <c r="N82" s="84">
        <v>0.89006300000000005</v>
      </c>
      <c r="O82" s="84">
        <v>0.87731800000000004</v>
      </c>
      <c r="P82" s="84">
        <v>0.86630499999999999</v>
      </c>
      <c r="Q82" s="84">
        <v>0.85783200000000004</v>
      </c>
      <c r="R82" s="84">
        <v>0.84981399999999996</v>
      </c>
      <c r="S82" s="84">
        <v>0.84494499999999995</v>
      </c>
      <c r="T82" s="84">
        <v>0.84317399999999998</v>
      </c>
      <c r="U82" s="84">
        <v>0.84387500000000004</v>
      </c>
      <c r="V82" s="84">
        <v>0.84377500000000005</v>
      </c>
      <c r="W82" s="84">
        <v>0.84390900000000002</v>
      </c>
      <c r="X82" s="84">
        <v>0.84603399999999995</v>
      </c>
      <c r="Y82" s="84">
        <v>0.84603399999999995</v>
      </c>
      <c r="Z82" s="84">
        <v>0.84906899999999996</v>
      </c>
      <c r="AA82" s="84">
        <v>0.84988799999999998</v>
      </c>
      <c r="AB82" s="84">
        <v>0.85134200000000004</v>
      </c>
      <c r="AC82" s="84">
        <v>0.85443199999999997</v>
      </c>
      <c r="AD82" s="80">
        <v>-9.1599999999999997E-3</v>
      </c>
    </row>
    <row r="83" spans="1:30" ht="15" customHeight="1" x14ac:dyDescent="0.25">
      <c r="A83" s="79" t="s">
        <v>513</v>
      </c>
      <c r="B83" s="82" t="s">
        <v>24</v>
      </c>
      <c r="C83" s="84">
        <v>0.27029900000000001</v>
      </c>
      <c r="D83" s="84">
        <v>0.24798999999999999</v>
      </c>
      <c r="E83" s="84">
        <v>0.23313600000000001</v>
      </c>
      <c r="F83" s="84">
        <v>0.219801</v>
      </c>
      <c r="G83" s="84">
        <v>0.205899</v>
      </c>
      <c r="H83" s="84">
        <v>0.194271</v>
      </c>
      <c r="I83" s="84">
        <v>0.18373</v>
      </c>
      <c r="J83" s="84">
        <v>0.17350499999999999</v>
      </c>
      <c r="K83" s="84">
        <v>0.16392799999999999</v>
      </c>
      <c r="L83" s="84">
        <v>0.15485599999999999</v>
      </c>
      <c r="M83" s="84">
        <v>0.14549699999999999</v>
      </c>
      <c r="N83" s="84">
        <v>0.13741</v>
      </c>
      <c r="O83" s="84">
        <v>0.12920499999999999</v>
      </c>
      <c r="P83" s="84">
        <v>0.12210500000000001</v>
      </c>
      <c r="Q83" s="84">
        <v>0.115688</v>
      </c>
      <c r="R83" s="84">
        <v>0.109697</v>
      </c>
      <c r="S83" s="84">
        <v>0.103912</v>
      </c>
      <c r="T83" s="84">
        <v>9.9451999999999999E-2</v>
      </c>
      <c r="U83" s="84">
        <v>9.5079999999999998E-2</v>
      </c>
      <c r="V83" s="84">
        <v>9.0443999999999997E-2</v>
      </c>
      <c r="W83" s="84">
        <v>8.6277999999999994E-2</v>
      </c>
      <c r="X83" s="84">
        <v>8.2783999999999996E-2</v>
      </c>
      <c r="Y83" s="84">
        <v>7.8978000000000007E-2</v>
      </c>
      <c r="Z83" s="84">
        <v>7.5966000000000006E-2</v>
      </c>
      <c r="AA83" s="84">
        <v>7.2677000000000005E-2</v>
      </c>
      <c r="AB83" s="84">
        <v>6.9372000000000003E-2</v>
      </c>
      <c r="AC83" s="84">
        <v>6.6742999999999997E-2</v>
      </c>
      <c r="AD83" s="80">
        <v>-5.1146999999999998E-2</v>
      </c>
    </row>
    <row r="84" spans="1:30" ht="15" customHeight="1" x14ac:dyDescent="0.25">
      <c r="A84" s="79" t="s">
        <v>512</v>
      </c>
      <c r="B84" s="82" t="s">
        <v>25</v>
      </c>
      <c r="C84" s="84">
        <v>0.65392600000000001</v>
      </c>
      <c r="D84" s="84">
        <v>0.652563</v>
      </c>
      <c r="E84" s="84">
        <v>0.66240600000000005</v>
      </c>
      <c r="F84" s="84">
        <v>0.673902</v>
      </c>
      <c r="G84" s="84">
        <v>0.67848900000000001</v>
      </c>
      <c r="H84" s="84">
        <v>0.68750999999999995</v>
      </c>
      <c r="I84" s="84">
        <v>0.69883700000000004</v>
      </c>
      <c r="J84" s="84">
        <v>0.70963799999999999</v>
      </c>
      <c r="K84" s="84">
        <v>0.72179499999999996</v>
      </c>
      <c r="L84" s="84">
        <v>0.73593500000000001</v>
      </c>
      <c r="M84" s="84">
        <v>0.749054</v>
      </c>
      <c r="N84" s="84">
        <v>0.76418799999999998</v>
      </c>
      <c r="O84" s="84">
        <v>0.78103100000000003</v>
      </c>
      <c r="P84" s="84">
        <v>0.79849599999999998</v>
      </c>
      <c r="Q84" s="84">
        <v>0.81709100000000001</v>
      </c>
      <c r="R84" s="84">
        <v>0.83455599999999996</v>
      </c>
      <c r="S84" s="84">
        <v>0.85463999999999996</v>
      </c>
      <c r="T84" s="84">
        <v>0.875865</v>
      </c>
      <c r="U84" s="84">
        <v>0.89888000000000001</v>
      </c>
      <c r="V84" s="84">
        <v>0.91939300000000002</v>
      </c>
      <c r="W84" s="84">
        <v>0.93904100000000001</v>
      </c>
      <c r="X84" s="84">
        <v>0.95989899999999995</v>
      </c>
      <c r="Y84" s="84">
        <v>0.97631500000000004</v>
      </c>
      <c r="Z84" s="84">
        <v>0.99588200000000004</v>
      </c>
      <c r="AA84" s="84">
        <v>1.012019</v>
      </c>
      <c r="AB84" s="84">
        <v>1.0280180000000001</v>
      </c>
      <c r="AC84" s="84">
        <v>1.045652</v>
      </c>
      <c r="AD84" s="80">
        <v>1.9037999999999999E-2</v>
      </c>
    </row>
    <row r="85" spans="1:30" ht="15" customHeight="1" x14ac:dyDescent="0.25">
      <c r="A85" s="79" t="s">
        <v>511</v>
      </c>
      <c r="B85" s="82" t="s">
        <v>35</v>
      </c>
      <c r="C85" s="84">
        <v>6.8781869999999996</v>
      </c>
      <c r="D85" s="84">
        <v>6.7115039999999997</v>
      </c>
      <c r="E85" s="84">
        <v>6.8223750000000001</v>
      </c>
      <c r="F85" s="84">
        <v>6.907959</v>
      </c>
      <c r="G85" s="84">
        <v>6.9924679999999997</v>
      </c>
      <c r="H85" s="84">
        <v>7.0789660000000003</v>
      </c>
      <c r="I85" s="84">
        <v>7.1907860000000001</v>
      </c>
      <c r="J85" s="84">
        <v>7.2978059999999996</v>
      </c>
      <c r="K85" s="84">
        <v>7.4041759999999996</v>
      </c>
      <c r="L85" s="84">
        <v>7.5183010000000001</v>
      </c>
      <c r="M85" s="84">
        <v>7.6044970000000003</v>
      </c>
      <c r="N85" s="84">
        <v>7.6963429999999997</v>
      </c>
      <c r="O85" s="84">
        <v>7.7889200000000001</v>
      </c>
      <c r="P85" s="84">
        <v>7.8831059999999997</v>
      </c>
      <c r="Q85" s="84">
        <v>7.9890980000000003</v>
      </c>
      <c r="R85" s="84">
        <v>8.0881740000000004</v>
      </c>
      <c r="S85" s="84">
        <v>8.2049830000000004</v>
      </c>
      <c r="T85" s="84">
        <v>8.338749</v>
      </c>
      <c r="U85" s="84">
        <v>8.4861470000000008</v>
      </c>
      <c r="V85" s="84">
        <v>8.6220490000000005</v>
      </c>
      <c r="W85" s="84">
        <v>8.753819</v>
      </c>
      <c r="X85" s="84">
        <v>8.9008529999999997</v>
      </c>
      <c r="Y85" s="84">
        <v>9.0243549999999999</v>
      </c>
      <c r="Z85" s="84">
        <v>9.1720070000000007</v>
      </c>
      <c r="AA85" s="84">
        <v>9.2972199999999994</v>
      </c>
      <c r="AB85" s="84">
        <v>9.427467</v>
      </c>
      <c r="AC85" s="84">
        <v>9.5709499999999998</v>
      </c>
      <c r="AD85" s="80">
        <v>1.4298E-2</v>
      </c>
    </row>
    <row r="86" spans="1:30" ht="15" customHeight="1" x14ac:dyDescent="0.2">
      <c r="A86" s="79" t="s">
        <v>510</v>
      </c>
      <c r="B86" s="78" t="s">
        <v>9</v>
      </c>
      <c r="C86" s="83">
        <v>18.288962999999999</v>
      </c>
      <c r="D86" s="83">
        <v>17.969131000000001</v>
      </c>
      <c r="E86" s="83">
        <v>18.067335</v>
      </c>
      <c r="F86" s="83">
        <v>18.258082999999999</v>
      </c>
      <c r="G86" s="83">
        <v>18.241935999999999</v>
      </c>
      <c r="H86" s="83">
        <v>18.245377000000001</v>
      </c>
      <c r="I86" s="83">
        <v>18.263365</v>
      </c>
      <c r="J86" s="83">
        <v>18.296288000000001</v>
      </c>
      <c r="K86" s="83">
        <v>18.342780999999999</v>
      </c>
      <c r="L86" s="83">
        <v>18.406399</v>
      </c>
      <c r="M86" s="83">
        <v>18.409962</v>
      </c>
      <c r="N86" s="83">
        <v>18.429210999999999</v>
      </c>
      <c r="O86" s="83">
        <v>18.466049000000002</v>
      </c>
      <c r="P86" s="83">
        <v>18.517631999999999</v>
      </c>
      <c r="Q86" s="83">
        <v>18.598887999999999</v>
      </c>
      <c r="R86" s="83">
        <v>18.667652</v>
      </c>
      <c r="S86" s="83">
        <v>18.721321</v>
      </c>
      <c r="T86" s="83">
        <v>18.830459999999999</v>
      </c>
      <c r="U86" s="83">
        <v>18.983958999999999</v>
      </c>
      <c r="V86" s="83">
        <v>19.120794</v>
      </c>
      <c r="W86" s="83">
        <v>19.257332000000002</v>
      </c>
      <c r="X86" s="83">
        <v>19.429141999999999</v>
      </c>
      <c r="Y86" s="83">
        <v>19.552379999999999</v>
      </c>
      <c r="Z86" s="83">
        <v>19.727619000000001</v>
      </c>
      <c r="AA86" s="83">
        <v>19.859386000000001</v>
      </c>
      <c r="AB86" s="83">
        <v>20.000613999999999</v>
      </c>
      <c r="AC86" s="83">
        <v>20.174499999999998</v>
      </c>
      <c r="AD86" s="76">
        <v>4.6410000000000002E-3</v>
      </c>
    </row>
    <row r="88" spans="1:30" ht="15" customHeight="1" x14ac:dyDescent="0.2">
      <c r="B88" s="78" t="s">
        <v>38</v>
      </c>
    </row>
    <row r="89" spans="1:30" ht="15" customHeight="1" x14ac:dyDescent="0.25">
      <c r="A89" s="79" t="s">
        <v>509</v>
      </c>
      <c r="B89" s="82" t="s">
        <v>39</v>
      </c>
      <c r="C89" s="84">
        <v>8.4425E-2</v>
      </c>
      <c r="D89" s="84">
        <v>8.6360000000000006E-2</v>
      </c>
      <c r="E89" s="84">
        <v>8.7504999999999999E-2</v>
      </c>
      <c r="F89" s="84">
        <v>8.8635000000000005E-2</v>
      </c>
      <c r="G89" s="84">
        <v>8.9741000000000001E-2</v>
      </c>
      <c r="H89" s="84">
        <v>9.0935000000000002E-2</v>
      </c>
      <c r="I89" s="84">
        <v>9.2301999999999995E-2</v>
      </c>
      <c r="J89" s="84">
        <v>9.3519000000000005E-2</v>
      </c>
      <c r="K89" s="84">
        <v>9.4153000000000001E-2</v>
      </c>
      <c r="L89" s="84">
        <v>9.4779000000000002E-2</v>
      </c>
      <c r="M89" s="84">
        <v>9.5381999999999995E-2</v>
      </c>
      <c r="N89" s="84">
        <v>9.5963999999999994E-2</v>
      </c>
      <c r="O89" s="84">
        <v>9.6532999999999994E-2</v>
      </c>
      <c r="P89" s="84">
        <v>9.7086000000000006E-2</v>
      </c>
      <c r="Q89" s="84">
        <v>9.7625000000000003E-2</v>
      </c>
      <c r="R89" s="84">
        <v>9.8165000000000002E-2</v>
      </c>
      <c r="S89" s="84">
        <v>9.9600999999999995E-2</v>
      </c>
      <c r="T89" s="84">
        <v>0.100996</v>
      </c>
      <c r="U89" s="84">
        <v>0.102309</v>
      </c>
      <c r="V89" s="84">
        <v>0.103587</v>
      </c>
      <c r="W89" s="84">
        <v>0.10483000000000001</v>
      </c>
      <c r="X89" s="84">
        <v>0.10602200000000001</v>
      </c>
      <c r="Y89" s="84">
        <v>0.107179</v>
      </c>
      <c r="Z89" s="84">
        <v>0.108282</v>
      </c>
      <c r="AA89" s="84">
        <v>0.109352</v>
      </c>
      <c r="AB89" s="84">
        <v>0.110389</v>
      </c>
      <c r="AC89" s="84">
        <v>0.11135100000000001</v>
      </c>
      <c r="AD89" s="80">
        <v>1.0218E-2</v>
      </c>
    </row>
    <row r="90" spans="1:30" ht="15" customHeight="1" x14ac:dyDescent="0.25">
      <c r="A90" s="79" t="s">
        <v>508</v>
      </c>
      <c r="B90" s="82" t="s">
        <v>40</v>
      </c>
      <c r="C90" s="84">
        <v>6.2984999999999999E-2</v>
      </c>
      <c r="D90" s="84">
        <v>7.1984999999999993E-2</v>
      </c>
      <c r="E90" s="84">
        <v>7.7839000000000005E-2</v>
      </c>
      <c r="F90" s="84">
        <v>7.9019000000000006E-2</v>
      </c>
      <c r="G90" s="84">
        <v>8.0837000000000006E-2</v>
      </c>
      <c r="H90" s="84">
        <v>8.3727999999999997E-2</v>
      </c>
      <c r="I90" s="84">
        <v>8.7601999999999999E-2</v>
      </c>
      <c r="J90" s="84">
        <v>9.2118000000000005E-2</v>
      </c>
      <c r="K90" s="84">
        <v>9.6110000000000001E-2</v>
      </c>
      <c r="L90" s="84">
        <v>0.10143199999999999</v>
      </c>
      <c r="M90" s="84">
        <v>0.108795</v>
      </c>
      <c r="N90" s="84">
        <v>0.118993</v>
      </c>
      <c r="O90" s="84">
        <v>0.13045300000000001</v>
      </c>
      <c r="P90" s="84">
        <v>0.14298</v>
      </c>
      <c r="Q90" s="84">
        <v>0.15648200000000001</v>
      </c>
      <c r="R90" s="84">
        <v>0.17077899999999999</v>
      </c>
      <c r="S90" s="84">
        <v>0.185865</v>
      </c>
      <c r="T90" s="84">
        <v>0.20142599999999999</v>
      </c>
      <c r="U90" s="84">
        <v>0.21736800000000001</v>
      </c>
      <c r="V90" s="84">
        <v>0.23355300000000001</v>
      </c>
      <c r="W90" s="84">
        <v>0.24995300000000001</v>
      </c>
      <c r="X90" s="84">
        <v>0.26656299999999999</v>
      </c>
      <c r="Y90" s="84">
        <v>0.28322199999999997</v>
      </c>
      <c r="Z90" s="84">
        <v>0.30000700000000002</v>
      </c>
      <c r="AA90" s="84">
        <v>0.31689699999999998</v>
      </c>
      <c r="AB90" s="84">
        <v>0.333874</v>
      </c>
      <c r="AC90" s="84">
        <v>0.350912</v>
      </c>
      <c r="AD90" s="80">
        <v>6.5414E-2</v>
      </c>
    </row>
    <row r="91" spans="1:30" ht="15" customHeight="1" x14ac:dyDescent="0.25">
      <c r="A91" s="79" t="s">
        <v>507</v>
      </c>
      <c r="B91" s="82" t="s">
        <v>41</v>
      </c>
      <c r="C91" s="84">
        <v>1.1869999999999999E-3</v>
      </c>
      <c r="D91" s="84">
        <v>1.2080000000000001E-3</v>
      </c>
      <c r="E91" s="84">
        <v>1.2520000000000001E-3</v>
      </c>
      <c r="F91" s="84">
        <v>1.253E-3</v>
      </c>
      <c r="G91" s="84">
        <v>1.255E-3</v>
      </c>
      <c r="H91" s="84">
        <v>1.258E-3</v>
      </c>
      <c r="I91" s="84">
        <v>1.2639999999999999E-3</v>
      </c>
      <c r="J91" s="84">
        <v>1.279E-3</v>
      </c>
      <c r="K91" s="84">
        <v>1.3090000000000001E-3</v>
      </c>
      <c r="L91" s="84">
        <v>1.3780000000000001E-3</v>
      </c>
      <c r="M91" s="84">
        <v>1.508E-3</v>
      </c>
      <c r="N91" s="84">
        <v>1.738E-3</v>
      </c>
      <c r="O91" s="84">
        <v>2.0609999999999999E-3</v>
      </c>
      <c r="P91" s="84">
        <v>2.4819999999999998E-3</v>
      </c>
      <c r="Q91" s="84">
        <v>2.9780000000000002E-3</v>
      </c>
      <c r="R91" s="84">
        <v>3.5349999999999999E-3</v>
      </c>
      <c r="S91" s="84">
        <v>4.1339999999999997E-3</v>
      </c>
      <c r="T91" s="84">
        <v>4.7450000000000001E-3</v>
      </c>
      <c r="U91" s="84">
        <v>5.3460000000000001E-3</v>
      </c>
      <c r="V91" s="84">
        <v>5.9509999999999997E-3</v>
      </c>
      <c r="W91" s="84">
        <v>6.5560000000000002E-3</v>
      </c>
      <c r="X91" s="84">
        <v>7.1590000000000004E-3</v>
      </c>
      <c r="Y91" s="84">
        <v>7.7819999999999999E-3</v>
      </c>
      <c r="Z91" s="84">
        <v>8.4180000000000001E-3</v>
      </c>
      <c r="AA91" s="84">
        <v>9.0790000000000003E-3</v>
      </c>
      <c r="AB91" s="84">
        <v>9.7689999999999999E-3</v>
      </c>
      <c r="AC91" s="84">
        <v>1.0489E-2</v>
      </c>
      <c r="AD91" s="80">
        <v>9.0310000000000001E-2</v>
      </c>
    </row>
    <row r="92" spans="1:30" ht="15" customHeight="1" x14ac:dyDescent="0.2">
      <c r="A92" s="79" t="s">
        <v>506</v>
      </c>
      <c r="B92" s="78" t="s">
        <v>42</v>
      </c>
      <c r="C92" s="83">
        <v>0.14859800000000001</v>
      </c>
      <c r="D92" s="83">
        <v>0.159553</v>
      </c>
      <c r="E92" s="83">
        <v>0.166597</v>
      </c>
      <c r="F92" s="83">
        <v>0.168908</v>
      </c>
      <c r="G92" s="83">
        <v>0.17183300000000001</v>
      </c>
      <c r="H92" s="83">
        <v>0.17591999999999999</v>
      </c>
      <c r="I92" s="83">
        <v>0.18116699999999999</v>
      </c>
      <c r="J92" s="83">
        <v>0.186916</v>
      </c>
      <c r="K92" s="83">
        <v>0.19157199999999999</v>
      </c>
      <c r="L92" s="83">
        <v>0.19758800000000001</v>
      </c>
      <c r="M92" s="83">
        <v>0.20568600000000001</v>
      </c>
      <c r="N92" s="83">
        <v>0.216694</v>
      </c>
      <c r="O92" s="83">
        <v>0.229047</v>
      </c>
      <c r="P92" s="83">
        <v>0.24254800000000001</v>
      </c>
      <c r="Q92" s="83">
        <v>0.25708500000000001</v>
      </c>
      <c r="R92" s="83">
        <v>0.27248</v>
      </c>
      <c r="S92" s="83">
        <v>0.289599</v>
      </c>
      <c r="T92" s="83">
        <v>0.30716599999999999</v>
      </c>
      <c r="U92" s="83">
        <v>0.32502199999999998</v>
      </c>
      <c r="V92" s="83">
        <v>0.34309099999999998</v>
      </c>
      <c r="W92" s="83">
        <v>0.36133900000000002</v>
      </c>
      <c r="X92" s="83">
        <v>0.37974400000000003</v>
      </c>
      <c r="Y92" s="83">
        <v>0.39818300000000001</v>
      </c>
      <c r="Z92" s="83">
        <v>0.41670800000000002</v>
      </c>
      <c r="AA92" s="83">
        <v>0.43532799999999999</v>
      </c>
      <c r="AB92" s="83">
        <v>0.45403199999999999</v>
      </c>
      <c r="AC92" s="83">
        <v>0.47275299999999998</v>
      </c>
      <c r="AD92" s="76">
        <v>4.4405E-2</v>
      </c>
    </row>
    <row r="94" spans="1:30" ht="15" customHeight="1" x14ac:dyDescent="0.2">
      <c r="B94" s="78" t="s">
        <v>43</v>
      </c>
    </row>
    <row r="95" spans="1:30" ht="15" customHeight="1" x14ac:dyDescent="0.25">
      <c r="A95" s="79" t="s">
        <v>505</v>
      </c>
      <c r="B95" s="82" t="s">
        <v>44</v>
      </c>
      <c r="C95" s="81">
        <v>6674</v>
      </c>
      <c r="D95" s="81">
        <v>6526</v>
      </c>
      <c r="E95" s="81">
        <v>6168</v>
      </c>
      <c r="F95" s="81">
        <v>6156</v>
      </c>
      <c r="G95" s="81">
        <v>6137</v>
      </c>
      <c r="H95" s="81">
        <v>6118</v>
      </c>
      <c r="I95" s="81">
        <v>6099</v>
      </c>
      <c r="J95" s="81">
        <v>6080</v>
      </c>
      <c r="K95" s="81">
        <v>6061</v>
      </c>
      <c r="L95" s="81">
        <v>6042</v>
      </c>
      <c r="M95" s="81">
        <v>6023</v>
      </c>
      <c r="N95" s="81">
        <v>6004</v>
      </c>
      <c r="O95" s="81">
        <v>5985</v>
      </c>
      <c r="P95" s="81">
        <v>5966</v>
      </c>
      <c r="Q95" s="81">
        <v>5947</v>
      </c>
      <c r="R95" s="81">
        <v>5928</v>
      </c>
      <c r="S95" s="81">
        <v>5909</v>
      </c>
      <c r="T95" s="81">
        <v>5890</v>
      </c>
      <c r="U95" s="81">
        <v>5870</v>
      </c>
      <c r="V95" s="81">
        <v>5851</v>
      </c>
      <c r="W95" s="81">
        <v>5832</v>
      </c>
      <c r="X95" s="81">
        <v>5813</v>
      </c>
      <c r="Y95" s="81">
        <v>5793</v>
      </c>
      <c r="Z95" s="81">
        <v>5774</v>
      </c>
      <c r="AA95" s="81">
        <v>5755</v>
      </c>
      <c r="AB95" s="81">
        <v>5735</v>
      </c>
      <c r="AC95" s="81">
        <v>5716</v>
      </c>
      <c r="AD95" s="80">
        <v>-5.287E-3</v>
      </c>
    </row>
    <row r="96" spans="1:30" ht="15" customHeight="1" x14ac:dyDescent="0.25">
      <c r="A96" s="79" t="s">
        <v>504</v>
      </c>
      <c r="B96" s="82" t="s">
        <v>45</v>
      </c>
      <c r="C96" s="81">
        <v>6203</v>
      </c>
      <c r="D96" s="81">
        <v>5781</v>
      </c>
      <c r="E96" s="81">
        <v>5546</v>
      </c>
      <c r="F96" s="81">
        <v>5578</v>
      </c>
      <c r="G96" s="81">
        <v>5563</v>
      </c>
      <c r="H96" s="81">
        <v>5548</v>
      </c>
      <c r="I96" s="81">
        <v>5533</v>
      </c>
      <c r="J96" s="81">
        <v>5518</v>
      </c>
      <c r="K96" s="81">
        <v>5503</v>
      </c>
      <c r="L96" s="81">
        <v>5488</v>
      </c>
      <c r="M96" s="81">
        <v>5474</v>
      </c>
      <c r="N96" s="81">
        <v>5459</v>
      </c>
      <c r="O96" s="81">
        <v>5444</v>
      </c>
      <c r="P96" s="81">
        <v>5429</v>
      </c>
      <c r="Q96" s="81">
        <v>5414</v>
      </c>
      <c r="R96" s="81">
        <v>5400</v>
      </c>
      <c r="S96" s="81">
        <v>5385</v>
      </c>
      <c r="T96" s="81">
        <v>5370</v>
      </c>
      <c r="U96" s="81">
        <v>5356</v>
      </c>
      <c r="V96" s="81">
        <v>5341</v>
      </c>
      <c r="W96" s="81">
        <v>5326</v>
      </c>
      <c r="X96" s="81">
        <v>5312</v>
      </c>
      <c r="Y96" s="81">
        <v>5297</v>
      </c>
      <c r="Z96" s="81">
        <v>5283</v>
      </c>
      <c r="AA96" s="81">
        <v>5268</v>
      </c>
      <c r="AB96" s="81">
        <v>5254</v>
      </c>
      <c r="AC96" s="81">
        <v>5240</v>
      </c>
      <c r="AD96" s="80">
        <v>-3.9230000000000003E-3</v>
      </c>
    </row>
    <row r="97" spans="1:30" ht="15" customHeight="1" x14ac:dyDescent="0.25">
      <c r="A97" s="79" t="s">
        <v>503</v>
      </c>
      <c r="B97" s="82" t="s">
        <v>46</v>
      </c>
      <c r="C97" s="81">
        <v>7194</v>
      </c>
      <c r="D97" s="81">
        <v>6168</v>
      </c>
      <c r="E97" s="81">
        <v>6093</v>
      </c>
      <c r="F97" s="81">
        <v>6222</v>
      </c>
      <c r="G97" s="81">
        <v>6217</v>
      </c>
      <c r="H97" s="81">
        <v>6212</v>
      </c>
      <c r="I97" s="81">
        <v>6207</v>
      </c>
      <c r="J97" s="81">
        <v>6202</v>
      </c>
      <c r="K97" s="81">
        <v>6197</v>
      </c>
      <c r="L97" s="81">
        <v>6192</v>
      </c>
      <c r="M97" s="81">
        <v>6187</v>
      </c>
      <c r="N97" s="81">
        <v>6182</v>
      </c>
      <c r="O97" s="81">
        <v>6177</v>
      </c>
      <c r="P97" s="81">
        <v>6172</v>
      </c>
      <c r="Q97" s="81">
        <v>6167</v>
      </c>
      <c r="R97" s="81">
        <v>6163</v>
      </c>
      <c r="S97" s="81">
        <v>6158</v>
      </c>
      <c r="T97" s="81">
        <v>6153</v>
      </c>
      <c r="U97" s="81">
        <v>6148</v>
      </c>
      <c r="V97" s="81">
        <v>6143</v>
      </c>
      <c r="W97" s="81">
        <v>6138</v>
      </c>
      <c r="X97" s="81">
        <v>6133</v>
      </c>
      <c r="Y97" s="81">
        <v>6128</v>
      </c>
      <c r="Z97" s="81">
        <v>6123</v>
      </c>
      <c r="AA97" s="81">
        <v>6118</v>
      </c>
      <c r="AB97" s="81">
        <v>6114</v>
      </c>
      <c r="AC97" s="81">
        <v>6109</v>
      </c>
      <c r="AD97" s="80">
        <v>-3.8400000000000001E-4</v>
      </c>
    </row>
    <row r="98" spans="1:30" ht="15" customHeight="1" x14ac:dyDescent="0.25">
      <c r="A98" s="79" t="s">
        <v>502</v>
      </c>
      <c r="B98" s="82" t="s">
        <v>47</v>
      </c>
      <c r="C98" s="81">
        <v>7304</v>
      </c>
      <c r="D98" s="81">
        <v>6090</v>
      </c>
      <c r="E98" s="81">
        <v>6352</v>
      </c>
      <c r="F98" s="81">
        <v>6528</v>
      </c>
      <c r="G98" s="81">
        <v>6526</v>
      </c>
      <c r="H98" s="81">
        <v>6524</v>
      </c>
      <c r="I98" s="81">
        <v>6521</v>
      </c>
      <c r="J98" s="81">
        <v>6519</v>
      </c>
      <c r="K98" s="81">
        <v>6516</v>
      </c>
      <c r="L98" s="81">
        <v>6514</v>
      </c>
      <c r="M98" s="81">
        <v>6511</v>
      </c>
      <c r="N98" s="81">
        <v>6508</v>
      </c>
      <c r="O98" s="81">
        <v>6505</v>
      </c>
      <c r="P98" s="81">
        <v>6502</v>
      </c>
      <c r="Q98" s="81">
        <v>6499</v>
      </c>
      <c r="R98" s="81">
        <v>6496</v>
      </c>
      <c r="S98" s="81">
        <v>6492</v>
      </c>
      <c r="T98" s="81">
        <v>6489</v>
      </c>
      <c r="U98" s="81">
        <v>6486</v>
      </c>
      <c r="V98" s="81">
        <v>6483</v>
      </c>
      <c r="W98" s="81">
        <v>6479</v>
      </c>
      <c r="X98" s="81">
        <v>6476</v>
      </c>
      <c r="Y98" s="81">
        <v>6473</v>
      </c>
      <c r="Z98" s="81">
        <v>6469</v>
      </c>
      <c r="AA98" s="81">
        <v>6466</v>
      </c>
      <c r="AB98" s="81">
        <v>6463</v>
      </c>
      <c r="AC98" s="81">
        <v>6459</v>
      </c>
      <c r="AD98" s="80">
        <v>2.356E-3</v>
      </c>
    </row>
    <row r="99" spans="1:30" ht="15" customHeight="1" x14ac:dyDescent="0.25">
      <c r="A99" s="79" t="s">
        <v>501</v>
      </c>
      <c r="B99" s="82" t="s">
        <v>48</v>
      </c>
      <c r="C99" s="81">
        <v>2952</v>
      </c>
      <c r="D99" s="81">
        <v>2492</v>
      </c>
      <c r="E99" s="81">
        <v>2690</v>
      </c>
      <c r="F99" s="81">
        <v>2648</v>
      </c>
      <c r="G99" s="81">
        <v>2641</v>
      </c>
      <c r="H99" s="81">
        <v>2634</v>
      </c>
      <c r="I99" s="81">
        <v>2628</v>
      </c>
      <c r="J99" s="81">
        <v>2621</v>
      </c>
      <c r="K99" s="81">
        <v>2614</v>
      </c>
      <c r="L99" s="81">
        <v>2607</v>
      </c>
      <c r="M99" s="81">
        <v>2600</v>
      </c>
      <c r="N99" s="81">
        <v>2593</v>
      </c>
      <c r="O99" s="81">
        <v>2587</v>
      </c>
      <c r="P99" s="81">
        <v>2580</v>
      </c>
      <c r="Q99" s="81">
        <v>2573</v>
      </c>
      <c r="R99" s="81">
        <v>2566</v>
      </c>
      <c r="S99" s="81">
        <v>2559</v>
      </c>
      <c r="T99" s="81">
        <v>2553</v>
      </c>
      <c r="U99" s="81">
        <v>2546</v>
      </c>
      <c r="V99" s="81">
        <v>2539</v>
      </c>
      <c r="W99" s="81">
        <v>2533</v>
      </c>
      <c r="X99" s="81">
        <v>2526</v>
      </c>
      <c r="Y99" s="81">
        <v>2520</v>
      </c>
      <c r="Z99" s="81">
        <v>2513</v>
      </c>
      <c r="AA99" s="81">
        <v>2507</v>
      </c>
      <c r="AB99" s="81">
        <v>2500</v>
      </c>
      <c r="AC99" s="81">
        <v>2494</v>
      </c>
      <c r="AD99" s="80">
        <v>3.1999999999999999E-5</v>
      </c>
    </row>
    <row r="100" spans="1:30" ht="15" customHeight="1" x14ac:dyDescent="0.25">
      <c r="A100" s="79" t="s">
        <v>500</v>
      </c>
      <c r="B100" s="82" t="s">
        <v>49</v>
      </c>
      <c r="C100" s="81">
        <v>3931</v>
      </c>
      <c r="D100" s="81">
        <v>3227</v>
      </c>
      <c r="E100" s="81">
        <v>3494</v>
      </c>
      <c r="F100" s="81">
        <v>3445</v>
      </c>
      <c r="G100" s="81">
        <v>3443</v>
      </c>
      <c r="H100" s="81">
        <v>3442</v>
      </c>
      <c r="I100" s="81">
        <v>3440</v>
      </c>
      <c r="J100" s="81">
        <v>3439</v>
      </c>
      <c r="K100" s="81">
        <v>3437</v>
      </c>
      <c r="L100" s="81">
        <v>3436</v>
      </c>
      <c r="M100" s="81">
        <v>3435</v>
      </c>
      <c r="N100" s="81">
        <v>3433</v>
      </c>
      <c r="O100" s="81">
        <v>3432</v>
      </c>
      <c r="P100" s="81">
        <v>3430</v>
      </c>
      <c r="Q100" s="81">
        <v>3429</v>
      </c>
      <c r="R100" s="81">
        <v>3428</v>
      </c>
      <c r="S100" s="81">
        <v>3426</v>
      </c>
      <c r="T100" s="81">
        <v>3425</v>
      </c>
      <c r="U100" s="81">
        <v>3423</v>
      </c>
      <c r="V100" s="81">
        <v>3422</v>
      </c>
      <c r="W100" s="81">
        <v>3420</v>
      </c>
      <c r="X100" s="81">
        <v>3419</v>
      </c>
      <c r="Y100" s="81">
        <v>3417</v>
      </c>
      <c r="Z100" s="81">
        <v>3416</v>
      </c>
      <c r="AA100" s="81">
        <v>3414</v>
      </c>
      <c r="AB100" s="81">
        <v>3413</v>
      </c>
      <c r="AC100" s="81">
        <v>3411</v>
      </c>
      <c r="AD100" s="80">
        <v>2.2209999999999999E-3</v>
      </c>
    </row>
    <row r="101" spans="1:30" ht="15" customHeight="1" x14ac:dyDescent="0.25">
      <c r="A101" s="79" t="s">
        <v>499</v>
      </c>
      <c r="B101" s="82" t="s">
        <v>50</v>
      </c>
      <c r="C101" s="81">
        <v>2422</v>
      </c>
      <c r="D101" s="81">
        <v>2087</v>
      </c>
      <c r="E101" s="81">
        <v>2123</v>
      </c>
      <c r="F101" s="81">
        <v>2053</v>
      </c>
      <c r="G101" s="81">
        <v>2046</v>
      </c>
      <c r="H101" s="81">
        <v>2039</v>
      </c>
      <c r="I101" s="81">
        <v>2031</v>
      </c>
      <c r="J101" s="81">
        <v>2024</v>
      </c>
      <c r="K101" s="81">
        <v>2017</v>
      </c>
      <c r="L101" s="81">
        <v>2009</v>
      </c>
      <c r="M101" s="81">
        <v>2002</v>
      </c>
      <c r="N101" s="81">
        <v>1995</v>
      </c>
      <c r="O101" s="81">
        <v>1988</v>
      </c>
      <c r="P101" s="81">
        <v>1981</v>
      </c>
      <c r="Q101" s="81">
        <v>1973</v>
      </c>
      <c r="R101" s="81">
        <v>1966</v>
      </c>
      <c r="S101" s="81">
        <v>1959</v>
      </c>
      <c r="T101" s="81">
        <v>1952</v>
      </c>
      <c r="U101" s="81">
        <v>1945</v>
      </c>
      <c r="V101" s="81">
        <v>1938</v>
      </c>
      <c r="W101" s="81">
        <v>1930</v>
      </c>
      <c r="X101" s="81">
        <v>1923</v>
      </c>
      <c r="Y101" s="81">
        <v>1916</v>
      </c>
      <c r="Z101" s="81">
        <v>1909</v>
      </c>
      <c r="AA101" s="81">
        <v>1902</v>
      </c>
      <c r="AB101" s="81">
        <v>1895</v>
      </c>
      <c r="AC101" s="81">
        <v>1888</v>
      </c>
      <c r="AD101" s="80">
        <v>-4.0000000000000001E-3</v>
      </c>
    </row>
    <row r="102" spans="1:30" ht="15" customHeight="1" x14ac:dyDescent="0.25">
      <c r="A102" s="79" t="s">
        <v>498</v>
      </c>
      <c r="B102" s="82" t="s">
        <v>51</v>
      </c>
      <c r="C102" s="81">
        <v>4742</v>
      </c>
      <c r="D102" s="81">
        <v>4593</v>
      </c>
      <c r="E102" s="81">
        <v>4810</v>
      </c>
      <c r="F102" s="81">
        <v>4909</v>
      </c>
      <c r="G102" s="81">
        <v>4899</v>
      </c>
      <c r="H102" s="81">
        <v>4888</v>
      </c>
      <c r="I102" s="81">
        <v>4877</v>
      </c>
      <c r="J102" s="81">
        <v>4866</v>
      </c>
      <c r="K102" s="81">
        <v>4854</v>
      </c>
      <c r="L102" s="81">
        <v>4842</v>
      </c>
      <c r="M102" s="81">
        <v>4831</v>
      </c>
      <c r="N102" s="81">
        <v>4819</v>
      </c>
      <c r="O102" s="81">
        <v>4807</v>
      </c>
      <c r="P102" s="81">
        <v>4794</v>
      </c>
      <c r="Q102" s="81">
        <v>4782</v>
      </c>
      <c r="R102" s="81">
        <v>4770</v>
      </c>
      <c r="S102" s="81">
        <v>4757</v>
      </c>
      <c r="T102" s="81">
        <v>4744</v>
      </c>
      <c r="U102" s="81">
        <v>4731</v>
      </c>
      <c r="V102" s="81">
        <v>4718</v>
      </c>
      <c r="W102" s="81">
        <v>4704</v>
      </c>
      <c r="X102" s="81">
        <v>4691</v>
      </c>
      <c r="Y102" s="81">
        <v>4677</v>
      </c>
      <c r="Z102" s="81">
        <v>4663</v>
      </c>
      <c r="AA102" s="81">
        <v>4650</v>
      </c>
      <c r="AB102" s="81">
        <v>4636</v>
      </c>
      <c r="AC102" s="81">
        <v>4622</v>
      </c>
      <c r="AD102" s="80">
        <v>2.52E-4</v>
      </c>
    </row>
    <row r="103" spans="1:30" ht="15" customHeight="1" x14ac:dyDescent="0.25">
      <c r="A103" s="79" t="s">
        <v>497</v>
      </c>
      <c r="B103" s="82" t="s">
        <v>52</v>
      </c>
      <c r="C103" s="81">
        <v>2772</v>
      </c>
      <c r="D103" s="81">
        <v>2867</v>
      </c>
      <c r="E103" s="81">
        <v>2973</v>
      </c>
      <c r="F103" s="81">
        <v>3385</v>
      </c>
      <c r="G103" s="81">
        <v>3379</v>
      </c>
      <c r="H103" s="81">
        <v>3372</v>
      </c>
      <c r="I103" s="81">
        <v>3366</v>
      </c>
      <c r="J103" s="81">
        <v>3360</v>
      </c>
      <c r="K103" s="81">
        <v>3353</v>
      </c>
      <c r="L103" s="81">
        <v>3347</v>
      </c>
      <c r="M103" s="81">
        <v>3341</v>
      </c>
      <c r="N103" s="81">
        <v>3334</v>
      </c>
      <c r="O103" s="81">
        <v>3328</v>
      </c>
      <c r="P103" s="81">
        <v>3321</v>
      </c>
      <c r="Q103" s="81">
        <v>3315</v>
      </c>
      <c r="R103" s="81">
        <v>3309</v>
      </c>
      <c r="S103" s="81">
        <v>3302</v>
      </c>
      <c r="T103" s="81">
        <v>3296</v>
      </c>
      <c r="U103" s="81">
        <v>3290</v>
      </c>
      <c r="V103" s="81">
        <v>3283</v>
      </c>
      <c r="W103" s="81">
        <v>3277</v>
      </c>
      <c r="X103" s="81">
        <v>3271</v>
      </c>
      <c r="Y103" s="81">
        <v>3265</v>
      </c>
      <c r="Z103" s="81">
        <v>3259</v>
      </c>
      <c r="AA103" s="81">
        <v>3253</v>
      </c>
      <c r="AB103" s="81">
        <v>3247</v>
      </c>
      <c r="AC103" s="81">
        <v>3240</v>
      </c>
      <c r="AD103" s="80">
        <v>4.9040000000000004E-3</v>
      </c>
    </row>
    <row r="104" spans="1:30" ht="15" customHeight="1" x14ac:dyDescent="0.2">
      <c r="A104" s="79" t="s">
        <v>496</v>
      </c>
      <c r="B104" s="78" t="s">
        <v>53</v>
      </c>
      <c r="C104" s="77">
        <v>4549.4252930000002</v>
      </c>
      <c r="D104" s="77">
        <v>4084.1235350000002</v>
      </c>
      <c r="E104" s="77">
        <v>4130.5063479999999</v>
      </c>
      <c r="F104" s="77">
        <v>4213.4116210000002</v>
      </c>
      <c r="G104" s="77">
        <v>4199.8315430000002</v>
      </c>
      <c r="H104" s="77">
        <v>4186.1665039999998</v>
      </c>
      <c r="I104" s="77">
        <v>4172.7172849999997</v>
      </c>
      <c r="J104" s="77">
        <v>4159.4165039999998</v>
      </c>
      <c r="K104" s="77">
        <v>4145.8271480000003</v>
      </c>
      <c r="L104" s="77">
        <v>4132.4721680000002</v>
      </c>
      <c r="M104" s="77">
        <v>4119.4453119999998</v>
      </c>
      <c r="N104" s="77">
        <v>4106.0629879999997</v>
      </c>
      <c r="O104" s="77">
        <v>4093.1853030000002</v>
      </c>
      <c r="P104" s="77">
        <v>4079.8520509999998</v>
      </c>
      <c r="Q104" s="77">
        <v>4066.7695309999999</v>
      </c>
      <c r="R104" s="77">
        <v>4054.1315920000002</v>
      </c>
      <c r="S104" s="77">
        <v>4040.9223630000001</v>
      </c>
      <c r="T104" s="77">
        <v>4028.2558589999999</v>
      </c>
      <c r="U104" s="77">
        <v>4015.4448240000002</v>
      </c>
      <c r="V104" s="77">
        <v>4002.4946289999998</v>
      </c>
      <c r="W104" s="77">
        <v>3989.6289059999999</v>
      </c>
      <c r="X104" s="77">
        <v>3977.0373540000001</v>
      </c>
      <c r="Y104" s="77">
        <v>3964.3789059999999</v>
      </c>
      <c r="Z104" s="77">
        <v>3951.6621089999999</v>
      </c>
      <c r="AA104" s="77">
        <v>3939.1411130000001</v>
      </c>
      <c r="AB104" s="77">
        <v>3926.5581050000001</v>
      </c>
      <c r="AC104" s="77">
        <v>3913.78125</v>
      </c>
      <c r="AD104" s="76">
        <v>-1.7030000000000001E-3</v>
      </c>
    </row>
    <row r="106" spans="1:30" ht="15" customHeight="1" x14ac:dyDescent="0.2">
      <c r="B106" s="78" t="s">
        <v>54</v>
      </c>
    </row>
    <row r="107" spans="1:30" ht="15" customHeight="1" x14ac:dyDescent="0.25">
      <c r="A107" s="79" t="s">
        <v>495</v>
      </c>
      <c r="B107" s="82" t="s">
        <v>44</v>
      </c>
      <c r="C107" s="81">
        <v>419</v>
      </c>
      <c r="D107" s="81">
        <v>557</v>
      </c>
      <c r="E107" s="81">
        <v>537</v>
      </c>
      <c r="F107" s="81">
        <v>543</v>
      </c>
      <c r="G107" s="81">
        <v>549</v>
      </c>
      <c r="H107" s="81">
        <v>555</v>
      </c>
      <c r="I107" s="81">
        <v>561</v>
      </c>
      <c r="J107" s="81">
        <v>566</v>
      </c>
      <c r="K107" s="81">
        <v>572</v>
      </c>
      <c r="L107" s="81">
        <v>578</v>
      </c>
      <c r="M107" s="81">
        <v>584</v>
      </c>
      <c r="N107" s="81">
        <v>589</v>
      </c>
      <c r="O107" s="81">
        <v>595</v>
      </c>
      <c r="P107" s="81">
        <v>601</v>
      </c>
      <c r="Q107" s="81">
        <v>607</v>
      </c>
      <c r="R107" s="81">
        <v>613</v>
      </c>
      <c r="S107" s="81">
        <v>618</v>
      </c>
      <c r="T107" s="81">
        <v>624</v>
      </c>
      <c r="U107" s="81">
        <v>630</v>
      </c>
      <c r="V107" s="81">
        <v>636</v>
      </c>
      <c r="W107" s="81">
        <v>641</v>
      </c>
      <c r="X107" s="81">
        <v>647</v>
      </c>
      <c r="Y107" s="81">
        <v>653</v>
      </c>
      <c r="Z107" s="81">
        <v>659</v>
      </c>
      <c r="AA107" s="81">
        <v>664</v>
      </c>
      <c r="AB107" s="81">
        <v>670</v>
      </c>
      <c r="AC107" s="81">
        <v>676</v>
      </c>
      <c r="AD107" s="80">
        <v>7.7749999999999998E-3</v>
      </c>
    </row>
    <row r="108" spans="1:30" ht="15" customHeight="1" x14ac:dyDescent="0.25">
      <c r="A108" s="79" t="s">
        <v>494</v>
      </c>
      <c r="B108" s="82" t="s">
        <v>45</v>
      </c>
      <c r="C108" s="81">
        <v>596</v>
      </c>
      <c r="D108" s="81">
        <v>799</v>
      </c>
      <c r="E108" s="81">
        <v>767</v>
      </c>
      <c r="F108" s="81">
        <v>759</v>
      </c>
      <c r="G108" s="81">
        <v>765</v>
      </c>
      <c r="H108" s="81">
        <v>771</v>
      </c>
      <c r="I108" s="81">
        <v>778</v>
      </c>
      <c r="J108" s="81">
        <v>784</v>
      </c>
      <c r="K108" s="81">
        <v>791</v>
      </c>
      <c r="L108" s="81">
        <v>797</v>
      </c>
      <c r="M108" s="81">
        <v>804</v>
      </c>
      <c r="N108" s="81">
        <v>810</v>
      </c>
      <c r="O108" s="81">
        <v>817</v>
      </c>
      <c r="P108" s="81">
        <v>823</v>
      </c>
      <c r="Q108" s="81">
        <v>830</v>
      </c>
      <c r="R108" s="81">
        <v>836</v>
      </c>
      <c r="S108" s="81">
        <v>843</v>
      </c>
      <c r="T108" s="81">
        <v>849</v>
      </c>
      <c r="U108" s="81">
        <v>855</v>
      </c>
      <c r="V108" s="81">
        <v>862</v>
      </c>
      <c r="W108" s="81">
        <v>868</v>
      </c>
      <c r="X108" s="81">
        <v>875</v>
      </c>
      <c r="Y108" s="81">
        <v>881</v>
      </c>
      <c r="Z108" s="81">
        <v>887</v>
      </c>
      <c r="AA108" s="81">
        <v>894</v>
      </c>
      <c r="AB108" s="81">
        <v>900</v>
      </c>
      <c r="AC108" s="81">
        <v>906</v>
      </c>
      <c r="AD108" s="80">
        <v>5.0400000000000002E-3</v>
      </c>
    </row>
    <row r="109" spans="1:30" ht="15" customHeight="1" x14ac:dyDescent="0.25">
      <c r="A109" s="79" t="s">
        <v>493</v>
      </c>
      <c r="B109" s="82" t="s">
        <v>46</v>
      </c>
      <c r="C109" s="81">
        <v>610</v>
      </c>
      <c r="D109" s="81">
        <v>728</v>
      </c>
      <c r="E109" s="81">
        <v>813</v>
      </c>
      <c r="F109" s="81">
        <v>782</v>
      </c>
      <c r="G109" s="81">
        <v>785</v>
      </c>
      <c r="H109" s="81">
        <v>788</v>
      </c>
      <c r="I109" s="81">
        <v>790</v>
      </c>
      <c r="J109" s="81">
        <v>793</v>
      </c>
      <c r="K109" s="81">
        <v>796</v>
      </c>
      <c r="L109" s="81">
        <v>799</v>
      </c>
      <c r="M109" s="81">
        <v>801</v>
      </c>
      <c r="N109" s="81">
        <v>804</v>
      </c>
      <c r="O109" s="81">
        <v>807</v>
      </c>
      <c r="P109" s="81">
        <v>810</v>
      </c>
      <c r="Q109" s="81">
        <v>812</v>
      </c>
      <c r="R109" s="81">
        <v>815</v>
      </c>
      <c r="S109" s="81">
        <v>818</v>
      </c>
      <c r="T109" s="81">
        <v>821</v>
      </c>
      <c r="U109" s="81">
        <v>824</v>
      </c>
      <c r="V109" s="81">
        <v>826</v>
      </c>
      <c r="W109" s="81">
        <v>829</v>
      </c>
      <c r="X109" s="81">
        <v>832</v>
      </c>
      <c r="Y109" s="81">
        <v>835</v>
      </c>
      <c r="Z109" s="81">
        <v>837</v>
      </c>
      <c r="AA109" s="81">
        <v>840</v>
      </c>
      <c r="AB109" s="81">
        <v>843</v>
      </c>
      <c r="AC109" s="81">
        <v>846</v>
      </c>
      <c r="AD109" s="80">
        <v>6.0270000000000002E-3</v>
      </c>
    </row>
    <row r="110" spans="1:30" ht="15" customHeight="1" x14ac:dyDescent="0.25">
      <c r="A110" s="79" t="s">
        <v>492</v>
      </c>
      <c r="B110" s="82" t="s">
        <v>47</v>
      </c>
      <c r="C110" s="81">
        <v>814</v>
      </c>
      <c r="D110" s="81">
        <v>942</v>
      </c>
      <c r="E110" s="81">
        <v>1011</v>
      </c>
      <c r="F110" s="81">
        <v>977</v>
      </c>
      <c r="G110" s="81">
        <v>980</v>
      </c>
      <c r="H110" s="81">
        <v>982</v>
      </c>
      <c r="I110" s="81">
        <v>985</v>
      </c>
      <c r="J110" s="81">
        <v>988</v>
      </c>
      <c r="K110" s="81">
        <v>991</v>
      </c>
      <c r="L110" s="81">
        <v>993</v>
      </c>
      <c r="M110" s="81">
        <v>996</v>
      </c>
      <c r="N110" s="81">
        <v>999</v>
      </c>
      <c r="O110" s="81">
        <v>1002</v>
      </c>
      <c r="P110" s="81">
        <v>1005</v>
      </c>
      <c r="Q110" s="81">
        <v>1008</v>
      </c>
      <c r="R110" s="81">
        <v>1011</v>
      </c>
      <c r="S110" s="81">
        <v>1014</v>
      </c>
      <c r="T110" s="81">
        <v>1017</v>
      </c>
      <c r="U110" s="81">
        <v>1020</v>
      </c>
      <c r="V110" s="81">
        <v>1022</v>
      </c>
      <c r="W110" s="81">
        <v>1025</v>
      </c>
      <c r="X110" s="81">
        <v>1028</v>
      </c>
      <c r="Y110" s="81">
        <v>1031</v>
      </c>
      <c r="Z110" s="81">
        <v>1034</v>
      </c>
      <c r="AA110" s="81">
        <v>1037</v>
      </c>
      <c r="AB110" s="81">
        <v>1040</v>
      </c>
      <c r="AC110" s="81">
        <v>1043</v>
      </c>
      <c r="AD110" s="80">
        <v>4.0819999999999997E-3</v>
      </c>
    </row>
    <row r="111" spans="1:30" ht="15" customHeight="1" x14ac:dyDescent="0.25">
      <c r="A111" s="79" t="s">
        <v>491</v>
      </c>
      <c r="B111" s="82" t="s">
        <v>48</v>
      </c>
      <c r="C111" s="81">
        <v>2008</v>
      </c>
      <c r="D111" s="81">
        <v>2390</v>
      </c>
      <c r="E111" s="81">
        <v>2126</v>
      </c>
      <c r="F111" s="81">
        <v>2147</v>
      </c>
      <c r="G111" s="81">
        <v>2155</v>
      </c>
      <c r="H111" s="81">
        <v>2162</v>
      </c>
      <c r="I111" s="81">
        <v>2169</v>
      </c>
      <c r="J111" s="81">
        <v>2176</v>
      </c>
      <c r="K111" s="81">
        <v>2183</v>
      </c>
      <c r="L111" s="81">
        <v>2190</v>
      </c>
      <c r="M111" s="81">
        <v>2198</v>
      </c>
      <c r="N111" s="81">
        <v>2205</v>
      </c>
      <c r="O111" s="81">
        <v>2212</v>
      </c>
      <c r="P111" s="81">
        <v>2220</v>
      </c>
      <c r="Q111" s="81">
        <v>2227</v>
      </c>
      <c r="R111" s="81">
        <v>2234</v>
      </c>
      <c r="S111" s="81">
        <v>2241</v>
      </c>
      <c r="T111" s="81">
        <v>2249</v>
      </c>
      <c r="U111" s="81">
        <v>2256</v>
      </c>
      <c r="V111" s="81">
        <v>2263</v>
      </c>
      <c r="W111" s="81">
        <v>2270</v>
      </c>
      <c r="X111" s="81">
        <v>2278</v>
      </c>
      <c r="Y111" s="81">
        <v>2285</v>
      </c>
      <c r="Z111" s="81">
        <v>2292</v>
      </c>
      <c r="AA111" s="81">
        <v>2299</v>
      </c>
      <c r="AB111" s="81">
        <v>2306</v>
      </c>
      <c r="AC111" s="81">
        <v>2313</v>
      </c>
      <c r="AD111" s="80">
        <v>-1.3090000000000001E-3</v>
      </c>
    </row>
    <row r="112" spans="1:30" ht="15" customHeight="1" x14ac:dyDescent="0.25">
      <c r="A112" s="79" t="s">
        <v>490</v>
      </c>
      <c r="B112" s="82" t="s">
        <v>49</v>
      </c>
      <c r="C112" s="81">
        <v>1493</v>
      </c>
      <c r="D112" s="81">
        <v>1717</v>
      </c>
      <c r="E112" s="81">
        <v>1670</v>
      </c>
      <c r="F112" s="81">
        <v>1672</v>
      </c>
      <c r="G112" s="81">
        <v>1677</v>
      </c>
      <c r="H112" s="81">
        <v>1681</v>
      </c>
      <c r="I112" s="81">
        <v>1686</v>
      </c>
      <c r="J112" s="81">
        <v>1690</v>
      </c>
      <c r="K112" s="81">
        <v>1695</v>
      </c>
      <c r="L112" s="81">
        <v>1700</v>
      </c>
      <c r="M112" s="81">
        <v>1704</v>
      </c>
      <c r="N112" s="81">
        <v>1709</v>
      </c>
      <c r="O112" s="81">
        <v>1713</v>
      </c>
      <c r="P112" s="81">
        <v>1718</v>
      </c>
      <c r="Q112" s="81">
        <v>1722</v>
      </c>
      <c r="R112" s="81">
        <v>1727</v>
      </c>
      <c r="S112" s="81">
        <v>1731</v>
      </c>
      <c r="T112" s="81">
        <v>1736</v>
      </c>
      <c r="U112" s="81">
        <v>1740</v>
      </c>
      <c r="V112" s="81">
        <v>1745</v>
      </c>
      <c r="W112" s="81">
        <v>1750</v>
      </c>
      <c r="X112" s="81">
        <v>1754</v>
      </c>
      <c r="Y112" s="81">
        <v>1759</v>
      </c>
      <c r="Z112" s="81">
        <v>1763</v>
      </c>
      <c r="AA112" s="81">
        <v>1768</v>
      </c>
      <c r="AB112" s="81">
        <v>1772</v>
      </c>
      <c r="AC112" s="81">
        <v>1777</v>
      </c>
      <c r="AD112" s="80">
        <v>1.3749999999999999E-3</v>
      </c>
    </row>
    <row r="113" spans="1:30" ht="15" customHeight="1" x14ac:dyDescent="0.25">
      <c r="A113" s="79" t="s">
        <v>489</v>
      </c>
      <c r="B113" s="82" t="s">
        <v>50</v>
      </c>
      <c r="C113" s="81">
        <v>2474</v>
      </c>
      <c r="D113" s="81">
        <v>2741</v>
      </c>
      <c r="E113" s="81">
        <v>2606</v>
      </c>
      <c r="F113" s="81">
        <v>2770</v>
      </c>
      <c r="G113" s="81">
        <v>2783</v>
      </c>
      <c r="H113" s="81">
        <v>2796</v>
      </c>
      <c r="I113" s="81">
        <v>2809</v>
      </c>
      <c r="J113" s="81">
        <v>2822</v>
      </c>
      <c r="K113" s="81">
        <v>2836</v>
      </c>
      <c r="L113" s="81">
        <v>2849</v>
      </c>
      <c r="M113" s="81">
        <v>2862</v>
      </c>
      <c r="N113" s="81">
        <v>2875</v>
      </c>
      <c r="O113" s="81">
        <v>2888</v>
      </c>
      <c r="P113" s="81">
        <v>2901</v>
      </c>
      <c r="Q113" s="81">
        <v>2915</v>
      </c>
      <c r="R113" s="81">
        <v>2928</v>
      </c>
      <c r="S113" s="81">
        <v>2941</v>
      </c>
      <c r="T113" s="81">
        <v>2954</v>
      </c>
      <c r="U113" s="81">
        <v>2968</v>
      </c>
      <c r="V113" s="81">
        <v>2981</v>
      </c>
      <c r="W113" s="81">
        <v>2994</v>
      </c>
      <c r="X113" s="81">
        <v>3007</v>
      </c>
      <c r="Y113" s="81">
        <v>3020</v>
      </c>
      <c r="Z113" s="81">
        <v>3034</v>
      </c>
      <c r="AA113" s="81">
        <v>3047</v>
      </c>
      <c r="AB113" s="81">
        <v>3060</v>
      </c>
      <c r="AC113" s="81">
        <v>3073</v>
      </c>
      <c r="AD113" s="80">
        <v>4.5840000000000004E-3</v>
      </c>
    </row>
    <row r="114" spans="1:30" ht="15" customHeight="1" x14ac:dyDescent="0.25">
      <c r="A114" s="79" t="s">
        <v>488</v>
      </c>
      <c r="B114" s="82" t="s">
        <v>51</v>
      </c>
      <c r="C114" s="81">
        <v>1432</v>
      </c>
      <c r="D114" s="81">
        <v>1484</v>
      </c>
      <c r="E114" s="81">
        <v>1521</v>
      </c>
      <c r="F114" s="81">
        <v>1520</v>
      </c>
      <c r="G114" s="81">
        <v>1528</v>
      </c>
      <c r="H114" s="81">
        <v>1538</v>
      </c>
      <c r="I114" s="81">
        <v>1547</v>
      </c>
      <c r="J114" s="81">
        <v>1556</v>
      </c>
      <c r="K114" s="81">
        <v>1566</v>
      </c>
      <c r="L114" s="81">
        <v>1575</v>
      </c>
      <c r="M114" s="81">
        <v>1585</v>
      </c>
      <c r="N114" s="81">
        <v>1594</v>
      </c>
      <c r="O114" s="81">
        <v>1604</v>
      </c>
      <c r="P114" s="81">
        <v>1614</v>
      </c>
      <c r="Q114" s="81">
        <v>1624</v>
      </c>
      <c r="R114" s="81">
        <v>1634</v>
      </c>
      <c r="S114" s="81">
        <v>1644</v>
      </c>
      <c r="T114" s="81">
        <v>1654</v>
      </c>
      <c r="U114" s="81">
        <v>1665</v>
      </c>
      <c r="V114" s="81">
        <v>1675</v>
      </c>
      <c r="W114" s="81">
        <v>1686</v>
      </c>
      <c r="X114" s="81">
        <v>1697</v>
      </c>
      <c r="Y114" s="81">
        <v>1707</v>
      </c>
      <c r="Z114" s="81">
        <v>1718</v>
      </c>
      <c r="AA114" s="81">
        <v>1729</v>
      </c>
      <c r="AB114" s="81">
        <v>1740</v>
      </c>
      <c r="AC114" s="81">
        <v>1751</v>
      </c>
      <c r="AD114" s="80">
        <v>6.6400000000000001E-3</v>
      </c>
    </row>
    <row r="115" spans="1:30" ht="15" customHeight="1" x14ac:dyDescent="0.25">
      <c r="A115" s="79" t="s">
        <v>487</v>
      </c>
      <c r="B115" s="82" t="s">
        <v>52</v>
      </c>
      <c r="C115" s="81">
        <v>1068</v>
      </c>
      <c r="D115" s="81">
        <v>1095</v>
      </c>
      <c r="E115" s="81">
        <v>882</v>
      </c>
      <c r="F115" s="81">
        <v>933</v>
      </c>
      <c r="G115" s="81">
        <v>940</v>
      </c>
      <c r="H115" s="81">
        <v>948</v>
      </c>
      <c r="I115" s="81">
        <v>956</v>
      </c>
      <c r="J115" s="81">
        <v>963</v>
      </c>
      <c r="K115" s="81">
        <v>971</v>
      </c>
      <c r="L115" s="81">
        <v>979</v>
      </c>
      <c r="M115" s="81">
        <v>987</v>
      </c>
      <c r="N115" s="81">
        <v>994</v>
      </c>
      <c r="O115" s="81">
        <v>1002</v>
      </c>
      <c r="P115" s="81">
        <v>1009</v>
      </c>
      <c r="Q115" s="81">
        <v>1017</v>
      </c>
      <c r="R115" s="81">
        <v>1024</v>
      </c>
      <c r="S115" s="81">
        <v>1032</v>
      </c>
      <c r="T115" s="81">
        <v>1040</v>
      </c>
      <c r="U115" s="81">
        <v>1047</v>
      </c>
      <c r="V115" s="81">
        <v>1055</v>
      </c>
      <c r="W115" s="81">
        <v>1062</v>
      </c>
      <c r="X115" s="81">
        <v>1069</v>
      </c>
      <c r="Y115" s="81">
        <v>1077</v>
      </c>
      <c r="Z115" s="81">
        <v>1084</v>
      </c>
      <c r="AA115" s="81">
        <v>1092</v>
      </c>
      <c r="AB115" s="81">
        <v>1099</v>
      </c>
      <c r="AC115" s="81">
        <v>1107</v>
      </c>
      <c r="AD115" s="80">
        <v>4.3600000000000003E-4</v>
      </c>
    </row>
    <row r="116" spans="1:30" ht="15" customHeight="1" x14ac:dyDescent="0.2">
      <c r="A116" s="79" t="s">
        <v>486</v>
      </c>
      <c r="B116" s="78" t="s">
        <v>53</v>
      </c>
      <c r="C116" s="77">
        <v>1298.533936</v>
      </c>
      <c r="D116" s="77">
        <v>1487.971802</v>
      </c>
      <c r="E116" s="77">
        <v>1399.544922</v>
      </c>
      <c r="F116" s="77">
        <v>1427.1579589999999</v>
      </c>
      <c r="G116" s="77">
        <v>1436.6854249999999</v>
      </c>
      <c r="H116" s="77">
        <v>1446.1907960000001</v>
      </c>
      <c r="I116" s="77">
        <v>1455.7052000000001</v>
      </c>
      <c r="J116" s="77">
        <v>1464.9483640000001</v>
      </c>
      <c r="K116" s="77">
        <v>1474.777832</v>
      </c>
      <c r="L116" s="77">
        <v>1484.2109379999999</v>
      </c>
      <c r="M116" s="77">
        <v>1493.9171140000001</v>
      </c>
      <c r="N116" s="77">
        <v>1503.2032469999999</v>
      </c>
      <c r="O116" s="77">
        <v>1512.8374020000001</v>
      </c>
      <c r="P116" s="77">
        <v>1522.455811</v>
      </c>
      <c r="Q116" s="77">
        <v>1532.084961</v>
      </c>
      <c r="R116" s="77">
        <v>1541.4951169999999</v>
      </c>
      <c r="S116" s="77">
        <v>1551.090942</v>
      </c>
      <c r="T116" s="77">
        <v>1560.8823239999999</v>
      </c>
      <c r="U116" s="77">
        <v>1570.4616699999999</v>
      </c>
      <c r="V116" s="77">
        <v>1579.979736</v>
      </c>
      <c r="W116" s="77">
        <v>1589.4643550000001</v>
      </c>
      <c r="X116" s="77">
        <v>1599.270996</v>
      </c>
      <c r="Y116" s="77">
        <v>1608.8964840000001</v>
      </c>
      <c r="Z116" s="77">
        <v>1618.403442</v>
      </c>
      <c r="AA116" s="77">
        <v>1628.2222899999999</v>
      </c>
      <c r="AB116" s="77">
        <v>1637.767212</v>
      </c>
      <c r="AC116" s="77">
        <v>1647.5688479999999</v>
      </c>
      <c r="AD116" s="76">
        <v>4.084E-3</v>
      </c>
    </row>
    <row r="117" spans="1:30" ht="15" customHeight="1" thickBot="1" x14ac:dyDescent="0.25"/>
    <row r="118" spans="1:30" ht="15" customHeight="1" x14ac:dyDescent="0.2">
      <c r="B118" s="75" t="s">
        <v>55</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spans="1:30" ht="15" customHeight="1" x14ac:dyDescent="0.2">
      <c r="B119" s="74" t="s">
        <v>56</v>
      </c>
    </row>
    <row r="120" spans="1:30" ht="15" customHeight="1" x14ac:dyDescent="0.2">
      <c r="B120" s="74" t="s">
        <v>57</v>
      </c>
    </row>
    <row r="121" spans="1:30" ht="15" customHeight="1" x14ac:dyDescent="0.2">
      <c r="B121" s="74" t="s">
        <v>170</v>
      </c>
    </row>
    <row r="122" spans="1:30" ht="15" customHeight="1" x14ac:dyDescent="0.2">
      <c r="B122" s="74" t="s">
        <v>58</v>
      </c>
    </row>
    <row r="123" spans="1:30" ht="15" customHeight="1" x14ac:dyDescent="0.2">
      <c r="B123" s="74" t="s">
        <v>59</v>
      </c>
    </row>
    <row r="124" spans="1:30" ht="15" customHeight="1" x14ac:dyDescent="0.2">
      <c r="B124" s="74" t="s">
        <v>60</v>
      </c>
    </row>
    <row r="125" spans="1:30" ht="15" customHeight="1" x14ac:dyDescent="0.2">
      <c r="B125" s="74" t="s">
        <v>61</v>
      </c>
    </row>
    <row r="126" spans="1:30" ht="15" customHeight="1" x14ac:dyDescent="0.2">
      <c r="B126" s="74" t="s">
        <v>171</v>
      </c>
    </row>
    <row r="127" spans="1:30" ht="15" customHeight="1" x14ac:dyDescent="0.2">
      <c r="B127" s="74" t="s">
        <v>172</v>
      </c>
    </row>
    <row r="128" spans="1:30" ht="15" customHeight="1" x14ac:dyDescent="0.2">
      <c r="B128" s="74" t="s">
        <v>173</v>
      </c>
    </row>
    <row r="129" spans="2:2" ht="15" customHeight="1" x14ac:dyDescent="0.2">
      <c r="B129" s="74" t="s">
        <v>485</v>
      </c>
    </row>
    <row r="130" spans="2:2" ht="15" customHeight="1" x14ac:dyDescent="0.2">
      <c r="B130" s="74" t="s">
        <v>62</v>
      </c>
    </row>
    <row r="131" spans="2:2" ht="15" customHeight="1" x14ac:dyDescent="0.2">
      <c r="B131" s="74" t="s">
        <v>63</v>
      </c>
    </row>
    <row r="132" spans="2:2" ht="15" customHeight="1" x14ac:dyDescent="0.2">
      <c r="B132" s="74" t="s">
        <v>64</v>
      </c>
    </row>
    <row r="133" spans="2:2" ht="15" customHeight="1" x14ac:dyDescent="0.2">
      <c r="B133" s="74" t="s">
        <v>372</v>
      </c>
    </row>
    <row r="134" spans="2:2" ht="15" customHeight="1" x14ac:dyDescent="0.2">
      <c r="B134" s="74" t="s">
        <v>65</v>
      </c>
    </row>
    <row r="135" spans="2:2" ht="15" customHeight="1" x14ac:dyDescent="0.2">
      <c r="B135" s="74" t="s">
        <v>484</v>
      </c>
    </row>
    <row r="136" spans="2:2" ht="15" customHeight="1" x14ac:dyDescent="0.2">
      <c r="B136" s="74" t="s">
        <v>370</v>
      </c>
    </row>
    <row r="137" spans="2:2" ht="15" customHeight="1" x14ac:dyDescent="0.2">
      <c r="B137" s="74" t="s">
        <v>369</v>
      </c>
    </row>
    <row r="138" spans="2:2" ht="15" customHeight="1" x14ac:dyDescent="0.2">
      <c r="B138" s="74" t="s">
        <v>368</v>
      </c>
    </row>
    <row r="139" spans="2:2" ht="15" customHeight="1" x14ac:dyDescent="0.2">
      <c r="B139" s="74" t="s">
        <v>367</v>
      </c>
    </row>
  </sheetData>
  <mergeCells count="1">
    <mergeCell ref="B118:AD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workbookViewId="0"/>
  </sheetViews>
  <sheetFormatPr defaultRowHeight="15" x14ac:dyDescent="0.25"/>
  <cols>
    <col min="1" max="1" width="26" customWidth="1"/>
    <col min="2" max="2" width="10.125" bestFit="1" customWidth="1"/>
    <col min="3" max="3" width="12.125" bestFit="1" customWidth="1"/>
    <col min="4" max="28" width="9.5" bestFit="1" customWidth="1"/>
    <col min="29" max="29" width="9" customWidth="1"/>
    <col min="30" max="31" width="9.5" bestFit="1" customWidth="1"/>
  </cols>
  <sheetData>
    <row r="1" spans="1:28" x14ac:dyDescent="0.25">
      <c r="A1" t="s">
        <v>140</v>
      </c>
      <c r="B1">
        <v>354871</v>
      </c>
      <c r="C1" t="s">
        <v>141</v>
      </c>
    </row>
    <row r="2" spans="1:28" x14ac:dyDescent="0.25">
      <c r="A2" t="s">
        <v>142</v>
      </c>
      <c r="B2" s="8">
        <v>947817120</v>
      </c>
      <c r="C2" t="s">
        <v>143</v>
      </c>
    </row>
    <row r="3" spans="1:28" x14ac:dyDescent="0.25">
      <c r="A3" t="s">
        <v>140</v>
      </c>
      <c r="B3" s="8">
        <f>B1*B2</f>
        <v>336352809191520</v>
      </c>
      <c r="C3" t="s">
        <v>144</v>
      </c>
    </row>
    <row r="5" spans="1:28" x14ac:dyDescent="0.25">
      <c r="A5" t="s">
        <v>568</v>
      </c>
    </row>
    <row r="6" spans="1:28" x14ac:dyDescent="0.25">
      <c r="A6" t="s">
        <v>569</v>
      </c>
    </row>
    <row r="8" spans="1:28" x14ac:dyDescent="0.25">
      <c r="B8">
        <v>2014</v>
      </c>
      <c r="C8">
        <v>2015</v>
      </c>
      <c r="D8">
        <v>2016</v>
      </c>
      <c r="E8">
        <v>2017</v>
      </c>
      <c r="F8">
        <v>2018</v>
      </c>
      <c r="G8">
        <v>2019</v>
      </c>
      <c r="H8">
        <v>2020</v>
      </c>
      <c r="I8">
        <v>2021</v>
      </c>
      <c r="J8">
        <v>2022</v>
      </c>
      <c r="K8">
        <v>2023</v>
      </c>
      <c r="L8">
        <v>2024</v>
      </c>
      <c r="M8">
        <v>2025</v>
      </c>
      <c r="N8">
        <v>2026</v>
      </c>
      <c r="O8">
        <v>2027</v>
      </c>
      <c r="P8">
        <v>2028</v>
      </c>
      <c r="Q8">
        <v>2029</v>
      </c>
      <c r="R8">
        <v>2030</v>
      </c>
      <c r="S8">
        <v>2031</v>
      </c>
      <c r="T8">
        <v>2032</v>
      </c>
      <c r="U8">
        <v>2033</v>
      </c>
      <c r="V8">
        <v>2034</v>
      </c>
      <c r="W8">
        <v>2035</v>
      </c>
      <c r="X8">
        <v>2036</v>
      </c>
      <c r="Y8">
        <v>2037</v>
      </c>
      <c r="Z8">
        <v>2038</v>
      </c>
      <c r="AA8">
        <v>2039</v>
      </c>
      <c r="AB8">
        <v>2040</v>
      </c>
    </row>
    <row r="9" spans="1:28" x14ac:dyDescent="0.25">
      <c r="A9" t="s">
        <v>145</v>
      </c>
      <c r="B9" s="9">
        <f>B3</f>
        <v>336352809191520</v>
      </c>
      <c r="C9" s="9">
        <f>$B$3*('AEO Table 5'!D61/'AEO Table 5'!$C61)</f>
        <v>305881087144498.12</v>
      </c>
      <c r="D9" s="9">
        <f>$B$3*('AEO Table 5'!E61/'AEO Table 5'!$C61)</f>
        <v>316487259997898.62</v>
      </c>
      <c r="E9" s="9">
        <f>$B$3*('AEO Table 5'!F61/'AEO Table 5'!$C61)</f>
        <v>323281367408135.25</v>
      </c>
      <c r="F9" s="9">
        <f>$B$3*('AEO Table 5'!G61/'AEO Table 5'!$C61)</f>
        <v>318787937166506.62</v>
      </c>
      <c r="G9" s="9">
        <f>$B$3*('AEO Table 5'!H61/'AEO Table 5'!$C61)</f>
        <v>312117386311385.37</v>
      </c>
      <c r="H9" s="9">
        <f>$B$3*('AEO Table 5'!I61/'AEO Table 5'!$C61)</f>
        <v>306908320110019.31</v>
      </c>
      <c r="I9" s="9">
        <f>$B$3*('AEO Table 5'!J61/'AEO Table 5'!$C61)</f>
        <v>304187520591596.94</v>
      </c>
      <c r="J9" s="9">
        <f>$B$3*('AEO Table 5'!K61/'AEO Table 5'!$C61)</f>
        <v>302878001481907.12</v>
      </c>
      <c r="K9" s="9">
        <f>$B$3*('AEO Table 5'!L61/'AEO Table 5'!$C61)</f>
        <v>300641357272519.5</v>
      </c>
      <c r="L9" s="9">
        <f>$B$3*('AEO Table 5'!M61/'AEO Table 5'!$C61)</f>
        <v>298167821176438.69</v>
      </c>
      <c r="M9" s="9">
        <f>$B$3*('AEO Table 5'!N61/'AEO Table 5'!$C61)</f>
        <v>295635813669238.75</v>
      </c>
      <c r="N9" s="9">
        <f>$B$3*('AEO Table 5'!O61/'AEO Table 5'!$C61)</f>
        <v>293909028139840.62</v>
      </c>
      <c r="O9" s="9">
        <f>$B$3*('AEO Table 5'!P61/'AEO Table 5'!$C61)</f>
        <v>292495643361556.25</v>
      </c>
      <c r="P9" s="9">
        <f>$B$3*('AEO Table 5'!Q61/'AEO Table 5'!$C61)</f>
        <v>291195293290628</v>
      </c>
      <c r="Q9" s="9">
        <f>$B$3*('AEO Table 5'!R61/'AEO Table 5'!$C61)</f>
        <v>289743879548299.56</v>
      </c>
      <c r="R9" s="9">
        <f>$B$3*('AEO Table 5'!S61/'AEO Table 5'!$C61)</f>
        <v>288151623358108.5</v>
      </c>
      <c r="S9" s="9">
        <f>$B$3*('AEO Table 5'!T61/'AEO Table 5'!$C61)</f>
        <v>287079447071444.44</v>
      </c>
      <c r="T9" s="9">
        <f>$B$3*('AEO Table 5'!U61/'AEO Table 5'!$C61)</f>
        <v>286243711735141</v>
      </c>
      <c r="U9" s="9">
        <f>$B$3*('AEO Table 5'!V61/'AEO Table 5'!$C61)</f>
        <v>285405721717174.87</v>
      </c>
      <c r="V9" s="9">
        <f>$B$3*('AEO Table 5'!W61/'AEO Table 5'!$C61)</f>
        <v>284446580137866.94</v>
      </c>
      <c r="W9" s="9">
        <f>$B$3*('AEO Table 5'!X61/'AEO Table 5'!$C61)</f>
        <v>283608439807789.94</v>
      </c>
      <c r="X9" s="9">
        <f>$B$3*('AEO Table 5'!Y61/'AEO Table 5'!$C61)</f>
        <v>282583611836042.31</v>
      </c>
      <c r="Y9" s="9">
        <f>$B$3*('AEO Table 5'!Z61/'AEO Table 5'!$C61)</f>
        <v>281637397098267.12</v>
      </c>
      <c r="Z9" s="9">
        <f>$B$3*('AEO Table 5'!AA61/'AEO Table 5'!$C61)</f>
        <v>280735073496858.94</v>
      </c>
      <c r="AA9" s="9">
        <f>$B$3*('AEO Table 5'!AB61/'AEO Table 5'!$C61)</f>
        <v>279738353889839.5</v>
      </c>
      <c r="AB9" s="9">
        <f>$B$3*('AEO Table 5'!AC61/'AEO Table 5'!$C61)</f>
        <v>278777408565201.41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5" customWidth="1"/>
    <col min="2" max="7" width="10.875" customWidth="1"/>
    <col min="257" max="257" width="31.75" customWidth="1"/>
    <col min="258" max="263" width="10.875" customWidth="1"/>
    <col min="513" max="513" width="31.75" customWidth="1"/>
    <col min="514" max="519" width="10.875" customWidth="1"/>
    <col min="769" max="769" width="31.75" customWidth="1"/>
    <col min="770" max="775" width="10.875" customWidth="1"/>
    <col min="1025" max="1025" width="31.75" customWidth="1"/>
    <col min="1026" max="1031" width="10.875" customWidth="1"/>
    <col min="1281" max="1281" width="31.75" customWidth="1"/>
    <col min="1282" max="1287" width="10.875" customWidth="1"/>
    <col min="1537" max="1537" width="31.75" customWidth="1"/>
    <col min="1538" max="1543" width="10.875" customWidth="1"/>
    <col min="1793" max="1793" width="31.75" customWidth="1"/>
    <col min="1794" max="1799" width="10.875" customWidth="1"/>
    <col min="2049" max="2049" width="31.75" customWidth="1"/>
    <col min="2050" max="2055" width="10.875" customWidth="1"/>
    <col min="2305" max="2305" width="31.75" customWidth="1"/>
    <col min="2306" max="2311" width="10.875" customWidth="1"/>
    <col min="2561" max="2561" width="31.75" customWidth="1"/>
    <col min="2562" max="2567" width="10.875" customWidth="1"/>
    <col min="2817" max="2817" width="31.75" customWidth="1"/>
    <col min="2818" max="2823" width="10.875" customWidth="1"/>
    <col min="3073" max="3073" width="31.75" customWidth="1"/>
    <col min="3074" max="3079" width="10.875" customWidth="1"/>
    <col min="3329" max="3329" width="31.75" customWidth="1"/>
    <col min="3330" max="3335" width="10.875" customWidth="1"/>
    <col min="3585" max="3585" width="31.75" customWidth="1"/>
    <col min="3586" max="3591" width="10.875" customWidth="1"/>
    <col min="3841" max="3841" width="31.75" customWidth="1"/>
    <col min="3842" max="3847" width="10.875" customWidth="1"/>
    <col min="4097" max="4097" width="31.75" customWidth="1"/>
    <col min="4098" max="4103" width="10.875" customWidth="1"/>
    <col min="4353" max="4353" width="31.75" customWidth="1"/>
    <col min="4354" max="4359" width="10.875" customWidth="1"/>
    <col min="4609" max="4609" width="31.75" customWidth="1"/>
    <col min="4610" max="4615" width="10.875" customWidth="1"/>
    <col min="4865" max="4865" width="31.75" customWidth="1"/>
    <col min="4866" max="4871" width="10.875" customWidth="1"/>
    <col min="5121" max="5121" width="31.75" customWidth="1"/>
    <col min="5122" max="5127" width="10.875" customWidth="1"/>
    <col min="5377" max="5377" width="31.75" customWidth="1"/>
    <col min="5378" max="5383" width="10.875" customWidth="1"/>
    <col min="5633" max="5633" width="31.75" customWidth="1"/>
    <col min="5634" max="5639" width="10.875" customWidth="1"/>
    <col min="5889" max="5889" width="31.75" customWidth="1"/>
    <col min="5890" max="5895" width="10.875" customWidth="1"/>
    <col min="6145" max="6145" width="31.75" customWidth="1"/>
    <col min="6146" max="6151" width="10.875" customWidth="1"/>
    <col min="6401" max="6401" width="31.75" customWidth="1"/>
    <col min="6402" max="6407" width="10.875" customWidth="1"/>
    <col min="6657" max="6657" width="31.75" customWidth="1"/>
    <col min="6658" max="6663" width="10.875" customWidth="1"/>
    <col min="6913" max="6913" width="31.75" customWidth="1"/>
    <col min="6914" max="6919" width="10.875" customWidth="1"/>
    <col min="7169" max="7169" width="31.75" customWidth="1"/>
    <col min="7170" max="7175" width="10.875" customWidth="1"/>
    <col min="7425" max="7425" width="31.75" customWidth="1"/>
    <col min="7426" max="7431" width="10.875" customWidth="1"/>
    <col min="7681" max="7681" width="31.75" customWidth="1"/>
    <col min="7682" max="7687" width="10.875" customWidth="1"/>
    <col min="7937" max="7937" width="31.75" customWidth="1"/>
    <col min="7938" max="7943" width="10.875" customWidth="1"/>
    <col min="8193" max="8193" width="31.75" customWidth="1"/>
    <col min="8194" max="8199" width="10.875" customWidth="1"/>
    <col min="8449" max="8449" width="31.75" customWidth="1"/>
    <col min="8450" max="8455" width="10.875" customWidth="1"/>
    <col min="8705" max="8705" width="31.75" customWidth="1"/>
    <col min="8706" max="8711" width="10.875" customWidth="1"/>
    <col min="8961" max="8961" width="31.75" customWidth="1"/>
    <col min="8962" max="8967" width="10.875" customWidth="1"/>
    <col min="9217" max="9217" width="31.75" customWidth="1"/>
    <col min="9218" max="9223" width="10.875" customWidth="1"/>
    <col min="9473" max="9473" width="31.75" customWidth="1"/>
    <col min="9474" max="9479" width="10.875" customWidth="1"/>
    <col min="9729" max="9729" width="31.75" customWidth="1"/>
    <col min="9730" max="9735" width="10.875" customWidth="1"/>
    <col min="9985" max="9985" width="31.75" customWidth="1"/>
    <col min="9986" max="9991" width="10.875" customWidth="1"/>
    <col min="10241" max="10241" width="31.75" customWidth="1"/>
    <col min="10242" max="10247" width="10.875" customWidth="1"/>
    <col min="10497" max="10497" width="31.75" customWidth="1"/>
    <col min="10498" max="10503" width="10.875" customWidth="1"/>
    <col min="10753" max="10753" width="31.75" customWidth="1"/>
    <col min="10754" max="10759" width="10.875" customWidth="1"/>
    <col min="11009" max="11009" width="31.75" customWidth="1"/>
    <col min="11010" max="11015" width="10.875" customWidth="1"/>
    <col min="11265" max="11265" width="31.75" customWidth="1"/>
    <col min="11266" max="11271" width="10.875" customWidth="1"/>
    <col min="11521" max="11521" width="31.75" customWidth="1"/>
    <col min="11522" max="11527" width="10.875" customWidth="1"/>
    <col min="11777" max="11777" width="31.75" customWidth="1"/>
    <col min="11778" max="11783" width="10.875" customWidth="1"/>
    <col min="12033" max="12033" width="31.75" customWidth="1"/>
    <col min="12034" max="12039" width="10.875" customWidth="1"/>
    <col min="12289" max="12289" width="31.75" customWidth="1"/>
    <col min="12290" max="12295" width="10.875" customWidth="1"/>
    <col min="12545" max="12545" width="31.75" customWidth="1"/>
    <col min="12546" max="12551" width="10.875" customWidth="1"/>
    <col min="12801" max="12801" width="31.75" customWidth="1"/>
    <col min="12802" max="12807" width="10.875" customWidth="1"/>
    <col min="13057" max="13057" width="31.75" customWidth="1"/>
    <col min="13058" max="13063" width="10.875" customWidth="1"/>
    <col min="13313" max="13313" width="31.75" customWidth="1"/>
    <col min="13314" max="13319" width="10.875" customWidth="1"/>
    <col min="13569" max="13569" width="31.75" customWidth="1"/>
    <col min="13570" max="13575" width="10.875" customWidth="1"/>
    <col min="13825" max="13825" width="31.75" customWidth="1"/>
    <col min="13826" max="13831" width="10.875" customWidth="1"/>
    <col min="14081" max="14081" width="31.75" customWidth="1"/>
    <col min="14082" max="14087" width="10.875" customWidth="1"/>
    <col min="14337" max="14337" width="31.75" customWidth="1"/>
    <col min="14338" max="14343" width="10.875" customWidth="1"/>
    <col min="14593" max="14593" width="31.75" customWidth="1"/>
    <col min="14594" max="14599" width="10.875" customWidth="1"/>
    <col min="14849" max="14849" width="31.75" customWidth="1"/>
    <col min="14850" max="14855" width="10.875" customWidth="1"/>
    <col min="15105" max="15105" width="31.75" customWidth="1"/>
    <col min="15106" max="15111" width="10.875" customWidth="1"/>
    <col min="15361" max="15361" width="31.75" customWidth="1"/>
    <col min="15362" max="15367" width="10.875" customWidth="1"/>
    <col min="15617" max="15617" width="31.75" customWidth="1"/>
    <col min="15618" max="15623" width="10.875" customWidth="1"/>
    <col min="15873" max="15873" width="31.75" customWidth="1"/>
    <col min="15874" max="15879" width="10.875" customWidth="1"/>
    <col min="16129" max="16129" width="31.75" customWidth="1"/>
    <col min="16130" max="16135" width="10.875" customWidth="1"/>
  </cols>
  <sheetData>
    <row r="1" spans="1:7" s="12" customFormat="1" ht="12.75" customHeight="1" x14ac:dyDescent="0.2">
      <c r="A1" s="10" t="s">
        <v>176</v>
      </c>
      <c r="B1" s="11"/>
    </row>
    <row r="2" spans="1:7" x14ac:dyDescent="0.25">
      <c r="A2" s="10" t="s">
        <v>177</v>
      </c>
    </row>
    <row r="3" spans="1:7" s="15" customFormat="1" ht="15" customHeight="1" x14ac:dyDescent="0.25">
      <c r="A3" s="13" t="s">
        <v>178</v>
      </c>
      <c r="B3" s="14"/>
      <c r="C3" s="14"/>
      <c r="D3" s="14"/>
      <c r="E3" s="14"/>
      <c r="F3" s="14"/>
      <c r="G3" s="14"/>
    </row>
    <row r="4" spans="1:7" s="17" customFormat="1" ht="15" customHeight="1" x14ac:dyDescent="0.2">
      <c r="A4" s="16" t="s">
        <v>179</v>
      </c>
      <c r="B4" s="16"/>
      <c r="C4" s="16"/>
      <c r="D4" s="16"/>
      <c r="E4" s="16"/>
      <c r="F4" s="16"/>
      <c r="G4" s="16"/>
    </row>
    <row r="5" spans="1:7" x14ac:dyDescent="0.25">
      <c r="A5" s="18"/>
      <c r="B5" s="19"/>
      <c r="C5" s="53" t="s">
        <v>180</v>
      </c>
      <c r="D5" s="54"/>
      <c r="E5" s="54"/>
      <c r="F5" s="54"/>
      <c r="G5" s="54"/>
    </row>
    <row r="6" spans="1:7" x14ac:dyDescent="0.25">
      <c r="A6" s="20"/>
      <c r="B6" s="21"/>
      <c r="C6" s="55"/>
      <c r="D6" s="56"/>
      <c r="E6" s="56"/>
      <c r="F6" s="56"/>
      <c r="G6" s="56"/>
    </row>
    <row r="7" spans="1:7" x14ac:dyDescent="0.25">
      <c r="A7" s="20"/>
      <c r="B7" s="22"/>
      <c r="C7" s="57" t="s">
        <v>181</v>
      </c>
      <c r="D7" s="58"/>
      <c r="E7" s="61" t="s">
        <v>182</v>
      </c>
      <c r="F7" s="62"/>
      <c r="G7" s="23"/>
    </row>
    <row r="8" spans="1:7" ht="12.75" customHeight="1" x14ac:dyDescent="0.25">
      <c r="A8" s="20"/>
      <c r="B8" s="65" t="s">
        <v>183</v>
      </c>
      <c r="C8" s="59"/>
      <c r="D8" s="60"/>
      <c r="E8" s="63"/>
      <c r="F8" s="64"/>
      <c r="G8" s="24"/>
    </row>
    <row r="9" spans="1:7" x14ac:dyDescent="0.25">
      <c r="A9" s="67" t="s">
        <v>184</v>
      </c>
      <c r="B9" s="65"/>
      <c r="C9" s="25"/>
      <c r="D9" s="25"/>
      <c r="E9" s="69" t="s">
        <v>185</v>
      </c>
      <c r="F9" s="71" t="s">
        <v>186</v>
      </c>
      <c r="G9" s="69" t="s">
        <v>187</v>
      </c>
    </row>
    <row r="10" spans="1:7" ht="15.75" thickBot="1" x14ac:dyDescent="0.3">
      <c r="A10" s="68"/>
      <c r="B10" s="66"/>
      <c r="C10" s="26" t="s">
        <v>188</v>
      </c>
      <c r="D10" s="26" t="s">
        <v>189</v>
      </c>
      <c r="E10" s="70"/>
      <c r="F10" s="72"/>
      <c r="G10" s="70"/>
    </row>
    <row r="11" spans="1:7" ht="10.5" customHeight="1" thickTop="1" x14ac:dyDescent="0.25"/>
    <row r="12" spans="1:7" ht="10.5" customHeight="1" x14ac:dyDescent="0.25">
      <c r="A12" s="27" t="s">
        <v>190</v>
      </c>
      <c r="B12" s="28">
        <v>113.6</v>
      </c>
      <c r="C12" s="28">
        <v>71.8</v>
      </c>
      <c r="D12" s="28">
        <v>6.7</v>
      </c>
      <c r="E12" s="28">
        <v>9</v>
      </c>
      <c r="F12" s="28">
        <v>19.100000000000001</v>
      </c>
      <c r="G12" s="28">
        <v>6.9</v>
      </c>
    </row>
    <row r="13" spans="1:7" ht="10.5" customHeight="1" x14ac:dyDescent="0.25">
      <c r="A13" s="29"/>
      <c r="B13" s="28"/>
      <c r="C13" s="28"/>
      <c r="D13" s="28"/>
      <c r="E13" s="28"/>
      <c r="F13" s="28"/>
      <c r="G13" s="28"/>
    </row>
    <row r="14" spans="1:7" ht="10.5" customHeight="1" x14ac:dyDescent="0.25">
      <c r="A14" s="30" t="s">
        <v>191</v>
      </c>
      <c r="B14" s="28"/>
      <c r="C14" s="28"/>
      <c r="D14" s="28"/>
      <c r="E14" s="28"/>
      <c r="F14" s="28"/>
      <c r="G14" s="28"/>
    </row>
    <row r="15" spans="1:7" ht="10.5" customHeight="1" x14ac:dyDescent="0.25">
      <c r="A15" s="31" t="s">
        <v>192</v>
      </c>
      <c r="B15" s="28">
        <v>20.8</v>
      </c>
      <c r="C15" s="28">
        <v>10.9</v>
      </c>
      <c r="D15" s="28">
        <v>1.8</v>
      </c>
      <c r="E15" s="28">
        <v>3.1</v>
      </c>
      <c r="F15" s="28">
        <v>4.4000000000000004</v>
      </c>
      <c r="G15" s="28">
        <v>0.5</v>
      </c>
    </row>
    <row r="16" spans="1:7" ht="10.5" customHeight="1" x14ac:dyDescent="0.25">
      <c r="A16" s="32" t="s">
        <v>193</v>
      </c>
      <c r="B16" s="28">
        <v>5.5</v>
      </c>
      <c r="C16" s="28">
        <v>3.1</v>
      </c>
      <c r="D16" s="28">
        <v>0.3</v>
      </c>
      <c r="E16" s="28">
        <v>1</v>
      </c>
      <c r="F16" s="28">
        <v>1</v>
      </c>
      <c r="G16" s="28">
        <v>0.1</v>
      </c>
    </row>
    <row r="17" spans="1:10" ht="10.5" customHeight="1" x14ac:dyDescent="0.25">
      <c r="A17" s="32" t="s">
        <v>194</v>
      </c>
      <c r="B17" s="28">
        <v>15.3</v>
      </c>
      <c r="C17" s="28">
        <v>7.8</v>
      </c>
      <c r="D17" s="28">
        <v>1.5</v>
      </c>
      <c r="E17" s="28">
        <v>2.1</v>
      </c>
      <c r="F17" s="28">
        <v>3.4</v>
      </c>
      <c r="G17" s="28">
        <v>0.4</v>
      </c>
    </row>
    <row r="18" spans="1:10" ht="10.5" customHeight="1" x14ac:dyDescent="0.25">
      <c r="A18" s="31" t="s">
        <v>195</v>
      </c>
      <c r="B18" s="28">
        <v>25.9</v>
      </c>
      <c r="C18" s="28">
        <v>18</v>
      </c>
      <c r="D18" s="28">
        <v>1.2</v>
      </c>
      <c r="E18" s="28">
        <v>1.9</v>
      </c>
      <c r="F18" s="28">
        <v>3.7</v>
      </c>
      <c r="G18" s="28">
        <v>1.1000000000000001</v>
      </c>
    </row>
    <row r="19" spans="1:10" ht="10.5" customHeight="1" x14ac:dyDescent="0.25">
      <c r="A19" s="32" t="s">
        <v>196</v>
      </c>
      <c r="B19" s="28">
        <v>17.899999999999999</v>
      </c>
      <c r="C19" s="28">
        <v>12.3</v>
      </c>
      <c r="D19" s="28">
        <v>0.8</v>
      </c>
      <c r="E19" s="28">
        <v>1.5</v>
      </c>
      <c r="F19" s="28">
        <v>2.7</v>
      </c>
      <c r="G19" s="28">
        <v>0.6</v>
      </c>
    </row>
    <row r="20" spans="1:10" ht="10.5" customHeight="1" x14ac:dyDescent="0.25">
      <c r="A20" s="32" t="s">
        <v>197</v>
      </c>
      <c r="B20" s="28">
        <v>8.1</v>
      </c>
      <c r="C20" s="28">
        <v>5.7</v>
      </c>
      <c r="D20" s="28">
        <v>0.4</v>
      </c>
      <c r="E20" s="28">
        <v>0.4</v>
      </c>
      <c r="F20" s="28">
        <v>1</v>
      </c>
      <c r="G20" s="28">
        <v>0.5</v>
      </c>
    </row>
    <row r="21" spans="1:10" ht="10.5" customHeight="1" x14ac:dyDescent="0.25">
      <c r="A21" s="31" t="s">
        <v>198</v>
      </c>
      <c r="B21" s="28">
        <v>42.1</v>
      </c>
      <c r="C21" s="28">
        <v>27.6</v>
      </c>
      <c r="D21" s="28">
        <v>2.1</v>
      </c>
      <c r="E21" s="28">
        <v>2.2000000000000002</v>
      </c>
      <c r="F21" s="28">
        <v>6.2</v>
      </c>
      <c r="G21" s="28">
        <v>3.9</v>
      </c>
    </row>
    <row r="22" spans="1:10" ht="10.5" customHeight="1" x14ac:dyDescent="0.25">
      <c r="A22" s="32" t="s">
        <v>199</v>
      </c>
      <c r="B22" s="28">
        <v>22.2</v>
      </c>
      <c r="C22" s="28">
        <v>13.8</v>
      </c>
      <c r="D22" s="28">
        <v>1.3</v>
      </c>
      <c r="E22" s="28">
        <v>1.1000000000000001</v>
      </c>
      <c r="F22" s="28">
        <v>3.5</v>
      </c>
      <c r="G22" s="28">
        <v>2.4</v>
      </c>
    </row>
    <row r="23" spans="1:10" ht="10.5" customHeight="1" x14ac:dyDescent="0.25">
      <c r="A23" s="32" t="s">
        <v>200</v>
      </c>
      <c r="B23" s="28">
        <v>7.1</v>
      </c>
      <c r="C23" s="28">
        <v>5.2</v>
      </c>
      <c r="D23" s="28">
        <v>0.2</v>
      </c>
      <c r="E23" s="28">
        <v>0.3</v>
      </c>
      <c r="F23" s="28">
        <v>0.7</v>
      </c>
      <c r="G23" s="28">
        <v>0.7</v>
      </c>
    </row>
    <row r="24" spans="1:10" ht="10.5" customHeight="1" x14ac:dyDescent="0.25">
      <c r="A24" s="32" t="s">
        <v>201</v>
      </c>
      <c r="B24" s="28">
        <v>12.8</v>
      </c>
      <c r="C24" s="28">
        <v>8.5</v>
      </c>
      <c r="D24" s="28">
        <v>0.6</v>
      </c>
      <c r="E24" s="28">
        <v>0.8</v>
      </c>
      <c r="F24" s="28">
        <v>2</v>
      </c>
      <c r="G24" s="28">
        <v>0.9</v>
      </c>
    </row>
    <row r="25" spans="1:10" ht="10.5" customHeight="1" x14ac:dyDescent="0.25">
      <c r="A25" s="31" t="s">
        <v>202</v>
      </c>
      <c r="B25" s="28">
        <v>24.8</v>
      </c>
      <c r="C25" s="28">
        <v>15.4</v>
      </c>
      <c r="D25" s="28">
        <v>1.5</v>
      </c>
      <c r="E25" s="28">
        <v>1.7</v>
      </c>
      <c r="F25" s="28">
        <v>4.7</v>
      </c>
      <c r="G25" s="28">
        <v>1.4</v>
      </c>
    </row>
    <row r="26" spans="1:10" ht="10.5" customHeight="1" x14ac:dyDescent="0.25">
      <c r="A26" s="32" t="s">
        <v>203</v>
      </c>
      <c r="B26" s="28">
        <v>7.9</v>
      </c>
      <c r="C26" s="28">
        <v>5.5</v>
      </c>
      <c r="D26" s="28">
        <v>0.5</v>
      </c>
      <c r="E26" s="28">
        <v>0.3</v>
      </c>
      <c r="F26" s="28">
        <v>0.9</v>
      </c>
      <c r="G26" s="28">
        <v>0.7</v>
      </c>
    </row>
    <row r="27" spans="1:10" s="34" customFormat="1" ht="10.5" customHeight="1" x14ac:dyDescent="0.25">
      <c r="A27" s="33" t="s">
        <v>204</v>
      </c>
      <c r="B27" s="28">
        <v>3.9</v>
      </c>
      <c r="C27" s="28">
        <v>2.8</v>
      </c>
      <c r="D27" s="28">
        <v>0.3</v>
      </c>
      <c r="E27" s="28">
        <v>0.2</v>
      </c>
      <c r="F27" s="28">
        <v>0.4</v>
      </c>
      <c r="G27" s="28">
        <v>0.2</v>
      </c>
    </row>
    <row r="28" spans="1:10" s="34" customFormat="1" ht="10.5" customHeight="1" x14ac:dyDescent="0.25">
      <c r="A28" s="33" t="s">
        <v>205</v>
      </c>
      <c r="B28" s="28">
        <v>4</v>
      </c>
      <c r="C28" s="28">
        <v>2.7</v>
      </c>
      <c r="D28" s="28">
        <v>0.2</v>
      </c>
      <c r="E28" s="28">
        <v>0.1</v>
      </c>
      <c r="F28" s="28">
        <v>0.6</v>
      </c>
      <c r="G28" s="28">
        <v>0.4</v>
      </c>
    </row>
    <row r="29" spans="1:10" ht="10.5" customHeight="1" x14ac:dyDescent="0.25">
      <c r="A29" s="32" t="s">
        <v>206</v>
      </c>
      <c r="B29" s="28">
        <v>16.899999999999999</v>
      </c>
      <c r="C29" s="28">
        <v>9.9</v>
      </c>
      <c r="D29" s="28">
        <v>1</v>
      </c>
      <c r="E29" s="28">
        <v>1.4</v>
      </c>
      <c r="F29" s="28">
        <v>3.8</v>
      </c>
      <c r="G29" s="28">
        <v>0.8</v>
      </c>
    </row>
    <row r="30" spans="1:10" ht="10.5" customHeight="1" x14ac:dyDescent="0.25">
      <c r="A30" s="29"/>
      <c r="B30" s="28"/>
      <c r="C30" s="28"/>
      <c r="D30" s="28"/>
      <c r="E30" s="28"/>
      <c r="F30" s="28"/>
      <c r="G30" s="28"/>
    </row>
    <row r="31" spans="1:10" ht="14.25" customHeight="1" x14ac:dyDescent="0.25">
      <c r="A31" s="30" t="s">
        <v>207</v>
      </c>
      <c r="B31" s="28"/>
      <c r="C31" s="28"/>
      <c r="D31" s="28"/>
      <c r="E31" s="28"/>
      <c r="F31" s="28"/>
      <c r="G31" s="28"/>
      <c r="H31" s="28"/>
      <c r="I31" s="28"/>
      <c r="J31" s="28"/>
    </row>
    <row r="32" spans="1:10" ht="10.5" customHeight="1" x14ac:dyDescent="0.25">
      <c r="A32" s="31" t="s">
        <v>208</v>
      </c>
      <c r="B32" s="28">
        <v>88.1</v>
      </c>
      <c r="C32" s="28">
        <v>51.3</v>
      </c>
      <c r="D32" s="28">
        <v>6.3</v>
      </c>
      <c r="E32" s="28">
        <v>8.5</v>
      </c>
      <c r="F32" s="28">
        <v>18.5</v>
      </c>
      <c r="G32" s="28">
        <v>3.5</v>
      </c>
      <c r="H32" s="28"/>
      <c r="I32" s="28"/>
      <c r="J32" s="28"/>
    </row>
    <row r="33" spans="1:10" ht="10.5" customHeight="1" x14ac:dyDescent="0.25">
      <c r="A33" s="31" t="s">
        <v>209</v>
      </c>
      <c r="B33" s="28">
        <v>25.5</v>
      </c>
      <c r="C33" s="28">
        <v>20.5</v>
      </c>
      <c r="D33" s="28">
        <v>0.4</v>
      </c>
      <c r="E33" s="28">
        <v>0.5</v>
      </c>
      <c r="F33" s="28">
        <v>0.7</v>
      </c>
      <c r="G33" s="28">
        <v>3.5</v>
      </c>
      <c r="H33" s="28"/>
      <c r="I33" s="28"/>
      <c r="J33" s="28"/>
    </row>
    <row r="34" spans="1:10" ht="10.5" customHeight="1" x14ac:dyDescent="0.25">
      <c r="A34" s="31"/>
      <c r="B34" s="28"/>
      <c r="C34" s="28"/>
      <c r="D34" s="28"/>
      <c r="E34" s="28"/>
      <c r="F34" s="28"/>
      <c r="G34" s="28"/>
      <c r="H34" s="28"/>
      <c r="I34" s="28"/>
      <c r="J34" s="28"/>
    </row>
    <row r="35" spans="1:10" ht="10.5" customHeight="1" x14ac:dyDescent="0.25">
      <c r="A35" s="30" t="s">
        <v>210</v>
      </c>
      <c r="B35" s="28"/>
      <c r="C35" s="28"/>
      <c r="D35" s="28"/>
      <c r="E35" s="28"/>
      <c r="F35" s="28"/>
      <c r="G35" s="28"/>
    </row>
    <row r="36" spans="1:10" ht="10.5" customHeight="1" x14ac:dyDescent="0.25">
      <c r="A36" s="30" t="s">
        <v>211</v>
      </c>
      <c r="B36" s="28"/>
      <c r="C36" s="28"/>
      <c r="D36" s="28"/>
      <c r="E36" s="28"/>
      <c r="F36" s="28"/>
      <c r="G36" s="28"/>
    </row>
    <row r="37" spans="1:10" ht="10.5" customHeight="1" x14ac:dyDescent="0.25">
      <c r="A37" s="31" t="s">
        <v>212</v>
      </c>
      <c r="B37" s="28">
        <v>94</v>
      </c>
      <c r="C37" s="28">
        <v>57.3</v>
      </c>
      <c r="D37" s="28">
        <v>6.2</v>
      </c>
      <c r="E37" s="28">
        <v>7.9</v>
      </c>
      <c r="F37" s="28">
        <v>18.100000000000001</v>
      </c>
      <c r="G37" s="28">
        <v>4.5</v>
      </c>
    </row>
    <row r="38" spans="1:10" ht="10.5" customHeight="1" x14ac:dyDescent="0.25">
      <c r="A38" s="31" t="s">
        <v>213</v>
      </c>
      <c r="B38" s="28">
        <v>12.4</v>
      </c>
      <c r="C38" s="28">
        <v>9.1</v>
      </c>
      <c r="D38" s="28">
        <v>0.4</v>
      </c>
      <c r="E38" s="28">
        <v>0.7</v>
      </c>
      <c r="F38" s="28">
        <v>0.7</v>
      </c>
      <c r="G38" s="28">
        <v>1.4</v>
      </c>
    </row>
    <row r="39" spans="1:10" ht="10.5" customHeight="1" x14ac:dyDescent="0.25">
      <c r="A39" s="35" t="s">
        <v>214</v>
      </c>
    </row>
    <row r="40" spans="1:10" ht="10.5" customHeight="1" x14ac:dyDescent="0.25">
      <c r="A40" s="31" t="s">
        <v>215</v>
      </c>
      <c r="B40" s="28">
        <v>7.2</v>
      </c>
      <c r="C40" s="28">
        <v>5.4</v>
      </c>
      <c r="D40" s="28">
        <v>0.1</v>
      </c>
      <c r="E40" s="28">
        <v>0.3</v>
      </c>
      <c r="F40" s="28">
        <v>0.2</v>
      </c>
      <c r="G40" s="28">
        <v>1.1000000000000001</v>
      </c>
    </row>
    <row r="41" spans="1:10" ht="10.5" customHeight="1" x14ac:dyDescent="0.25">
      <c r="A41" s="31"/>
      <c r="B41" s="28"/>
      <c r="C41" s="28"/>
      <c r="D41" s="28"/>
      <c r="E41" s="28"/>
      <c r="F41" s="28"/>
      <c r="G41" s="28"/>
    </row>
    <row r="42" spans="1:10" s="3" customFormat="1" ht="14.25" customHeight="1" x14ac:dyDescent="0.25">
      <c r="A42" s="36" t="s">
        <v>216</v>
      </c>
      <c r="B42" s="28"/>
      <c r="C42" s="28"/>
      <c r="D42" s="28"/>
      <c r="E42" s="28"/>
      <c r="F42" s="28"/>
      <c r="G42" s="28"/>
    </row>
    <row r="43" spans="1:10" s="3" customFormat="1" ht="10.5" customHeight="1" x14ac:dyDescent="0.25">
      <c r="A43" s="37" t="s">
        <v>217</v>
      </c>
      <c r="B43" s="28">
        <v>38.799999999999997</v>
      </c>
      <c r="C43" s="28">
        <v>25.1</v>
      </c>
      <c r="D43" s="28">
        <v>2.4</v>
      </c>
      <c r="E43" s="28">
        <v>3.9</v>
      </c>
      <c r="F43" s="28">
        <v>5.8</v>
      </c>
      <c r="G43" s="28">
        <v>1.6</v>
      </c>
    </row>
    <row r="44" spans="1:10" s="3" customFormat="1" ht="10.5" customHeight="1" x14ac:dyDescent="0.25">
      <c r="A44" s="37" t="s">
        <v>218</v>
      </c>
      <c r="B44" s="28">
        <v>35.4</v>
      </c>
      <c r="C44" s="28">
        <v>22.1</v>
      </c>
      <c r="D44" s="28">
        <v>2.2999999999999998</v>
      </c>
      <c r="E44" s="28">
        <v>2.4</v>
      </c>
      <c r="F44" s="28">
        <v>6.2</v>
      </c>
      <c r="G44" s="28">
        <v>2.4</v>
      </c>
    </row>
    <row r="45" spans="1:10" s="3" customFormat="1" ht="10.5" customHeight="1" x14ac:dyDescent="0.25">
      <c r="A45" s="37" t="s">
        <v>219</v>
      </c>
      <c r="B45" s="28">
        <v>14.1</v>
      </c>
      <c r="C45" s="28">
        <v>8.8000000000000007</v>
      </c>
      <c r="D45" s="28">
        <v>0.7</v>
      </c>
      <c r="E45" s="28">
        <v>1</v>
      </c>
      <c r="F45" s="28">
        <v>2.8</v>
      </c>
      <c r="G45" s="28">
        <v>0.8</v>
      </c>
    </row>
    <row r="46" spans="1:10" s="3" customFormat="1" ht="10.5" customHeight="1" x14ac:dyDescent="0.25">
      <c r="A46" s="37" t="s">
        <v>220</v>
      </c>
      <c r="B46" s="28">
        <v>19.100000000000001</v>
      </c>
      <c r="C46" s="28">
        <v>12.2</v>
      </c>
      <c r="D46" s="28">
        <v>0.9</v>
      </c>
      <c r="E46" s="28">
        <v>1.2</v>
      </c>
      <c r="F46" s="28">
        <v>2.8</v>
      </c>
      <c r="G46" s="28">
        <v>2</v>
      </c>
    </row>
    <row r="47" spans="1:10" s="3" customFormat="1" ht="10.5" customHeight="1" x14ac:dyDescent="0.25">
      <c r="A47" s="37" t="s">
        <v>221</v>
      </c>
      <c r="B47" s="28">
        <v>6.3</v>
      </c>
      <c r="C47" s="28">
        <v>3.6</v>
      </c>
      <c r="D47" s="28">
        <v>0.5</v>
      </c>
      <c r="E47" s="28">
        <v>0.5</v>
      </c>
      <c r="F47" s="28">
        <v>1.5</v>
      </c>
      <c r="G47" s="28">
        <v>0.2</v>
      </c>
    </row>
    <row r="48" spans="1:10" s="3" customFormat="1" ht="10.5" customHeight="1" x14ac:dyDescent="0.25">
      <c r="A48" s="38"/>
      <c r="B48" s="28"/>
      <c r="C48" s="28"/>
      <c r="D48" s="28"/>
      <c r="E48" s="28"/>
      <c r="F48" s="28"/>
      <c r="G48" s="28"/>
    </row>
    <row r="49" spans="1:7" s="3" customFormat="1" ht="10.5" customHeight="1" x14ac:dyDescent="0.25">
      <c r="A49" s="39" t="s">
        <v>222</v>
      </c>
      <c r="B49" s="28"/>
      <c r="C49" s="28"/>
      <c r="D49" s="28"/>
      <c r="E49" s="28"/>
      <c r="F49" s="28"/>
      <c r="G49" s="28"/>
    </row>
    <row r="50" spans="1:7" ht="10.5" customHeight="1" x14ac:dyDescent="0.25">
      <c r="A50" s="31" t="s">
        <v>223</v>
      </c>
      <c r="B50" s="28">
        <v>14.4</v>
      </c>
      <c r="C50" s="28">
        <v>9</v>
      </c>
      <c r="D50" s="28">
        <v>1.1000000000000001</v>
      </c>
      <c r="E50" s="28">
        <v>2.2999999999999998</v>
      </c>
      <c r="F50" s="28">
        <v>2</v>
      </c>
      <c r="G50" s="28" t="s">
        <v>224</v>
      </c>
    </row>
    <row r="51" spans="1:7" ht="10.5" customHeight="1" x14ac:dyDescent="0.25">
      <c r="A51" s="31" t="s">
        <v>225</v>
      </c>
      <c r="B51" s="28">
        <v>5.2</v>
      </c>
      <c r="C51" s="28">
        <v>3.7</v>
      </c>
      <c r="D51" s="28">
        <v>0.2</v>
      </c>
      <c r="E51" s="28">
        <v>0.6</v>
      </c>
      <c r="F51" s="28">
        <v>0.7</v>
      </c>
      <c r="G51" s="28" t="s">
        <v>224</v>
      </c>
    </row>
    <row r="52" spans="1:7" ht="10.5" customHeight="1" x14ac:dyDescent="0.25">
      <c r="A52" s="31" t="s">
        <v>226</v>
      </c>
      <c r="B52" s="28">
        <v>13.5</v>
      </c>
      <c r="C52" s="28">
        <v>10.3</v>
      </c>
      <c r="D52" s="28">
        <v>0.6</v>
      </c>
      <c r="E52" s="28">
        <v>1.2</v>
      </c>
      <c r="F52" s="28">
        <v>1.3</v>
      </c>
      <c r="G52" s="28">
        <v>0.1</v>
      </c>
    </row>
    <row r="53" spans="1:7" ht="10.5" customHeight="1" x14ac:dyDescent="0.25">
      <c r="A53" s="31" t="s">
        <v>227</v>
      </c>
      <c r="B53" s="28">
        <v>13.3</v>
      </c>
      <c r="C53" s="28">
        <v>8.6999999999999993</v>
      </c>
      <c r="D53" s="28">
        <v>0.5</v>
      </c>
      <c r="E53" s="28">
        <v>1.2</v>
      </c>
      <c r="F53" s="28">
        <v>2.6</v>
      </c>
      <c r="G53" s="28">
        <v>0.4</v>
      </c>
    </row>
    <row r="54" spans="1:7" ht="10.5" customHeight="1" x14ac:dyDescent="0.25">
      <c r="A54" s="31" t="s">
        <v>228</v>
      </c>
      <c r="B54" s="28">
        <v>18.3</v>
      </c>
      <c r="C54" s="28">
        <v>9.8000000000000007</v>
      </c>
      <c r="D54" s="28">
        <v>1.1000000000000001</v>
      </c>
      <c r="E54" s="28">
        <v>1.5</v>
      </c>
      <c r="F54" s="28">
        <v>4.0999999999999996</v>
      </c>
      <c r="G54" s="28">
        <v>1.8</v>
      </c>
    </row>
    <row r="55" spans="1:7" ht="10.5" customHeight="1" x14ac:dyDescent="0.25">
      <c r="A55" s="31" t="s">
        <v>229</v>
      </c>
      <c r="B55" s="28">
        <v>17</v>
      </c>
      <c r="C55" s="28">
        <v>9.1999999999999993</v>
      </c>
      <c r="D55" s="28">
        <v>1.4</v>
      </c>
      <c r="E55" s="28">
        <v>1.1000000000000001</v>
      </c>
      <c r="F55" s="28">
        <v>3.5</v>
      </c>
      <c r="G55" s="28">
        <v>1.8</v>
      </c>
    </row>
    <row r="56" spans="1:7" ht="10.5" customHeight="1" x14ac:dyDescent="0.25">
      <c r="A56" s="31" t="s">
        <v>230</v>
      </c>
      <c r="B56" s="28">
        <v>16.399999999999999</v>
      </c>
      <c r="C56" s="28">
        <v>10.4</v>
      </c>
      <c r="D56" s="28">
        <v>0.8</v>
      </c>
      <c r="E56" s="28">
        <v>0.8</v>
      </c>
      <c r="F56" s="28">
        <v>2.5</v>
      </c>
      <c r="G56" s="28">
        <v>2</v>
      </c>
    </row>
    <row r="57" spans="1:7" ht="10.5" customHeight="1" x14ac:dyDescent="0.25">
      <c r="A57" s="31" t="s">
        <v>231</v>
      </c>
      <c r="B57" s="28">
        <v>15.6</v>
      </c>
      <c r="C57" s="28">
        <v>10.8</v>
      </c>
      <c r="D57" s="28">
        <v>1</v>
      </c>
      <c r="E57" s="28">
        <v>0.4</v>
      </c>
      <c r="F57" s="28">
        <v>2.4</v>
      </c>
      <c r="G57" s="28">
        <v>0.9</v>
      </c>
    </row>
    <row r="58" spans="1:7" ht="10.5" customHeight="1" x14ac:dyDescent="0.25">
      <c r="A58" s="40"/>
      <c r="B58" s="28"/>
      <c r="C58" s="28"/>
      <c r="D58" s="28"/>
      <c r="E58" s="28"/>
      <c r="F58" s="28"/>
      <c r="G58" s="28"/>
    </row>
    <row r="59" spans="1:7" ht="10.5" customHeight="1" x14ac:dyDescent="0.25">
      <c r="A59" s="41" t="s">
        <v>232</v>
      </c>
      <c r="B59" s="28"/>
      <c r="C59" s="28"/>
      <c r="D59" s="28"/>
      <c r="E59" s="28"/>
      <c r="F59" s="28"/>
      <c r="G59" s="28"/>
    </row>
    <row r="60" spans="1:7" ht="10.5" customHeight="1" x14ac:dyDescent="0.25">
      <c r="A60" s="41" t="s">
        <v>233</v>
      </c>
      <c r="B60" s="28"/>
      <c r="C60" s="28"/>
      <c r="D60" s="28"/>
      <c r="E60" s="28"/>
      <c r="F60" s="28"/>
      <c r="G60" s="28"/>
    </row>
    <row r="61" spans="1:7" ht="10.5" customHeight="1" x14ac:dyDescent="0.25">
      <c r="A61" s="31" t="s">
        <v>234</v>
      </c>
      <c r="B61" s="28">
        <v>78.7</v>
      </c>
      <c r="C61" s="28">
        <v>43.4</v>
      </c>
      <c r="D61" s="28">
        <v>2.8</v>
      </c>
      <c r="E61" s="28">
        <v>7.8</v>
      </c>
      <c r="F61" s="28">
        <v>17.8</v>
      </c>
      <c r="G61" s="28">
        <v>6.9</v>
      </c>
    </row>
    <row r="62" spans="1:7" ht="10.5" customHeight="1" x14ac:dyDescent="0.25">
      <c r="A62" s="31" t="s">
        <v>235</v>
      </c>
      <c r="B62" s="28">
        <v>32</v>
      </c>
      <c r="C62" s="28">
        <v>26.1</v>
      </c>
      <c r="D62" s="28">
        <v>3.5</v>
      </c>
      <c r="E62" s="28">
        <v>1.2</v>
      </c>
      <c r="F62" s="28">
        <v>1.2</v>
      </c>
      <c r="G62" s="28" t="s">
        <v>236</v>
      </c>
    </row>
    <row r="63" spans="1:7" ht="10.5" customHeight="1" x14ac:dyDescent="0.25">
      <c r="A63" s="31" t="s">
        <v>237</v>
      </c>
      <c r="B63" s="28">
        <v>1.7</v>
      </c>
      <c r="C63" s="28">
        <v>1.2</v>
      </c>
      <c r="D63" s="28">
        <v>0.4</v>
      </c>
      <c r="E63" s="28" t="s">
        <v>224</v>
      </c>
      <c r="F63" s="28" t="s">
        <v>224</v>
      </c>
      <c r="G63" s="28" t="s">
        <v>236</v>
      </c>
    </row>
    <row r="64" spans="1:7" ht="10.5" customHeight="1" x14ac:dyDescent="0.25">
      <c r="A64" s="31" t="s">
        <v>238</v>
      </c>
      <c r="B64" s="28">
        <v>1.2</v>
      </c>
      <c r="C64" s="28">
        <v>1.2</v>
      </c>
      <c r="D64" s="28" t="s">
        <v>224</v>
      </c>
      <c r="E64" s="28" t="s">
        <v>236</v>
      </c>
      <c r="F64" s="28" t="s">
        <v>236</v>
      </c>
      <c r="G64" s="28" t="s">
        <v>236</v>
      </c>
    </row>
    <row r="65" spans="1:7" ht="10.5" customHeight="1" x14ac:dyDescent="0.25">
      <c r="A65" s="40"/>
      <c r="B65" s="28"/>
      <c r="C65" s="28"/>
      <c r="D65" s="28"/>
      <c r="E65" s="28"/>
      <c r="F65" s="28"/>
      <c r="G65" s="28"/>
    </row>
    <row r="66" spans="1:7" ht="10.5" customHeight="1" x14ac:dyDescent="0.25">
      <c r="A66" s="41" t="s">
        <v>239</v>
      </c>
      <c r="B66" s="28"/>
      <c r="C66" s="28"/>
      <c r="D66" s="28"/>
      <c r="E66" s="28"/>
      <c r="F66" s="28"/>
      <c r="G66" s="28"/>
    </row>
    <row r="67" spans="1:7" ht="10.5" customHeight="1" x14ac:dyDescent="0.25">
      <c r="A67" s="41" t="s">
        <v>240</v>
      </c>
      <c r="B67" s="28"/>
      <c r="C67" s="28"/>
      <c r="D67" s="28"/>
      <c r="E67" s="28"/>
      <c r="F67" s="28"/>
      <c r="G67" s="28"/>
    </row>
    <row r="68" spans="1:7" ht="10.5" customHeight="1" x14ac:dyDescent="0.25">
      <c r="A68" s="31" t="s">
        <v>241</v>
      </c>
      <c r="B68" s="28">
        <v>8.6999999999999993</v>
      </c>
      <c r="C68" s="28" t="s">
        <v>236</v>
      </c>
      <c r="D68" s="28" t="s">
        <v>236</v>
      </c>
      <c r="E68" s="28" t="s">
        <v>236</v>
      </c>
      <c r="F68" s="28">
        <v>8.6999999999999993</v>
      </c>
      <c r="G68" s="28" t="s">
        <v>236</v>
      </c>
    </row>
    <row r="69" spans="1:7" ht="10.5" customHeight="1" x14ac:dyDescent="0.25">
      <c r="A69" s="31" t="s">
        <v>242</v>
      </c>
      <c r="B69" s="28">
        <v>7.2</v>
      </c>
      <c r="C69" s="28" t="s">
        <v>236</v>
      </c>
      <c r="D69" s="28" t="s">
        <v>236</v>
      </c>
      <c r="E69" s="28" t="s">
        <v>236</v>
      </c>
      <c r="F69" s="28">
        <v>7.2</v>
      </c>
      <c r="G69" s="28" t="s">
        <v>236</v>
      </c>
    </row>
    <row r="70" spans="1:7" ht="10.5" customHeight="1" x14ac:dyDescent="0.25">
      <c r="A70" s="31" t="s">
        <v>243</v>
      </c>
      <c r="B70" s="28">
        <v>1.9</v>
      </c>
      <c r="C70" s="28" t="s">
        <v>236</v>
      </c>
      <c r="D70" s="28" t="s">
        <v>236</v>
      </c>
      <c r="E70" s="28" t="s">
        <v>236</v>
      </c>
      <c r="F70" s="28">
        <v>1.9</v>
      </c>
      <c r="G70" s="28" t="s">
        <v>236</v>
      </c>
    </row>
    <row r="71" spans="1:7" ht="10.5" customHeight="1" x14ac:dyDescent="0.25">
      <c r="A71" s="31" t="s">
        <v>244</v>
      </c>
      <c r="B71" s="28">
        <v>0.9</v>
      </c>
      <c r="C71" s="28" t="s">
        <v>236</v>
      </c>
      <c r="D71" s="28" t="s">
        <v>236</v>
      </c>
      <c r="E71" s="28" t="s">
        <v>236</v>
      </c>
      <c r="F71" s="28">
        <v>0.9</v>
      </c>
      <c r="G71" s="28" t="s">
        <v>236</v>
      </c>
    </row>
    <row r="72" spans="1:7" ht="10.5" customHeight="1" x14ac:dyDescent="0.25">
      <c r="A72" s="31" t="s">
        <v>245</v>
      </c>
      <c r="B72" s="28">
        <v>0.4</v>
      </c>
      <c r="C72" s="28" t="s">
        <v>236</v>
      </c>
      <c r="D72" s="28" t="s">
        <v>236</v>
      </c>
      <c r="E72" s="28" t="s">
        <v>236</v>
      </c>
      <c r="F72" s="28">
        <v>0.4</v>
      </c>
      <c r="G72" s="28" t="s">
        <v>236</v>
      </c>
    </row>
    <row r="73" spans="1:7" ht="10.5" customHeight="1" x14ac:dyDescent="0.25">
      <c r="A73" s="35" t="s">
        <v>246</v>
      </c>
    </row>
    <row r="74" spans="1:7" ht="10.5" customHeight="1" x14ac:dyDescent="0.25">
      <c r="A74" s="31" t="s">
        <v>247</v>
      </c>
      <c r="B74" s="28">
        <v>94.5</v>
      </c>
      <c r="C74" s="28">
        <v>71.8</v>
      </c>
      <c r="D74" s="28">
        <v>6.7</v>
      </c>
      <c r="E74" s="28">
        <v>9</v>
      </c>
      <c r="F74" s="28" t="s">
        <v>236</v>
      </c>
      <c r="G74" s="28">
        <v>6.9</v>
      </c>
    </row>
    <row r="75" spans="1:7" ht="10.5" customHeight="1" x14ac:dyDescent="0.25">
      <c r="A75" s="40"/>
      <c r="B75" s="28"/>
      <c r="C75" s="28"/>
      <c r="D75" s="28"/>
      <c r="E75" s="28"/>
      <c r="F75" s="28"/>
      <c r="G75" s="28"/>
    </row>
    <row r="76" spans="1:7" ht="10.5" customHeight="1" x14ac:dyDescent="0.25">
      <c r="A76" s="41" t="s">
        <v>248</v>
      </c>
      <c r="B76" s="28"/>
      <c r="C76" s="28"/>
      <c r="D76" s="28"/>
      <c r="E76" s="28"/>
      <c r="F76" s="28"/>
      <c r="G76" s="28"/>
    </row>
    <row r="77" spans="1:7" ht="10.5" customHeight="1" x14ac:dyDescent="0.25">
      <c r="A77" s="31" t="s">
        <v>249</v>
      </c>
      <c r="B77" s="28">
        <v>41</v>
      </c>
      <c r="C77" s="28">
        <v>27.8</v>
      </c>
      <c r="D77" s="28">
        <v>2.1</v>
      </c>
      <c r="E77" s="28">
        <v>2.2000000000000002</v>
      </c>
      <c r="F77" s="28">
        <v>2.8</v>
      </c>
      <c r="G77" s="28">
        <v>6.1</v>
      </c>
    </row>
    <row r="78" spans="1:7" ht="10.5" customHeight="1" x14ac:dyDescent="0.25">
      <c r="A78" s="31" t="s">
        <v>250</v>
      </c>
      <c r="B78" s="28">
        <v>30.2</v>
      </c>
      <c r="C78" s="28">
        <v>15.5</v>
      </c>
      <c r="D78" s="28">
        <v>2.2999999999999998</v>
      </c>
      <c r="E78" s="28">
        <v>3.4</v>
      </c>
      <c r="F78" s="28">
        <v>9</v>
      </c>
      <c r="G78" s="28" t="s">
        <v>236</v>
      </c>
    </row>
    <row r="79" spans="1:7" ht="10.5" customHeight="1" x14ac:dyDescent="0.25">
      <c r="A79" s="31" t="s">
        <v>251</v>
      </c>
      <c r="B79" s="28">
        <v>19.8</v>
      </c>
      <c r="C79" s="28">
        <v>14.2</v>
      </c>
      <c r="D79" s="28">
        <v>1.1000000000000001</v>
      </c>
      <c r="E79" s="28">
        <v>1.8</v>
      </c>
      <c r="F79" s="28">
        <v>2.1</v>
      </c>
      <c r="G79" s="28">
        <v>0.6</v>
      </c>
    </row>
    <row r="80" spans="1:7" ht="10.5" customHeight="1" x14ac:dyDescent="0.25">
      <c r="A80" s="31" t="s">
        <v>252</v>
      </c>
      <c r="B80" s="28">
        <v>14.5</v>
      </c>
      <c r="C80" s="28">
        <v>9.1999999999999993</v>
      </c>
      <c r="D80" s="28">
        <v>1</v>
      </c>
      <c r="E80" s="28">
        <v>1.1000000000000001</v>
      </c>
      <c r="F80" s="28">
        <v>3.3</v>
      </c>
      <c r="G80" s="28" t="s">
        <v>236</v>
      </c>
    </row>
    <row r="81" spans="1:7" ht="10.5" customHeight="1" x14ac:dyDescent="0.25">
      <c r="A81" s="31" t="s">
        <v>253</v>
      </c>
      <c r="B81" s="28">
        <v>4.5</v>
      </c>
      <c r="C81" s="28">
        <v>2.6</v>
      </c>
      <c r="D81" s="28">
        <v>0.2</v>
      </c>
      <c r="E81" s="28">
        <v>0.2</v>
      </c>
      <c r="F81" s="28">
        <v>1.4</v>
      </c>
      <c r="G81" s="28" t="s">
        <v>224</v>
      </c>
    </row>
    <row r="82" spans="1:7" ht="10.5" customHeight="1" x14ac:dyDescent="0.25">
      <c r="A82" s="31" t="s">
        <v>254</v>
      </c>
      <c r="B82" s="28">
        <v>1.6</v>
      </c>
      <c r="C82" s="28">
        <v>1.2</v>
      </c>
      <c r="D82" s="28">
        <v>0.1</v>
      </c>
      <c r="E82" s="28">
        <v>0.1</v>
      </c>
      <c r="F82" s="28" t="s">
        <v>224</v>
      </c>
      <c r="G82" s="28" t="s">
        <v>224</v>
      </c>
    </row>
    <row r="83" spans="1:7" ht="10.5" customHeight="1" x14ac:dyDescent="0.25">
      <c r="A83" s="31" t="s">
        <v>255</v>
      </c>
      <c r="B83" s="28">
        <v>1.3</v>
      </c>
      <c r="C83" s="28">
        <v>0.9</v>
      </c>
      <c r="D83" s="28" t="s">
        <v>224</v>
      </c>
      <c r="E83" s="28" t="s">
        <v>224</v>
      </c>
      <c r="F83" s="28">
        <v>0.3</v>
      </c>
      <c r="G83" s="28" t="s">
        <v>236</v>
      </c>
    </row>
    <row r="84" spans="1:7" ht="10.5" customHeight="1" x14ac:dyDescent="0.25">
      <c r="A84" s="31" t="s">
        <v>256</v>
      </c>
      <c r="B84" s="28">
        <v>0.7</v>
      </c>
      <c r="C84" s="28">
        <v>0.5</v>
      </c>
      <c r="D84" s="28" t="s">
        <v>236</v>
      </c>
      <c r="E84" s="28" t="s">
        <v>224</v>
      </c>
      <c r="F84" s="28" t="s">
        <v>224</v>
      </c>
      <c r="G84" s="28" t="s">
        <v>224</v>
      </c>
    </row>
    <row r="85" spans="1:7" ht="10.5" customHeight="1" x14ac:dyDescent="0.25">
      <c r="A85" s="40"/>
      <c r="B85" s="28"/>
      <c r="C85" s="28"/>
      <c r="D85" s="28"/>
      <c r="E85" s="28"/>
      <c r="F85" s="28"/>
      <c r="G85" s="28"/>
    </row>
    <row r="86" spans="1:7" ht="10.5" customHeight="1" x14ac:dyDescent="0.25">
      <c r="A86" s="41" t="s">
        <v>257</v>
      </c>
      <c r="B86" s="28"/>
      <c r="C86" s="28"/>
      <c r="D86" s="28"/>
      <c r="E86" s="28"/>
      <c r="F86" s="28"/>
      <c r="G86" s="28"/>
    </row>
    <row r="87" spans="1:7" ht="10.5" customHeight="1" x14ac:dyDescent="0.25">
      <c r="A87" s="31" t="s">
        <v>258</v>
      </c>
      <c r="B87" s="28">
        <v>54.1</v>
      </c>
      <c r="C87" s="28">
        <v>43.4</v>
      </c>
      <c r="D87" s="28">
        <v>3.9</v>
      </c>
      <c r="E87" s="28">
        <v>4.9000000000000004</v>
      </c>
      <c r="F87" s="28" t="s">
        <v>236</v>
      </c>
      <c r="G87" s="28">
        <v>1.8</v>
      </c>
    </row>
    <row r="88" spans="1:7" ht="10.5" customHeight="1" x14ac:dyDescent="0.25">
      <c r="A88" s="31" t="s">
        <v>259</v>
      </c>
      <c r="B88" s="28">
        <v>18.600000000000001</v>
      </c>
      <c r="C88" s="28">
        <v>14.6</v>
      </c>
      <c r="D88" s="28">
        <v>1.4</v>
      </c>
      <c r="E88" s="28">
        <v>1.9</v>
      </c>
      <c r="F88" s="28" t="s">
        <v>236</v>
      </c>
      <c r="G88" s="28">
        <v>0.6</v>
      </c>
    </row>
    <row r="89" spans="1:7" ht="10.5" customHeight="1" x14ac:dyDescent="0.25">
      <c r="A89" s="31" t="s">
        <v>260</v>
      </c>
      <c r="B89" s="28">
        <v>8.3000000000000007</v>
      </c>
      <c r="C89" s="28">
        <v>4.0999999999999996</v>
      </c>
      <c r="D89" s="28">
        <v>0.1</v>
      </c>
      <c r="E89" s="28">
        <v>0.2</v>
      </c>
      <c r="F89" s="28" t="s">
        <v>236</v>
      </c>
      <c r="G89" s="28">
        <v>3.9</v>
      </c>
    </row>
    <row r="90" spans="1:7" ht="10.5" customHeight="1" x14ac:dyDescent="0.25">
      <c r="A90" s="31" t="s">
        <v>261</v>
      </c>
      <c r="B90" s="28">
        <v>6.6</v>
      </c>
      <c r="C90" s="28">
        <v>4.5999999999999996</v>
      </c>
      <c r="D90" s="28">
        <v>0.5</v>
      </c>
      <c r="E90" s="28">
        <v>1.1000000000000001</v>
      </c>
      <c r="F90" s="28" t="s">
        <v>236</v>
      </c>
      <c r="G90" s="28">
        <v>0.4</v>
      </c>
    </row>
    <row r="91" spans="1:7" ht="10.5" customHeight="1" x14ac:dyDescent="0.25">
      <c r="A91" s="31" t="s">
        <v>262</v>
      </c>
      <c r="B91" s="28">
        <v>3.3</v>
      </c>
      <c r="C91" s="28">
        <v>2.7</v>
      </c>
      <c r="D91" s="28">
        <v>0.3</v>
      </c>
      <c r="E91" s="28">
        <v>0.3</v>
      </c>
      <c r="F91" s="28" t="s">
        <v>236</v>
      </c>
      <c r="G91" s="28" t="s">
        <v>224</v>
      </c>
    </row>
    <row r="92" spans="1:7" ht="10.5" customHeight="1" x14ac:dyDescent="0.25">
      <c r="A92" s="31" t="s">
        <v>263</v>
      </c>
      <c r="B92" s="28">
        <v>1.3</v>
      </c>
      <c r="C92" s="28">
        <v>1</v>
      </c>
      <c r="D92" s="28">
        <v>0.1</v>
      </c>
      <c r="E92" s="28">
        <v>0.1</v>
      </c>
      <c r="F92" s="28" t="s">
        <v>236</v>
      </c>
      <c r="G92" s="28" t="s">
        <v>224</v>
      </c>
    </row>
    <row r="93" spans="1:7" ht="10.5" customHeight="1" x14ac:dyDescent="0.25">
      <c r="A93" s="31" t="s">
        <v>264</v>
      </c>
      <c r="B93" s="28">
        <v>1.3</v>
      </c>
      <c r="C93" s="28">
        <v>0.9</v>
      </c>
      <c r="D93" s="28">
        <v>0.1</v>
      </c>
      <c r="E93" s="28">
        <v>0.2</v>
      </c>
      <c r="F93" s="28" t="s">
        <v>236</v>
      </c>
      <c r="G93" s="28" t="s">
        <v>224</v>
      </c>
    </row>
    <row r="94" spans="1:7" ht="10.5" customHeight="1" x14ac:dyDescent="0.25">
      <c r="A94" s="31" t="s">
        <v>256</v>
      </c>
      <c r="B94" s="28">
        <v>1.2</v>
      </c>
      <c r="C94" s="28">
        <v>0.5</v>
      </c>
      <c r="D94" s="28">
        <v>0.2</v>
      </c>
      <c r="E94" s="28">
        <v>0.3</v>
      </c>
      <c r="F94" s="28" t="s">
        <v>236</v>
      </c>
      <c r="G94" s="28">
        <v>0.2</v>
      </c>
    </row>
    <row r="95" spans="1:7" ht="10.5" customHeight="1" x14ac:dyDescent="0.25">
      <c r="A95" s="35" t="s">
        <v>265</v>
      </c>
    </row>
    <row r="96" spans="1:7" ht="10.5" customHeight="1" x14ac:dyDescent="0.25">
      <c r="A96" s="31" t="s">
        <v>266</v>
      </c>
      <c r="B96" s="28">
        <v>19.100000000000001</v>
      </c>
      <c r="C96" s="28" t="s">
        <v>236</v>
      </c>
      <c r="D96" s="28" t="s">
        <v>236</v>
      </c>
      <c r="E96" s="28" t="s">
        <v>236</v>
      </c>
      <c r="F96" s="28">
        <v>19.100000000000001</v>
      </c>
      <c r="G96" s="28" t="s">
        <v>236</v>
      </c>
    </row>
    <row r="97" spans="1:7" ht="10.5" customHeight="1" x14ac:dyDescent="0.25">
      <c r="B97" s="28"/>
      <c r="C97" s="28"/>
      <c r="D97" s="28"/>
      <c r="E97" s="28"/>
      <c r="F97" s="28"/>
      <c r="G97" s="28"/>
    </row>
    <row r="98" spans="1:7" ht="10.5" customHeight="1" x14ac:dyDescent="0.25">
      <c r="A98" s="30" t="s">
        <v>267</v>
      </c>
      <c r="B98" s="28"/>
      <c r="C98" s="28"/>
      <c r="D98" s="28"/>
      <c r="E98" s="28"/>
      <c r="F98" s="28"/>
      <c r="G98" s="28"/>
    </row>
    <row r="99" spans="1:7" ht="10.5" customHeight="1" x14ac:dyDescent="0.25">
      <c r="A99" s="30" t="s">
        <v>268</v>
      </c>
      <c r="B99" s="28"/>
      <c r="C99" s="28"/>
      <c r="D99" s="28"/>
      <c r="E99" s="28"/>
      <c r="F99" s="28"/>
      <c r="G99" s="28"/>
    </row>
    <row r="100" spans="1:7" ht="10.5" customHeight="1" x14ac:dyDescent="0.25">
      <c r="A100" s="30" t="s">
        <v>269</v>
      </c>
      <c r="B100" s="28"/>
      <c r="C100" s="28"/>
      <c r="D100" s="28"/>
      <c r="E100" s="28"/>
      <c r="F100" s="28"/>
      <c r="G100" s="28"/>
    </row>
    <row r="101" spans="1:7" ht="10.5" customHeight="1" x14ac:dyDescent="0.25">
      <c r="A101" s="31" t="s">
        <v>270</v>
      </c>
      <c r="B101" s="28">
        <v>34.9</v>
      </c>
      <c r="C101" s="28">
        <v>29.2</v>
      </c>
      <c r="D101" s="28">
        <v>3</v>
      </c>
      <c r="E101" s="28">
        <v>2.7</v>
      </c>
      <c r="F101" s="28" t="s">
        <v>236</v>
      </c>
      <c r="G101" s="28" t="s">
        <v>236</v>
      </c>
    </row>
    <row r="102" spans="1:7" ht="10.5" customHeight="1" x14ac:dyDescent="0.25">
      <c r="A102" s="31" t="s">
        <v>271</v>
      </c>
      <c r="B102" s="28">
        <v>26.1</v>
      </c>
      <c r="C102" s="28">
        <v>24.1</v>
      </c>
      <c r="D102" s="28">
        <v>1.1000000000000001</v>
      </c>
      <c r="E102" s="28">
        <v>0.9</v>
      </c>
      <c r="F102" s="28" t="s">
        <v>236</v>
      </c>
      <c r="G102" s="28" t="s">
        <v>236</v>
      </c>
    </row>
    <row r="103" spans="1:7" ht="10.5" customHeight="1" x14ac:dyDescent="0.25">
      <c r="A103" s="31" t="s">
        <v>272</v>
      </c>
      <c r="B103" s="28">
        <v>40.700000000000003</v>
      </c>
      <c r="C103" s="28">
        <v>33.299999999999997</v>
      </c>
      <c r="D103" s="28">
        <v>3.5</v>
      </c>
      <c r="E103" s="28">
        <v>3.9</v>
      </c>
      <c r="F103" s="28" t="s">
        <v>236</v>
      </c>
      <c r="G103" s="28" t="s">
        <v>236</v>
      </c>
    </row>
    <row r="104" spans="1:7" ht="10.5" customHeight="1" x14ac:dyDescent="0.25">
      <c r="A104" s="35" t="s">
        <v>273</v>
      </c>
      <c r="B104" s="28"/>
      <c r="C104" s="28"/>
      <c r="D104" s="28"/>
      <c r="E104" s="28"/>
      <c r="F104" s="28"/>
      <c r="G104" s="28"/>
    </row>
    <row r="105" spans="1:7" ht="10.5" customHeight="1" x14ac:dyDescent="0.25">
      <c r="A105" s="31" t="s">
        <v>274</v>
      </c>
      <c r="B105" s="28">
        <v>26.1</v>
      </c>
      <c r="C105" s="28" t="s">
        <v>236</v>
      </c>
      <c r="D105" s="28" t="s">
        <v>236</v>
      </c>
      <c r="E105" s="28" t="s">
        <v>236</v>
      </c>
      <c r="F105" s="28">
        <v>19.100000000000001</v>
      </c>
      <c r="G105" s="28">
        <v>6.9</v>
      </c>
    </row>
    <row r="106" spans="1:7" ht="10.5" customHeight="1" x14ac:dyDescent="0.25">
      <c r="A106" s="29"/>
      <c r="B106" s="28"/>
      <c r="C106" s="28"/>
      <c r="D106" s="28"/>
      <c r="E106" s="28"/>
      <c r="F106" s="28"/>
      <c r="G106" s="28"/>
    </row>
    <row r="107" spans="1:7" ht="10.5" customHeight="1" x14ac:dyDescent="0.25">
      <c r="A107" s="41" t="s">
        <v>275</v>
      </c>
      <c r="B107" s="28"/>
      <c r="C107" s="28"/>
      <c r="D107" s="28"/>
      <c r="E107" s="28"/>
      <c r="F107" s="28"/>
      <c r="G107" s="28"/>
    </row>
    <row r="108" spans="1:7" ht="10.5" customHeight="1" x14ac:dyDescent="0.25">
      <c r="A108" s="42" t="s">
        <v>276</v>
      </c>
      <c r="B108" s="28"/>
      <c r="C108" s="28"/>
      <c r="D108" s="28"/>
      <c r="E108" s="28"/>
      <c r="F108" s="28"/>
      <c r="G108" s="28"/>
    </row>
    <row r="109" spans="1:7" ht="10.5" customHeight="1" x14ac:dyDescent="0.25">
      <c r="A109" s="31" t="s">
        <v>277</v>
      </c>
      <c r="B109" s="28">
        <v>4.0999999999999996</v>
      </c>
      <c r="C109" s="28" t="s">
        <v>224</v>
      </c>
      <c r="D109" s="28" t="s">
        <v>224</v>
      </c>
      <c r="E109" s="28">
        <v>0.7</v>
      </c>
      <c r="F109" s="28">
        <v>3.1</v>
      </c>
      <c r="G109" s="28">
        <v>0.2</v>
      </c>
    </row>
    <row r="110" spans="1:7" ht="10.5" customHeight="1" x14ac:dyDescent="0.25">
      <c r="A110" s="31" t="s">
        <v>278</v>
      </c>
      <c r="B110" s="28">
        <v>8.6999999999999993</v>
      </c>
      <c r="C110" s="28">
        <v>0.6</v>
      </c>
      <c r="D110" s="28">
        <v>0.4</v>
      </c>
      <c r="E110" s="28">
        <v>1.6</v>
      </c>
      <c r="F110" s="28">
        <v>5.5</v>
      </c>
      <c r="G110" s="28">
        <v>0.5</v>
      </c>
    </row>
    <row r="111" spans="1:7" ht="10.5" customHeight="1" x14ac:dyDescent="0.25">
      <c r="A111" s="31" t="s">
        <v>279</v>
      </c>
      <c r="B111" s="28">
        <v>16.899999999999999</v>
      </c>
      <c r="C111" s="28">
        <v>4.2</v>
      </c>
      <c r="D111" s="28">
        <v>1.5</v>
      </c>
      <c r="E111" s="28">
        <v>3.1</v>
      </c>
      <c r="F111" s="28">
        <v>6.1</v>
      </c>
      <c r="G111" s="28">
        <v>1.9</v>
      </c>
    </row>
    <row r="112" spans="1:7" ht="10.5" customHeight="1" x14ac:dyDescent="0.25">
      <c r="A112" s="31" t="s">
        <v>280</v>
      </c>
      <c r="B112" s="28">
        <v>21.1</v>
      </c>
      <c r="C112" s="28">
        <v>11.4</v>
      </c>
      <c r="D112" s="28">
        <v>1.7</v>
      </c>
      <c r="E112" s="28">
        <v>2.2000000000000002</v>
      </c>
      <c r="F112" s="28">
        <v>3.3</v>
      </c>
      <c r="G112" s="28">
        <v>2.5</v>
      </c>
    </row>
    <row r="113" spans="1:7" ht="10.5" customHeight="1" x14ac:dyDescent="0.25">
      <c r="A113" s="31" t="s">
        <v>281</v>
      </c>
      <c r="B113" s="28">
        <v>22</v>
      </c>
      <c r="C113" s="28">
        <v>17.5</v>
      </c>
      <c r="D113" s="28">
        <v>1.5</v>
      </c>
      <c r="E113" s="28">
        <v>1</v>
      </c>
      <c r="F113" s="28">
        <v>0.8</v>
      </c>
      <c r="G113" s="28">
        <v>1.1000000000000001</v>
      </c>
    </row>
    <row r="114" spans="1:7" ht="10.5" customHeight="1" x14ac:dyDescent="0.25">
      <c r="A114" s="31" t="s">
        <v>282</v>
      </c>
      <c r="B114" s="28">
        <v>16.399999999999999</v>
      </c>
      <c r="C114" s="28">
        <v>14.5</v>
      </c>
      <c r="D114" s="28">
        <v>1</v>
      </c>
      <c r="E114" s="28">
        <v>0.2</v>
      </c>
      <c r="F114" s="28">
        <v>0.2</v>
      </c>
      <c r="G114" s="28">
        <v>0.5</v>
      </c>
    </row>
    <row r="115" spans="1:7" ht="10.5" customHeight="1" x14ac:dyDescent="0.25">
      <c r="A115" s="31" t="s">
        <v>283</v>
      </c>
      <c r="B115" s="28">
        <v>11.8</v>
      </c>
      <c r="C115" s="28">
        <v>11</v>
      </c>
      <c r="D115" s="28">
        <v>0.4</v>
      </c>
      <c r="E115" s="28" t="s">
        <v>224</v>
      </c>
      <c r="F115" s="28" t="s">
        <v>224</v>
      </c>
      <c r="G115" s="28">
        <v>0.3</v>
      </c>
    </row>
    <row r="116" spans="1:7" ht="10.5" customHeight="1" x14ac:dyDescent="0.25">
      <c r="A116" s="31" t="s">
        <v>284</v>
      </c>
      <c r="B116" s="28">
        <v>12.8</v>
      </c>
      <c r="C116" s="28">
        <v>12.5</v>
      </c>
      <c r="D116" s="28">
        <v>0.2</v>
      </c>
      <c r="E116" s="28" t="s">
        <v>224</v>
      </c>
      <c r="F116" s="28" t="s">
        <v>224</v>
      </c>
      <c r="G116" s="28" t="s">
        <v>224</v>
      </c>
    </row>
    <row r="117" spans="1:7" ht="10.5" customHeight="1" x14ac:dyDescent="0.25">
      <c r="A117" s="40"/>
      <c r="B117" s="28"/>
      <c r="C117" s="28"/>
      <c r="D117" s="28"/>
      <c r="E117" s="28"/>
      <c r="F117" s="28"/>
      <c r="G117" s="28"/>
    </row>
    <row r="118" spans="1:7" ht="10.5" customHeight="1" x14ac:dyDescent="0.25">
      <c r="A118" s="41" t="s">
        <v>285</v>
      </c>
      <c r="B118" s="28"/>
      <c r="C118" s="28"/>
      <c r="D118" s="28"/>
      <c r="E118" s="28"/>
      <c r="F118" s="28"/>
      <c r="G118" s="28"/>
    </row>
    <row r="119" spans="1:7" ht="10.5" customHeight="1" x14ac:dyDescent="0.25">
      <c r="A119" s="31" t="s">
        <v>286</v>
      </c>
      <c r="B119" s="28">
        <v>2.4</v>
      </c>
      <c r="C119" s="28" t="s">
        <v>236</v>
      </c>
      <c r="D119" s="28" t="s">
        <v>236</v>
      </c>
      <c r="E119" s="28">
        <v>0.5</v>
      </c>
      <c r="F119" s="28">
        <v>1.8</v>
      </c>
      <c r="G119" s="28" t="s">
        <v>236</v>
      </c>
    </row>
    <row r="120" spans="1:7" ht="10.5" customHeight="1" x14ac:dyDescent="0.25">
      <c r="A120" s="31" t="s">
        <v>287</v>
      </c>
      <c r="B120" s="28">
        <v>11.5</v>
      </c>
      <c r="C120" s="28">
        <v>1</v>
      </c>
      <c r="D120" s="28">
        <v>0.4</v>
      </c>
      <c r="E120" s="28">
        <v>2.2000000000000002</v>
      </c>
      <c r="F120" s="28">
        <v>7.5</v>
      </c>
      <c r="G120" s="28">
        <v>0.4</v>
      </c>
    </row>
    <row r="121" spans="1:7" ht="10.5" customHeight="1" x14ac:dyDescent="0.25">
      <c r="A121" s="31" t="s">
        <v>288</v>
      </c>
      <c r="B121" s="28">
        <v>28.6</v>
      </c>
      <c r="C121" s="28">
        <v>10.199999999999999</v>
      </c>
      <c r="D121" s="28">
        <v>2.8</v>
      </c>
      <c r="E121" s="28">
        <v>4.5999999999999996</v>
      </c>
      <c r="F121" s="28">
        <v>8.1</v>
      </c>
      <c r="G121" s="28">
        <v>2.9</v>
      </c>
    </row>
    <row r="122" spans="1:7" ht="10.5" customHeight="1" x14ac:dyDescent="0.25">
      <c r="A122" s="31" t="s">
        <v>278</v>
      </c>
      <c r="B122" s="28">
        <v>45.5</v>
      </c>
      <c r="C122" s="28">
        <v>36.700000000000003</v>
      </c>
      <c r="D122" s="28">
        <v>2.7</v>
      </c>
      <c r="E122" s="28">
        <v>1.4</v>
      </c>
      <c r="F122" s="28">
        <v>1.5</v>
      </c>
      <c r="G122" s="28">
        <v>3.2</v>
      </c>
    </row>
    <row r="123" spans="1:7" ht="10.5" customHeight="1" x14ac:dyDescent="0.25">
      <c r="A123" s="31" t="s">
        <v>289</v>
      </c>
      <c r="B123" s="28">
        <v>19.899999999999999</v>
      </c>
      <c r="C123" s="28">
        <v>18.5</v>
      </c>
      <c r="D123" s="28">
        <v>0.6</v>
      </c>
      <c r="E123" s="28">
        <v>0.3</v>
      </c>
      <c r="F123" s="28">
        <v>0.1</v>
      </c>
      <c r="G123" s="28">
        <v>0.4</v>
      </c>
    </row>
    <row r="124" spans="1:7" ht="10.5" customHeight="1" x14ac:dyDescent="0.25">
      <c r="A124" s="31" t="s">
        <v>290</v>
      </c>
      <c r="B124" s="28">
        <v>5.7</v>
      </c>
      <c r="C124" s="28">
        <v>5.5</v>
      </c>
      <c r="D124" s="28">
        <v>0.1</v>
      </c>
      <c r="E124" s="28" t="s">
        <v>224</v>
      </c>
      <c r="F124" s="28" t="s">
        <v>224</v>
      </c>
      <c r="G124" s="28" t="s">
        <v>224</v>
      </c>
    </row>
    <row r="125" spans="1:7" ht="10.5" customHeight="1" x14ac:dyDescent="0.25">
      <c r="A125" s="40"/>
      <c r="B125" s="28"/>
      <c r="C125" s="28"/>
      <c r="D125" s="28"/>
      <c r="E125" s="28"/>
      <c r="F125" s="28"/>
      <c r="G125" s="28"/>
    </row>
    <row r="126" spans="1:7" ht="10.5" customHeight="1" x14ac:dyDescent="0.25">
      <c r="A126" s="41" t="s">
        <v>291</v>
      </c>
      <c r="B126" s="28"/>
      <c r="C126" s="28"/>
      <c r="D126" s="28"/>
      <c r="E126" s="28"/>
      <c r="F126" s="28"/>
      <c r="G126" s="28"/>
    </row>
    <row r="127" spans="1:7" ht="10.5" customHeight="1" x14ac:dyDescent="0.25">
      <c r="A127" s="31" t="s">
        <v>292</v>
      </c>
      <c r="B127" s="28">
        <v>2.4</v>
      </c>
      <c r="C127" s="28" t="s">
        <v>236</v>
      </c>
      <c r="D127" s="28" t="s">
        <v>236</v>
      </c>
      <c r="E127" s="28">
        <v>0.5</v>
      </c>
      <c r="F127" s="28">
        <v>1.8</v>
      </c>
      <c r="G127" s="28" t="s">
        <v>236</v>
      </c>
    </row>
    <row r="128" spans="1:7" ht="10.5" customHeight="1" x14ac:dyDescent="0.25">
      <c r="A128" s="31" t="s">
        <v>287</v>
      </c>
      <c r="B128" s="28">
        <v>4.3</v>
      </c>
      <c r="C128" s="28">
        <v>1</v>
      </c>
      <c r="D128" s="28">
        <v>0.3</v>
      </c>
      <c r="E128" s="28">
        <v>0.6</v>
      </c>
      <c r="F128" s="28">
        <v>1.9</v>
      </c>
      <c r="G128" s="28">
        <v>0.6</v>
      </c>
    </row>
    <row r="129" spans="1:7" ht="10.5" customHeight="1" x14ac:dyDescent="0.25">
      <c r="A129" s="31" t="s">
        <v>288</v>
      </c>
      <c r="B129" s="28">
        <v>34.799999999999997</v>
      </c>
      <c r="C129" s="28">
        <v>13.4</v>
      </c>
      <c r="D129" s="28">
        <v>2.4</v>
      </c>
      <c r="E129" s="28">
        <v>4.5</v>
      </c>
      <c r="F129" s="28">
        <v>10.8</v>
      </c>
      <c r="G129" s="28">
        <v>3.7</v>
      </c>
    </row>
    <row r="130" spans="1:7" ht="10.5" customHeight="1" x14ac:dyDescent="0.25">
      <c r="A130" s="31" t="s">
        <v>278</v>
      </c>
      <c r="B130" s="28">
        <v>34.200000000000003</v>
      </c>
      <c r="C130" s="28">
        <v>23.2</v>
      </c>
      <c r="D130" s="28">
        <v>2.6</v>
      </c>
      <c r="E130" s="28">
        <v>2.6</v>
      </c>
      <c r="F130" s="28">
        <v>4.0999999999999996</v>
      </c>
      <c r="G130" s="28">
        <v>1.7</v>
      </c>
    </row>
    <row r="131" spans="1:7" ht="10.5" customHeight="1" x14ac:dyDescent="0.25">
      <c r="A131" s="31" t="s">
        <v>279</v>
      </c>
      <c r="B131" s="28">
        <v>21.3</v>
      </c>
      <c r="C131" s="28">
        <v>18.3</v>
      </c>
      <c r="D131" s="28">
        <v>1.1000000000000001</v>
      </c>
      <c r="E131" s="28">
        <v>0.6</v>
      </c>
      <c r="F131" s="28">
        <v>0.4</v>
      </c>
      <c r="G131" s="28">
        <v>0.8</v>
      </c>
    </row>
    <row r="132" spans="1:7" ht="10.5" customHeight="1" x14ac:dyDescent="0.25">
      <c r="A132" s="31" t="s">
        <v>290</v>
      </c>
      <c r="B132" s="28">
        <v>16.600000000000001</v>
      </c>
      <c r="C132" s="28">
        <v>15.8</v>
      </c>
      <c r="D132" s="28">
        <v>0.4</v>
      </c>
      <c r="E132" s="28">
        <v>0.1</v>
      </c>
      <c r="F132" s="28" t="s">
        <v>224</v>
      </c>
      <c r="G132" s="28">
        <v>0.1</v>
      </c>
    </row>
    <row r="133" spans="1:7" ht="10.5" customHeight="1" x14ac:dyDescent="0.25">
      <c r="A133" s="40"/>
      <c r="B133" s="28"/>
      <c r="C133" s="28"/>
      <c r="D133" s="28"/>
      <c r="E133" s="28"/>
      <c r="F133" s="28"/>
      <c r="G133" s="28"/>
    </row>
    <row r="134" spans="1:7" ht="10.5" customHeight="1" x14ac:dyDescent="0.25">
      <c r="A134" s="41" t="s">
        <v>293</v>
      </c>
      <c r="B134" s="28"/>
      <c r="C134" s="28"/>
      <c r="D134" s="28"/>
      <c r="E134" s="28"/>
      <c r="F134" s="28"/>
      <c r="G134" s="28"/>
    </row>
    <row r="135" spans="1:7" ht="10.5" customHeight="1" x14ac:dyDescent="0.25">
      <c r="A135" s="31" t="s">
        <v>294</v>
      </c>
      <c r="B135" s="28">
        <v>0.3</v>
      </c>
      <c r="C135" s="28" t="s">
        <v>224</v>
      </c>
      <c r="D135" s="28" t="s">
        <v>224</v>
      </c>
      <c r="E135" s="28" t="s">
        <v>224</v>
      </c>
      <c r="F135" s="28">
        <v>0.2</v>
      </c>
      <c r="G135" s="28" t="s">
        <v>236</v>
      </c>
    </row>
    <row r="136" spans="1:7" ht="10.5" customHeight="1" x14ac:dyDescent="0.25">
      <c r="A136" s="31" t="s">
        <v>287</v>
      </c>
      <c r="B136" s="28">
        <v>54.1</v>
      </c>
      <c r="C136" s="28">
        <v>24.9</v>
      </c>
      <c r="D136" s="28">
        <v>3.7</v>
      </c>
      <c r="E136" s="28">
        <v>7.7</v>
      </c>
      <c r="F136" s="28">
        <v>14.7</v>
      </c>
      <c r="G136" s="28">
        <v>3.1</v>
      </c>
    </row>
    <row r="137" spans="1:7" ht="10.5" customHeight="1" x14ac:dyDescent="0.25">
      <c r="A137" s="31" t="s">
        <v>288</v>
      </c>
      <c r="B137" s="28">
        <v>47.8</v>
      </c>
      <c r="C137" s="28">
        <v>36</v>
      </c>
      <c r="D137" s="28">
        <v>2.7</v>
      </c>
      <c r="E137" s="28">
        <v>1.2</v>
      </c>
      <c r="F137" s="28">
        <v>4.0999999999999996</v>
      </c>
      <c r="G137" s="28">
        <v>3.7</v>
      </c>
    </row>
    <row r="138" spans="1:7" ht="10.5" customHeight="1" x14ac:dyDescent="0.25">
      <c r="A138" s="31" t="s">
        <v>295</v>
      </c>
      <c r="B138" s="28">
        <v>11.4</v>
      </c>
      <c r="C138" s="28">
        <v>10.9</v>
      </c>
      <c r="D138" s="28">
        <v>0.4</v>
      </c>
      <c r="E138" s="28" t="s">
        <v>224</v>
      </c>
      <c r="F138" s="28" t="s">
        <v>224</v>
      </c>
      <c r="G138" s="28" t="s">
        <v>224</v>
      </c>
    </row>
    <row r="139" spans="1:7" ht="10.5" customHeight="1" x14ac:dyDescent="0.25">
      <c r="A139" s="40"/>
      <c r="B139" s="28"/>
      <c r="C139" s="28"/>
      <c r="D139" s="28"/>
      <c r="E139" s="28"/>
      <c r="F139" s="28"/>
      <c r="G139" s="28"/>
    </row>
    <row r="140" spans="1:7" ht="10.5" customHeight="1" x14ac:dyDescent="0.25">
      <c r="A140" s="41" t="s">
        <v>296</v>
      </c>
      <c r="B140" s="28"/>
      <c r="C140" s="28"/>
      <c r="D140" s="28"/>
      <c r="E140" s="28"/>
      <c r="F140" s="28"/>
      <c r="G140" s="28"/>
    </row>
    <row r="141" spans="1:7" ht="10.5" customHeight="1" x14ac:dyDescent="0.25">
      <c r="A141" s="31" t="s">
        <v>294</v>
      </c>
      <c r="B141" s="28">
        <v>81.3</v>
      </c>
      <c r="C141" s="28">
        <v>46.1</v>
      </c>
      <c r="D141" s="28">
        <v>3.9</v>
      </c>
      <c r="E141" s="28">
        <v>7.9</v>
      </c>
      <c r="F141" s="28">
        <v>17.399999999999999</v>
      </c>
      <c r="G141" s="28">
        <v>6.1</v>
      </c>
    </row>
    <row r="142" spans="1:7" ht="10.5" customHeight="1" x14ac:dyDescent="0.25">
      <c r="A142" s="31" t="s">
        <v>287</v>
      </c>
      <c r="B142" s="28">
        <v>30.5</v>
      </c>
      <c r="C142" s="28">
        <v>24.1</v>
      </c>
      <c r="D142" s="28">
        <v>2.6</v>
      </c>
      <c r="E142" s="28">
        <v>1.1000000000000001</v>
      </c>
      <c r="F142" s="28">
        <v>1.7</v>
      </c>
      <c r="G142" s="28">
        <v>0.9</v>
      </c>
    </row>
    <row r="143" spans="1:7" ht="10.5" customHeight="1" x14ac:dyDescent="0.25">
      <c r="A143" s="31" t="s">
        <v>297</v>
      </c>
      <c r="B143" s="28">
        <v>1.7</v>
      </c>
      <c r="C143" s="28">
        <v>1.5</v>
      </c>
      <c r="D143" s="28">
        <v>0.2</v>
      </c>
      <c r="E143" s="28" t="s">
        <v>236</v>
      </c>
      <c r="F143" s="28" t="s">
        <v>224</v>
      </c>
      <c r="G143" s="28" t="s">
        <v>224</v>
      </c>
    </row>
    <row r="144" spans="1:7" ht="10.5" customHeight="1" x14ac:dyDescent="0.25">
      <c r="A144" s="40"/>
      <c r="B144" s="28"/>
      <c r="C144" s="28"/>
      <c r="D144" s="28"/>
      <c r="E144" s="28"/>
      <c r="F144" s="28"/>
      <c r="G144" s="28"/>
    </row>
    <row r="145" spans="1:7" ht="10.5" customHeight="1" x14ac:dyDescent="0.25">
      <c r="A145" s="41" t="s">
        <v>298</v>
      </c>
      <c r="B145" s="28"/>
      <c r="C145" s="28"/>
      <c r="D145" s="28"/>
      <c r="E145" s="28"/>
      <c r="F145" s="28"/>
      <c r="G145" s="28"/>
    </row>
    <row r="146" spans="1:7" ht="10.5" customHeight="1" x14ac:dyDescent="0.25">
      <c r="A146" s="41" t="s">
        <v>299</v>
      </c>
      <c r="B146" s="28"/>
      <c r="C146" s="28"/>
      <c r="D146" s="28"/>
      <c r="E146" s="28"/>
      <c r="F146" s="28"/>
      <c r="G146" s="28"/>
    </row>
    <row r="147" spans="1:7" ht="10.5" customHeight="1" x14ac:dyDescent="0.25">
      <c r="A147" s="31" t="s">
        <v>300</v>
      </c>
      <c r="B147" s="28">
        <v>34.9</v>
      </c>
      <c r="C147" s="28">
        <v>29.2</v>
      </c>
      <c r="D147" s="28">
        <v>3</v>
      </c>
      <c r="E147" s="28">
        <v>2.7</v>
      </c>
      <c r="F147" s="28" t="s">
        <v>236</v>
      </c>
      <c r="G147" s="28" t="s">
        <v>236</v>
      </c>
    </row>
    <row r="148" spans="1:7" ht="10.5" customHeight="1" x14ac:dyDescent="0.25">
      <c r="A148" s="31" t="s">
        <v>301</v>
      </c>
      <c r="B148" s="28">
        <v>52.7</v>
      </c>
      <c r="C148" s="28">
        <v>42.7</v>
      </c>
      <c r="D148" s="28">
        <v>3.7</v>
      </c>
      <c r="E148" s="28">
        <v>6.3</v>
      </c>
      <c r="F148" s="28" t="s">
        <v>236</v>
      </c>
      <c r="G148" s="28" t="s">
        <v>236</v>
      </c>
    </row>
    <row r="149" spans="1:7" ht="10.5" customHeight="1" x14ac:dyDescent="0.25">
      <c r="A149" s="35" t="s">
        <v>273</v>
      </c>
    </row>
    <row r="150" spans="1:7" ht="10.5" customHeight="1" x14ac:dyDescent="0.25">
      <c r="A150" s="31" t="s">
        <v>274</v>
      </c>
      <c r="B150" s="28">
        <v>26.1</v>
      </c>
      <c r="C150" s="28" t="s">
        <v>236</v>
      </c>
      <c r="D150" s="28" t="s">
        <v>236</v>
      </c>
      <c r="E150" s="28" t="s">
        <v>236</v>
      </c>
      <c r="F150" s="28">
        <v>19.100000000000001</v>
      </c>
      <c r="G150" s="28">
        <v>6.9</v>
      </c>
    </row>
    <row r="151" spans="1:7" ht="10.5" customHeight="1" x14ac:dyDescent="0.25">
      <c r="A151" s="40"/>
      <c r="B151" s="28"/>
      <c r="C151" s="28"/>
      <c r="D151" s="28"/>
      <c r="E151" s="28"/>
      <c r="F151" s="28"/>
      <c r="G151" s="28"/>
    </row>
    <row r="152" spans="1:7" ht="10.5" customHeight="1" x14ac:dyDescent="0.25">
      <c r="A152" s="43" t="s">
        <v>302</v>
      </c>
      <c r="B152" s="28"/>
      <c r="C152" s="28"/>
      <c r="D152" s="28"/>
      <c r="E152" s="28"/>
      <c r="F152" s="28"/>
      <c r="G152" s="28"/>
    </row>
    <row r="153" spans="1:7" ht="10.5" customHeight="1" x14ac:dyDescent="0.25">
      <c r="A153" s="32" t="s">
        <v>300</v>
      </c>
      <c r="B153" s="28">
        <v>17.2</v>
      </c>
      <c r="C153" s="28">
        <v>15.4</v>
      </c>
      <c r="D153" s="28">
        <v>1.3</v>
      </c>
      <c r="E153" s="28">
        <v>0.5</v>
      </c>
      <c r="F153" s="28" t="s">
        <v>236</v>
      </c>
      <c r="G153" s="28" t="s">
        <v>236</v>
      </c>
    </row>
    <row r="154" spans="1:7" ht="10.5" customHeight="1" x14ac:dyDescent="0.25">
      <c r="A154" s="32" t="s">
        <v>301</v>
      </c>
      <c r="B154" s="28">
        <v>17.7</v>
      </c>
      <c r="C154" s="28">
        <v>13.8</v>
      </c>
      <c r="D154" s="28">
        <v>1.7</v>
      </c>
      <c r="E154" s="28">
        <v>2.2000000000000002</v>
      </c>
      <c r="F154" s="28" t="s">
        <v>236</v>
      </c>
      <c r="G154" s="28" t="s">
        <v>236</v>
      </c>
    </row>
    <row r="155" spans="1:7" ht="10.5" customHeight="1" x14ac:dyDescent="0.25">
      <c r="A155" s="32" t="s">
        <v>303</v>
      </c>
      <c r="B155" s="28">
        <v>52.7</v>
      </c>
      <c r="C155" s="28">
        <v>42.7</v>
      </c>
      <c r="D155" s="28">
        <v>3.7</v>
      </c>
      <c r="E155" s="28">
        <v>6.3</v>
      </c>
      <c r="F155" s="28" t="s">
        <v>236</v>
      </c>
      <c r="G155" s="28" t="s">
        <v>236</v>
      </c>
    </row>
    <row r="156" spans="1:7" ht="10.5" customHeight="1" x14ac:dyDescent="0.25">
      <c r="A156" s="44" t="s">
        <v>273</v>
      </c>
    </row>
    <row r="157" spans="1:7" ht="10.5" customHeight="1" x14ac:dyDescent="0.25">
      <c r="A157" s="32" t="s">
        <v>274</v>
      </c>
      <c r="B157" s="28">
        <v>26.1</v>
      </c>
      <c r="C157" s="28" t="s">
        <v>236</v>
      </c>
      <c r="D157" s="28" t="s">
        <v>236</v>
      </c>
      <c r="E157" s="28" t="s">
        <v>236</v>
      </c>
      <c r="F157" s="28">
        <v>19.100000000000001</v>
      </c>
      <c r="G157" s="28">
        <v>6.9</v>
      </c>
    </row>
    <row r="158" spans="1:7" ht="10.5" customHeight="1" x14ac:dyDescent="0.25">
      <c r="A158" s="40"/>
      <c r="B158" s="28"/>
      <c r="C158" s="28"/>
      <c r="D158" s="28"/>
      <c r="E158" s="28"/>
      <c r="F158" s="28"/>
      <c r="G158" s="28"/>
    </row>
    <row r="159" spans="1:7" ht="10.5" customHeight="1" x14ac:dyDescent="0.25">
      <c r="A159" s="43" t="s">
        <v>304</v>
      </c>
      <c r="B159" s="28"/>
      <c r="C159" s="28"/>
      <c r="D159" s="28"/>
      <c r="E159" s="28"/>
      <c r="F159" s="28"/>
      <c r="G159" s="28"/>
    </row>
    <row r="160" spans="1:7" ht="10.5" customHeight="1" x14ac:dyDescent="0.25">
      <c r="A160" s="43" t="s">
        <v>305</v>
      </c>
      <c r="B160" s="28"/>
      <c r="C160" s="28"/>
      <c r="D160" s="28"/>
      <c r="E160" s="28"/>
      <c r="F160" s="28"/>
      <c r="G160" s="28"/>
    </row>
    <row r="161" spans="1:7" ht="10.5" customHeight="1" x14ac:dyDescent="0.25">
      <c r="A161" s="32" t="s">
        <v>287</v>
      </c>
      <c r="B161" s="28">
        <v>7.4</v>
      </c>
      <c r="C161" s="28">
        <v>6.3</v>
      </c>
      <c r="D161" s="28">
        <v>0.8</v>
      </c>
      <c r="E161" s="28">
        <v>0.4</v>
      </c>
      <c r="F161" s="28" t="s">
        <v>236</v>
      </c>
      <c r="G161" s="28" t="s">
        <v>236</v>
      </c>
    </row>
    <row r="162" spans="1:7" ht="10.5" customHeight="1" x14ac:dyDescent="0.25">
      <c r="A162" s="32" t="s">
        <v>288</v>
      </c>
      <c r="B162" s="28">
        <v>4.8</v>
      </c>
      <c r="C162" s="28">
        <v>4.3</v>
      </c>
      <c r="D162" s="28">
        <v>0.4</v>
      </c>
      <c r="E162" s="28" t="s">
        <v>224</v>
      </c>
      <c r="F162" s="28" t="s">
        <v>236</v>
      </c>
      <c r="G162" s="28" t="s">
        <v>236</v>
      </c>
    </row>
    <row r="163" spans="1:7" ht="10.5" customHeight="1" x14ac:dyDescent="0.25">
      <c r="A163" s="32" t="s">
        <v>295</v>
      </c>
      <c r="B163" s="28">
        <v>5</v>
      </c>
      <c r="C163" s="28">
        <v>4.8</v>
      </c>
      <c r="D163" s="28">
        <v>0.1</v>
      </c>
      <c r="E163" s="28" t="s">
        <v>224</v>
      </c>
      <c r="F163" s="28" t="s">
        <v>236</v>
      </c>
      <c r="G163" s="28" t="s">
        <v>236</v>
      </c>
    </row>
    <row r="164" spans="1:7" ht="10.5" customHeight="1" x14ac:dyDescent="0.25">
      <c r="A164" s="32" t="s">
        <v>306</v>
      </c>
      <c r="B164" s="28">
        <v>17.7</v>
      </c>
      <c r="C164" s="28">
        <v>13.8</v>
      </c>
      <c r="D164" s="28">
        <v>1.7</v>
      </c>
      <c r="E164" s="28">
        <v>2.2000000000000002</v>
      </c>
      <c r="F164" s="28" t="s">
        <v>236</v>
      </c>
      <c r="G164" s="28" t="s">
        <v>236</v>
      </c>
    </row>
    <row r="165" spans="1:7" ht="10.5" customHeight="1" x14ac:dyDescent="0.25">
      <c r="A165" s="32" t="s">
        <v>303</v>
      </c>
      <c r="B165" s="28">
        <v>52.7</v>
      </c>
      <c r="C165" s="28">
        <v>42.7</v>
      </c>
      <c r="D165" s="28">
        <v>3.7</v>
      </c>
      <c r="E165" s="28">
        <v>6.3</v>
      </c>
      <c r="F165" s="28" t="s">
        <v>236</v>
      </c>
      <c r="G165" s="28" t="s">
        <v>236</v>
      </c>
    </row>
    <row r="166" spans="1:7" ht="10.5" customHeight="1" x14ac:dyDescent="0.25">
      <c r="A166" s="44" t="s">
        <v>273</v>
      </c>
    </row>
    <row r="167" spans="1:7" ht="10.5" customHeight="1" x14ac:dyDescent="0.25">
      <c r="A167" s="32" t="s">
        <v>274</v>
      </c>
      <c r="B167" s="28">
        <v>26.1</v>
      </c>
      <c r="C167" s="28" t="s">
        <v>236</v>
      </c>
      <c r="D167" s="28" t="s">
        <v>236</v>
      </c>
      <c r="E167" s="28" t="s">
        <v>236</v>
      </c>
      <c r="F167" s="28">
        <v>19.100000000000001</v>
      </c>
      <c r="G167" s="28">
        <v>6.9</v>
      </c>
    </row>
    <row r="168" spans="1:7" ht="10.5" customHeight="1" x14ac:dyDescent="0.25">
      <c r="A168" s="40"/>
      <c r="B168" s="28"/>
      <c r="C168" s="28"/>
      <c r="D168" s="28"/>
      <c r="E168" s="28"/>
      <c r="F168" s="28"/>
      <c r="G168" s="28"/>
    </row>
    <row r="169" spans="1:7" ht="10.5" customHeight="1" x14ac:dyDescent="0.25">
      <c r="A169" s="43" t="s">
        <v>307</v>
      </c>
      <c r="B169" s="28"/>
      <c r="C169" s="28"/>
      <c r="D169" s="28"/>
      <c r="E169" s="28"/>
      <c r="F169" s="28"/>
      <c r="G169" s="28"/>
    </row>
    <row r="170" spans="1:7" ht="10.5" customHeight="1" x14ac:dyDescent="0.25">
      <c r="A170" s="32" t="s">
        <v>300</v>
      </c>
      <c r="B170" s="28">
        <v>18.600000000000001</v>
      </c>
      <c r="C170" s="28">
        <v>16.7</v>
      </c>
      <c r="D170" s="28">
        <v>1.3</v>
      </c>
      <c r="E170" s="28">
        <v>0.5</v>
      </c>
      <c r="F170" s="28" t="s">
        <v>236</v>
      </c>
      <c r="G170" s="28" t="s">
        <v>236</v>
      </c>
    </row>
    <row r="171" spans="1:7" ht="10.5" customHeight="1" x14ac:dyDescent="0.25">
      <c r="A171" s="33" t="s">
        <v>308</v>
      </c>
      <c r="B171" s="28">
        <v>13.1</v>
      </c>
      <c r="C171" s="28">
        <v>11.7</v>
      </c>
      <c r="D171" s="28">
        <v>1</v>
      </c>
      <c r="E171" s="28">
        <v>0.4</v>
      </c>
      <c r="F171" s="28" t="s">
        <v>236</v>
      </c>
      <c r="G171" s="28" t="s">
        <v>236</v>
      </c>
    </row>
    <row r="172" spans="1:7" ht="10.5" customHeight="1" x14ac:dyDescent="0.25">
      <c r="A172" s="33" t="s">
        <v>309</v>
      </c>
      <c r="B172" s="28">
        <v>5.5</v>
      </c>
      <c r="C172" s="28">
        <v>5</v>
      </c>
      <c r="D172" s="28">
        <v>0.3</v>
      </c>
      <c r="E172" s="28">
        <v>0.2</v>
      </c>
      <c r="F172" s="28" t="s">
        <v>236</v>
      </c>
      <c r="G172" s="28" t="s">
        <v>236</v>
      </c>
    </row>
    <row r="173" spans="1:7" ht="10.5" customHeight="1" x14ac:dyDescent="0.25">
      <c r="A173" s="32" t="s">
        <v>310</v>
      </c>
      <c r="B173" s="28">
        <v>16.3</v>
      </c>
      <c r="C173" s="28">
        <v>12.5</v>
      </c>
      <c r="D173" s="28">
        <v>1.7</v>
      </c>
      <c r="E173" s="28">
        <v>2.2000000000000002</v>
      </c>
      <c r="F173" s="28" t="s">
        <v>236</v>
      </c>
      <c r="G173" s="28" t="s">
        <v>236</v>
      </c>
    </row>
    <row r="174" spans="1:7" ht="10.5" customHeight="1" x14ac:dyDescent="0.25">
      <c r="A174" s="32" t="s">
        <v>303</v>
      </c>
      <c r="B174" s="28">
        <v>52.7</v>
      </c>
      <c r="C174" s="28">
        <v>42.7</v>
      </c>
      <c r="D174" s="28">
        <v>3.7</v>
      </c>
      <c r="E174" s="28">
        <v>6.3</v>
      </c>
      <c r="F174" s="28" t="s">
        <v>236</v>
      </c>
      <c r="G174" s="28" t="s">
        <v>236</v>
      </c>
    </row>
    <row r="175" spans="1:7" ht="10.5" customHeight="1" x14ac:dyDescent="0.25">
      <c r="A175" s="44" t="s">
        <v>273</v>
      </c>
      <c r="B175" s="28"/>
      <c r="C175" s="28"/>
      <c r="D175" s="28"/>
      <c r="E175" s="28"/>
      <c r="F175" s="28"/>
      <c r="G175" s="28"/>
    </row>
    <row r="176" spans="1:7" ht="10.5" customHeight="1" x14ac:dyDescent="0.25">
      <c r="A176" s="32" t="s">
        <v>274</v>
      </c>
      <c r="B176" s="28">
        <v>26.1</v>
      </c>
      <c r="C176" s="28" t="s">
        <v>236</v>
      </c>
      <c r="D176" s="28" t="s">
        <v>236</v>
      </c>
      <c r="E176" s="28" t="s">
        <v>236</v>
      </c>
      <c r="F176" s="28">
        <v>19.100000000000001</v>
      </c>
      <c r="G176" s="28">
        <v>6.9</v>
      </c>
    </row>
    <row r="177" spans="1:7" ht="10.5" customHeight="1" x14ac:dyDescent="0.25">
      <c r="A177" s="40"/>
      <c r="B177" s="28"/>
      <c r="C177" s="28"/>
      <c r="D177" s="28"/>
      <c r="E177" s="28"/>
      <c r="F177" s="28"/>
      <c r="G177" s="28"/>
    </row>
    <row r="178" spans="1:7" ht="10.5" customHeight="1" x14ac:dyDescent="0.25">
      <c r="A178" s="43" t="s">
        <v>311</v>
      </c>
      <c r="B178" s="28"/>
      <c r="C178" s="28"/>
      <c r="D178" s="28"/>
      <c r="E178" s="28"/>
      <c r="F178" s="28"/>
      <c r="G178" s="28"/>
    </row>
    <row r="179" spans="1:7" ht="10.5" customHeight="1" x14ac:dyDescent="0.25">
      <c r="A179" s="32" t="s">
        <v>300</v>
      </c>
      <c r="B179" s="28">
        <v>9.1</v>
      </c>
      <c r="C179" s="28">
        <v>8.3000000000000007</v>
      </c>
      <c r="D179" s="28">
        <v>0.8</v>
      </c>
      <c r="E179" s="28" t="s">
        <v>224</v>
      </c>
      <c r="F179" s="28" t="s">
        <v>236</v>
      </c>
      <c r="G179" s="28" t="s">
        <v>236</v>
      </c>
    </row>
    <row r="180" spans="1:7" ht="10.5" customHeight="1" x14ac:dyDescent="0.25">
      <c r="A180" s="33" t="s">
        <v>308</v>
      </c>
      <c r="B180" s="28">
        <v>6.9</v>
      </c>
      <c r="C180" s="28">
        <v>6.2</v>
      </c>
      <c r="D180" s="28">
        <v>0.6</v>
      </c>
      <c r="E180" s="28" t="s">
        <v>224</v>
      </c>
      <c r="F180" s="28" t="s">
        <v>236</v>
      </c>
      <c r="G180" s="28" t="s">
        <v>236</v>
      </c>
    </row>
    <row r="181" spans="1:7" ht="10.5" customHeight="1" x14ac:dyDescent="0.25">
      <c r="A181" s="33" t="s">
        <v>309</v>
      </c>
      <c r="B181" s="28">
        <v>2.2000000000000002</v>
      </c>
      <c r="C181" s="28">
        <v>2</v>
      </c>
      <c r="D181" s="28">
        <v>0.2</v>
      </c>
      <c r="E181" s="28" t="s">
        <v>224</v>
      </c>
      <c r="F181" s="28" t="s">
        <v>236</v>
      </c>
      <c r="G181" s="28" t="s">
        <v>236</v>
      </c>
    </row>
    <row r="182" spans="1:7" ht="10.5" customHeight="1" x14ac:dyDescent="0.25">
      <c r="A182" s="32" t="s">
        <v>312</v>
      </c>
      <c r="B182" s="28">
        <v>25.8</v>
      </c>
      <c r="C182" s="28">
        <v>20.9</v>
      </c>
      <c r="D182" s="28">
        <v>2.2000000000000002</v>
      </c>
      <c r="E182" s="28">
        <v>2.7</v>
      </c>
      <c r="F182" s="28" t="s">
        <v>236</v>
      </c>
      <c r="G182" s="28" t="s">
        <v>236</v>
      </c>
    </row>
    <row r="183" spans="1:7" ht="10.5" customHeight="1" x14ac:dyDescent="0.25">
      <c r="A183" s="32" t="s">
        <v>303</v>
      </c>
      <c r="B183" s="28">
        <v>52.7</v>
      </c>
      <c r="C183" s="28">
        <v>42.7</v>
      </c>
      <c r="D183" s="28">
        <v>3.7</v>
      </c>
      <c r="E183" s="28">
        <v>6.3</v>
      </c>
      <c r="F183" s="28" t="s">
        <v>236</v>
      </c>
      <c r="G183" s="28" t="s">
        <v>236</v>
      </c>
    </row>
    <row r="184" spans="1:7" ht="10.5" customHeight="1" x14ac:dyDescent="0.25">
      <c r="A184" s="44" t="s">
        <v>273</v>
      </c>
      <c r="B184" s="28"/>
      <c r="C184" s="28"/>
      <c r="D184" s="28"/>
      <c r="E184" s="28"/>
      <c r="F184" s="28"/>
      <c r="G184" s="28"/>
    </row>
    <row r="185" spans="1:7" ht="10.5" customHeight="1" x14ac:dyDescent="0.25">
      <c r="A185" s="32" t="s">
        <v>274</v>
      </c>
      <c r="B185" s="28">
        <v>26.1</v>
      </c>
      <c r="C185" s="28" t="s">
        <v>236</v>
      </c>
      <c r="D185" s="28" t="s">
        <v>236</v>
      </c>
      <c r="E185" s="28" t="s">
        <v>236</v>
      </c>
      <c r="F185" s="28">
        <v>19.100000000000001</v>
      </c>
      <c r="G185" s="28">
        <v>6.9</v>
      </c>
    </row>
    <row r="186" spans="1:7" ht="10.5" customHeight="1" x14ac:dyDescent="0.25">
      <c r="A186" s="40"/>
      <c r="B186" s="28"/>
      <c r="C186" s="28"/>
      <c r="D186" s="28"/>
      <c r="E186" s="28"/>
      <c r="F186" s="28"/>
      <c r="G186" s="28"/>
    </row>
    <row r="187" spans="1:7" ht="10.5" customHeight="1" x14ac:dyDescent="0.25">
      <c r="A187" s="41" t="s">
        <v>313</v>
      </c>
      <c r="B187" s="28"/>
      <c r="C187" s="28"/>
      <c r="D187" s="28"/>
      <c r="E187" s="28"/>
      <c r="F187" s="28"/>
      <c r="G187" s="28"/>
    </row>
    <row r="188" spans="1:7" ht="10.5" customHeight="1" x14ac:dyDescent="0.25">
      <c r="A188" s="41" t="s">
        <v>299</v>
      </c>
      <c r="B188" s="28"/>
      <c r="C188" s="28"/>
      <c r="D188" s="28"/>
      <c r="E188" s="28"/>
      <c r="F188" s="28"/>
      <c r="G188" s="28"/>
    </row>
    <row r="189" spans="1:7" ht="10.5" customHeight="1" x14ac:dyDescent="0.25">
      <c r="A189" s="31" t="s">
        <v>300</v>
      </c>
      <c r="B189" s="28">
        <v>29.1</v>
      </c>
      <c r="C189" s="28">
        <v>26.6</v>
      </c>
      <c r="D189" s="28">
        <v>1.7</v>
      </c>
      <c r="E189" s="28">
        <v>0.8</v>
      </c>
      <c r="F189" s="28" t="s">
        <v>236</v>
      </c>
      <c r="G189" s="28" t="s">
        <v>236</v>
      </c>
    </row>
    <row r="190" spans="1:7" ht="10.5" customHeight="1" x14ac:dyDescent="0.25">
      <c r="A190" s="31" t="s">
        <v>301</v>
      </c>
      <c r="B190" s="28">
        <v>58.5</v>
      </c>
      <c r="C190" s="28">
        <v>45.3</v>
      </c>
      <c r="D190" s="28">
        <v>5.0999999999999996</v>
      </c>
      <c r="E190" s="28">
        <v>8.1999999999999993</v>
      </c>
      <c r="F190" s="28" t="s">
        <v>236</v>
      </c>
      <c r="G190" s="28" t="s">
        <v>236</v>
      </c>
    </row>
    <row r="191" spans="1:7" ht="10.5" customHeight="1" x14ac:dyDescent="0.25">
      <c r="A191" s="35" t="s">
        <v>314</v>
      </c>
    </row>
    <row r="192" spans="1:7" ht="10.5" customHeight="1" x14ac:dyDescent="0.25">
      <c r="A192" s="31" t="s">
        <v>274</v>
      </c>
      <c r="B192" s="28">
        <v>26.1</v>
      </c>
      <c r="C192" s="28" t="s">
        <v>236</v>
      </c>
      <c r="D192" s="28" t="s">
        <v>236</v>
      </c>
      <c r="E192" s="28" t="s">
        <v>236</v>
      </c>
      <c r="F192" s="28">
        <v>19.100000000000001</v>
      </c>
      <c r="G192" s="28">
        <v>6.9</v>
      </c>
    </row>
    <row r="193" spans="1:7" ht="10.5" customHeight="1" x14ac:dyDescent="0.25">
      <c r="A193" s="40"/>
      <c r="B193" s="28"/>
      <c r="C193" s="28"/>
      <c r="D193" s="28"/>
      <c r="E193" s="28"/>
      <c r="F193" s="28"/>
      <c r="G193" s="28"/>
    </row>
    <row r="194" spans="1:7" ht="10.5" customHeight="1" x14ac:dyDescent="0.25">
      <c r="A194" s="43" t="s">
        <v>315</v>
      </c>
      <c r="B194" s="28"/>
      <c r="C194" s="28"/>
      <c r="D194" s="28"/>
      <c r="E194" s="28"/>
      <c r="F194" s="28"/>
      <c r="G194" s="28"/>
    </row>
    <row r="195" spans="1:7" ht="10.5" customHeight="1" x14ac:dyDescent="0.25">
      <c r="A195" s="32" t="s">
        <v>300</v>
      </c>
      <c r="B195" s="28">
        <v>2.6</v>
      </c>
      <c r="C195" s="28">
        <v>2.1</v>
      </c>
      <c r="D195" s="28">
        <v>0.3</v>
      </c>
      <c r="E195" s="28">
        <v>0.2</v>
      </c>
      <c r="F195" s="28" t="s">
        <v>236</v>
      </c>
      <c r="G195" s="28" t="s">
        <v>236</v>
      </c>
    </row>
    <row r="196" spans="1:7" ht="10.5" customHeight="1" x14ac:dyDescent="0.25">
      <c r="A196" s="32" t="s">
        <v>301</v>
      </c>
      <c r="B196" s="28">
        <v>26.4</v>
      </c>
      <c r="C196" s="28">
        <v>24.4</v>
      </c>
      <c r="D196" s="28">
        <v>1.4</v>
      </c>
      <c r="E196" s="28">
        <v>0.6</v>
      </c>
      <c r="F196" s="28" t="s">
        <v>236</v>
      </c>
      <c r="G196" s="28" t="s">
        <v>236</v>
      </c>
    </row>
    <row r="197" spans="1:7" ht="10.5" customHeight="1" x14ac:dyDescent="0.25">
      <c r="A197" s="32" t="s">
        <v>316</v>
      </c>
      <c r="B197" s="28">
        <v>58.5</v>
      </c>
      <c r="C197" s="28">
        <v>45.3</v>
      </c>
      <c r="D197" s="28">
        <v>5.0999999999999996</v>
      </c>
      <c r="E197" s="28">
        <v>8.1999999999999993</v>
      </c>
      <c r="F197" s="28" t="s">
        <v>236</v>
      </c>
      <c r="G197" s="28" t="s">
        <v>236</v>
      </c>
    </row>
    <row r="198" spans="1:7" ht="10.5" customHeight="1" x14ac:dyDescent="0.25">
      <c r="A198" s="44" t="s">
        <v>273</v>
      </c>
    </row>
    <row r="199" spans="1:7" ht="10.5" customHeight="1" x14ac:dyDescent="0.25">
      <c r="A199" s="32" t="s">
        <v>274</v>
      </c>
      <c r="B199" s="28">
        <v>26.1</v>
      </c>
      <c r="C199" s="28" t="s">
        <v>236</v>
      </c>
      <c r="D199" s="28" t="s">
        <v>236</v>
      </c>
      <c r="E199" s="28" t="s">
        <v>236</v>
      </c>
      <c r="F199" s="28">
        <v>19.100000000000001</v>
      </c>
      <c r="G199" s="28">
        <v>6.9</v>
      </c>
    </row>
    <row r="200" spans="1:7" ht="10.5" customHeight="1" x14ac:dyDescent="0.25">
      <c r="A200" s="32"/>
      <c r="B200" s="28"/>
      <c r="C200" s="28"/>
      <c r="D200" s="28"/>
      <c r="E200" s="28"/>
      <c r="F200" s="28"/>
      <c r="G200" s="28"/>
    </row>
    <row r="201" spans="1:7" ht="10.5" customHeight="1" x14ac:dyDescent="0.25">
      <c r="A201" s="43" t="s">
        <v>317</v>
      </c>
      <c r="B201" s="28"/>
      <c r="C201" s="28"/>
      <c r="D201" s="28"/>
      <c r="E201" s="28"/>
      <c r="F201" s="28"/>
      <c r="G201" s="28"/>
    </row>
    <row r="202" spans="1:7" ht="10.5" customHeight="1" x14ac:dyDescent="0.25">
      <c r="A202" s="32" t="s">
        <v>287</v>
      </c>
      <c r="B202" s="28">
        <v>2.2000000000000002</v>
      </c>
      <c r="C202" s="28">
        <v>1.8</v>
      </c>
      <c r="D202" s="28">
        <v>0.3</v>
      </c>
      <c r="E202" s="28" t="s">
        <v>224</v>
      </c>
      <c r="F202" s="28" t="s">
        <v>236</v>
      </c>
      <c r="G202" s="28" t="s">
        <v>236</v>
      </c>
    </row>
    <row r="203" spans="1:7" ht="10.5" customHeight="1" x14ac:dyDescent="0.25">
      <c r="A203" s="32" t="s">
        <v>297</v>
      </c>
      <c r="B203" s="28">
        <v>0.5</v>
      </c>
      <c r="C203" s="28">
        <v>0.3</v>
      </c>
      <c r="D203" s="28" t="s">
        <v>224</v>
      </c>
      <c r="E203" s="28" t="s">
        <v>224</v>
      </c>
      <c r="F203" s="28" t="s">
        <v>236</v>
      </c>
      <c r="G203" s="28" t="s">
        <v>236</v>
      </c>
    </row>
    <row r="204" spans="1:7" ht="10.5" customHeight="1" x14ac:dyDescent="0.25">
      <c r="A204" s="32" t="s">
        <v>318</v>
      </c>
      <c r="B204" s="28">
        <v>26.4</v>
      </c>
      <c r="C204" s="28">
        <v>24.4</v>
      </c>
      <c r="D204" s="28">
        <v>1.4</v>
      </c>
      <c r="E204" s="28">
        <v>0.6</v>
      </c>
      <c r="F204" s="28" t="s">
        <v>236</v>
      </c>
      <c r="G204" s="28" t="s">
        <v>236</v>
      </c>
    </row>
    <row r="205" spans="1:7" ht="10.5" customHeight="1" x14ac:dyDescent="0.25">
      <c r="A205" s="32" t="s">
        <v>316</v>
      </c>
      <c r="B205" s="28">
        <v>58.5</v>
      </c>
      <c r="C205" s="28">
        <v>45.3</v>
      </c>
      <c r="D205" s="28">
        <v>5.0999999999999996</v>
      </c>
      <c r="E205" s="28">
        <v>8.1999999999999993</v>
      </c>
      <c r="F205" s="28" t="s">
        <v>236</v>
      </c>
      <c r="G205" s="28" t="s">
        <v>236</v>
      </c>
    </row>
    <row r="206" spans="1:7" ht="10.5" customHeight="1" x14ac:dyDescent="0.25">
      <c r="A206" s="44" t="s">
        <v>273</v>
      </c>
    </row>
    <row r="207" spans="1:7" ht="10.5" customHeight="1" x14ac:dyDescent="0.25">
      <c r="A207" s="32" t="s">
        <v>274</v>
      </c>
      <c r="B207" s="28">
        <v>26.1</v>
      </c>
      <c r="C207" s="28" t="s">
        <v>236</v>
      </c>
      <c r="D207" s="28" t="s">
        <v>236</v>
      </c>
      <c r="E207" s="28" t="s">
        <v>236</v>
      </c>
      <c r="F207" s="28">
        <v>19.100000000000001</v>
      </c>
      <c r="G207" s="28">
        <v>6.9</v>
      </c>
    </row>
    <row r="208" spans="1:7" ht="10.5" customHeight="1" x14ac:dyDescent="0.25">
      <c r="A208" s="32"/>
      <c r="B208" s="28"/>
      <c r="C208" s="28"/>
      <c r="D208" s="28"/>
      <c r="E208" s="28"/>
      <c r="F208" s="28"/>
      <c r="G208" s="28"/>
    </row>
    <row r="209" spans="1:7" ht="10.5" customHeight="1" x14ac:dyDescent="0.25">
      <c r="A209" s="43" t="s">
        <v>319</v>
      </c>
      <c r="B209" s="28"/>
      <c r="C209" s="28"/>
      <c r="D209" s="28"/>
      <c r="E209" s="28"/>
      <c r="F209" s="28"/>
      <c r="G209" s="28"/>
    </row>
    <row r="210" spans="1:7" ht="10.5" customHeight="1" x14ac:dyDescent="0.25">
      <c r="A210" s="32" t="s">
        <v>300</v>
      </c>
      <c r="B210" s="28">
        <v>1.2</v>
      </c>
      <c r="C210" s="28">
        <v>0.9</v>
      </c>
      <c r="D210" s="28">
        <v>0.1</v>
      </c>
      <c r="E210" s="28" t="s">
        <v>224</v>
      </c>
      <c r="F210" s="28" t="s">
        <v>236</v>
      </c>
      <c r="G210" s="28" t="s">
        <v>236</v>
      </c>
    </row>
    <row r="211" spans="1:7" ht="10.5" customHeight="1" x14ac:dyDescent="0.25">
      <c r="A211" s="33" t="s">
        <v>308</v>
      </c>
      <c r="B211" s="28">
        <v>0.8</v>
      </c>
      <c r="C211" s="28">
        <v>0.6</v>
      </c>
      <c r="D211" s="28" t="s">
        <v>224</v>
      </c>
      <c r="E211" s="28" t="s">
        <v>224</v>
      </c>
      <c r="F211" s="28" t="s">
        <v>236</v>
      </c>
      <c r="G211" s="28" t="s">
        <v>236</v>
      </c>
    </row>
    <row r="212" spans="1:7" ht="10.5" customHeight="1" x14ac:dyDescent="0.25">
      <c r="A212" s="33" t="s">
        <v>309</v>
      </c>
      <c r="B212" s="28">
        <v>0.3</v>
      </c>
      <c r="C212" s="28">
        <v>0.3</v>
      </c>
      <c r="D212" s="28" t="s">
        <v>224</v>
      </c>
      <c r="E212" s="28" t="s">
        <v>224</v>
      </c>
      <c r="F212" s="28" t="s">
        <v>236</v>
      </c>
      <c r="G212" s="28" t="s">
        <v>236</v>
      </c>
    </row>
    <row r="213" spans="1:7" ht="10.5" customHeight="1" x14ac:dyDescent="0.25">
      <c r="A213" s="32" t="s">
        <v>320</v>
      </c>
      <c r="B213" s="28">
        <v>27.9</v>
      </c>
      <c r="C213" s="28">
        <v>25.6</v>
      </c>
      <c r="D213" s="28">
        <v>1.5</v>
      </c>
      <c r="E213" s="28">
        <v>0.7</v>
      </c>
      <c r="F213" s="28" t="s">
        <v>236</v>
      </c>
      <c r="G213" s="28" t="s">
        <v>236</v>
      </c>
    </row>
    <row r="214" spans="1:7" ht="10.5" customHeight="1" x14ac:dyDescent="0.25">
      <c r="A214" s="32" t="s">
        <v>316</v>
      </c>
      <c r="B214" s="28">
        <v>58.5</v>
      </c>
      <c r="C214" s="28">
        <v>45.3</v>
      </c>
      <c r="D214" s="28">
        <v>5.0999999999999996</v>
      </c>
      <c r="E214" s="28">
        <v>8.1999999999999993</v>
      </c>
      <c r="F214" s="28" t="s">
        <v>236</v>
      </c>
      <c r="G214" s="28" t="s">
        <v>236</v>
      </c>
    </row>
    <row r="215" spans="1:7" ht="10.5" customHeight="1" x14ac:dyDescent="0.25">
      <c r="A215" s="44" t="s">
        <v>273</v>
      </c>
      <c r="B215" s="28"/>
      <c r="C215" s="28"/>
      <c r="D215" s="28"/>
      <c r="E215" s="28"/>
      <c r="F215" s="28"/>
      <c r="G215" s="28"/>
    </row>
    <row r="216" spans="1:7" ht="10.5" customHeight="1" x14ac:dyDescent="0.25">
      <c r="A216" s="32" t="s">
        <v>274</v>
      </c>
      <c r="B216" s="28">
        <v>26.1</v>
      </c>
      <c r="C216" s="28" t="s">
        <v>236</v>
      </c>
      <c r="D216" s="28" t="s">
        <v>236</v>
      </c>
      <c r="E216" s="28" t="s">
        <v>236</v>
      </c>
      <c r="F216" s="28">
        <v>19.100000000000001</v>
      </c>
      <c r="G216" s="28">
        <v>6.9</v>
      </c>
    </row>
    <row r="217" spans="1:7" ht="10.5" customHeight="1" x14ac:dyDescent="0.25">
      <c r="A217" s="32"/>
      <c r="B217" s="28"/>
      <c r="C217" s="28"/>
      <c r="D217" s="28"/>
      <c r="E217" s="28"/>
      <c r="F217" s="28"/>
      <c r="G217" s="28"/>
    </row>
    <row r="218" spans="1:7" ht="10.5" customHeight="1" x14ac:dyDescent="0.25">
      <c r="A218" s="43" t="s">
        <v>321</v>
      </c>
      <c r="B218" s="28"/>
      <c r="C218" s="28"/>
      <c r="D218" s="28"/>
      <c r="E218" s="28"/>
      <c r="F218" s="28"/>
      <c r="G218" s="28"/>
    </row>
    <row r="219" spans="1:7" ht="10.5" customHeight="1" x14ac:dyDescent="0.25">
      <c r="A219" s="32" t="s">
        <v>300</v>
      </c>
      <c r="B219" s="28">
        <v>0.9</v>
      </c>
      <c r="C219" s="28">
        <v>0.7</v>
      </c>
      <c r="D219" s="28" t="s">
        <v>224</v>
      </c>
      <c r="E219" s="28" t="s">
        <v>224</v>
      </c>
      <c r="F219" s="28" t="s">
        <v>236</v>
      </c>
      <c r="G219" s="28" t="s">
        <v>236</v>
      </c>
    </row>
    <row r="220" spans="1:7" ht="10.5" customHeight="1" x14ac:dyDescent="0.25">
      <c r="A220" s="33" t="s">
        <v>308</v>
      </c>
      <c r="B220" s="28">
        <v>0.6</v>
      </c>
      <c r="C220" s="28">
        <v>0.5</v>
      </c>
      <c r="D220" s="28" t="s">
        <v>224</v>
      </c>
      <c r="E220" s="28" t="s">
        <v>224</v>
      </c>
      <c r="F220" s="28" t="s">
        <v>236</v>
      </c>
      <c r="G220" s="28" t="s">
        <v>236</v>
      </c>
    </row>
    <row r="221" spans="1:7" ht="10.5" customHeight="1" x14ac:dyDescent="0.25">
      <c r="A221" s="33" t="s">
        <v>309</v>
      </c>
      <c r="B221" s="28">
        <v>0.3</v>
      </c>
      <c r="C221" s="28">
        <v>0.2</v>
      </c>
      <c r="D221" s="28" t="s">
        <v>224</v>
      </c>
      <c r="E221" s="28" t="s">
        <v>224</v>
      </c>
      <c r="F221" s="28" t="s">
        <v>236</v>
      </c>
      <c r="G221" s="28" t="s">
        <v>236</v>
      </c>
    </row>
    <row r="222" spans="1:7" ht="10.5" customHeight="1" x14ac:dyDescent="0.25">
      <c r="A222" s="32" t="s">
        <v>322</v>
      </c>
      <c r="B222" s="28">
        <v>28.2</v>
      </c>
      <c r="C222" s="28">
        <v>25.8</v>
      </c>
      <c r="D222" s="28">
        <v>1.6</v>
      </c>
      <c r="E222" s="28">
        <v>0.8</v>
      </c>
      <c r="F222" s="28" t="s">
        <v>236</v>
      </c>
      <c r="G222" s="28" t="s">
        <v>236</v>
      </c>
    </row>
    <row r="223" spans="1:7" ht="10.5" customHeight="1" x14ac:dyDescent="0.25">
      <c r="A223" s="32" t="s">
        <v>316</v>
      </c>
      <c r="B223" s="28">
        <v>58.5</v>
      </c>
      <c r="C223" s="28">
        <v>45.3</v>
      </c>
      <c r="D223" s="28">
        <v>5.0999999999999996</v>
      </c>
      <c r="E223" s="28">
        <v>8.1999999999999993</v>
      </c>
      <c r="F223" s="28" t="s">
        <v>236</v>
      </c>
      <c r="G223" s="28" t="s">
        <v>236</v>
      </c>
    </row>
    <row r="224" spans="1:7" ht="10.5" customHeight="1" x14ac:dyDescent="0.25">
      <c r="A224" s="44" t="s">
        <v>273</v>
      </c>
      <c r="B224" s="28"/>
      <c r="C224" s="28"/>
      <c r="D224" s="28"/>
      <c r="E224" s="28"/>
      <c r="F224" s="28"/>
      <c r="G224" s="28"/>
    </row>
    <row r="225" spans="1:7" ht="10.5" customHeight="1" x14ac:dyDescent="0.25">
      <c r="A225" s="32" t="s">
        <v>274</v>
      </c>
      <c r="B225" s="28">
        <v>26.1</v>
      </c>
      <c r="C225" s="28" t="s">
        <v>236</v>
      </c>
      <c r="D225" s="28" t="s">
        <v>236</v>
      </c>
      <c r="E225" s="28" t="s">
        <v>236</v>
      </c>
      <c r="F225" s="28">
        <v>19.100000000000001</v>
      </c>
      <c r="G225" s="28">
        <v>6.9</v>
      </c>
    </row>
    <row r="226" spans="1:7" ht="10.5" customHeight="1" x14ac:dyDescent="0.25">
      <c r="A226" s="32"/>
      <c r="B226" s="28"/>
      <c r="C226" s="28"/>
      <c r="D226" s="28"/>
      <c r="E226" s="28"/>
      <c r="F226" s="28"/>
      <c r="G226" s="28"/>
    </row>
    <row r="227" spans="1:7" ht="10.5" customHeight="1" x14ac:dyDescent="0.25">
      <c r="A227" s="41" t="s">
        <v>323</v>
      </c>
      <c r="B227" s="28"/>
      <c r="C227" s="28"/>
      <c r="D227" s="28"/>
      <c r="E227" s="28"/>
      <c r="F227" s="28"/>
      <c r="G227" s="28"/>
    </row>
    <row r="228" spans="1:7" ht="10.5" customHeight="1" x14ac:dyDescent="0.25">
      <c r="A228" s="41" t="s">
        <v>324</v>
      </c>
      <c r="B228" s="28"/>
      <c r="C228" s="28"/>
      <c r="D228" s="28"/>
      <c r="E228" s="28"/>
      <c r="F228" s="28"/>
      <c r="G228" s="28"/>
    </row>
    <row r="229" spans="1:7" ht="10.5" customHeight="1" x14ac:dyDescent="0.25">
      <c r="A229" s="31" t="s">
        <v>300</v>
      </c>
      <c r="B229" s="28">
        <v>63</v>
      </c>
      <c r="C229" s="28">
        <v>57.3</v>
      </c>
      <c r="D229" s="28">
        <v>3.7</v>
      </c>
      <c r="E229" s="28" t="s">
        <v>236</v>
      </c>
      <c r="F229" s="28" t="s">
        <v>236</v>
      </c>
      <c r="G229" s="28">
        <v>2</v>
      </c>
    </row>
    <row r="230" spans="1:7" ht="10.5" customHeight="1" x14ac:dyDescent="0.25">
      <c r="A230" s="32" t="s">
        <v>189</v>
      </c>
      <c r="B230" s="28">
        <v>42.8</v>
      </c>
      <c r="C230" s="28">
        <v>39.799999999999997</v>
      </c>
      <c r="D230" s="28">
        <v>2.8</v>
      </c>
      <c r="E230" s="28" t="s">
        <v>236</v>
      </c>
      <c r="F230" s="28" t="s">
        <v>236</v>
      </c>
      <c r="G230" s="28" t="s">
        <v>224</v>
      </c>
    </row>
    <row r="231" spans="1:7" ht="10.5" customHeight="1" x14ac:dyDescent="0.25">
      <c r="A231" s="33" t="s">
        <v>325</v>
      </c>
      <c r="B231" s="28">
        <v>9.8000000000000007</v>
      </c>
      <c r="C231" s="28">
        <v>8.3000000000000007</v>
      </c>
      <c r="D231" s="28">
        <v>1.4</v>
      </c>
      <c r="E231" s="28" t="s">
        <v>236</v>
      </c>
      <c r="F231" s="28" t="s">
        <v>236</v>
      </c>
      <c r="G231" s="28" t="s">
        <v>224</v>
      </c>
    </row>
    <row r="232" spans="1:7" ht="10.5" customHeight="1" x14ac:dyDescent="0.25">
      <c r="A232" s="33" t="s">
        <v>326</v>
      </c>
      <c r="B232" s="28">
        <v>28.7</v>
      </c>
      <c r="C232" s="28">
        <v>27.2</v>
      </c>
      <c r="D232" s="28">
        <v>1.4</v>
      </c>
      <c r="E232" s="28" t="s">
        <v>236</v>
      </c>
      <c r="F232" s="28" t="s">
        <v>236</v>
      </c>
      <c r="G232" s="28" t="s">
        <v>224</v>
      </c>
    </row>
    <row r="233" spans="1:7" ht="10.5" customHeight="1" x14ac:dyDescent="0.25">
      <c r="A233" s="33" t="s">
        <v>327</v>
      </c>
      <c r="B233" s="28">
        <v>4.3</v>
      </c>
      <c r="C233" s="28">
        <v>4.3</v>
      </c>
      <c r="D233" s="28" t="s">
        <v>224</v>
      </c>
      <c r="E233" s="28" t="s">
        <v>236</v>
      </c>
      <c r="F233" s="28" t="s">
        <v>236</v>
      </c>
      <c r="G233" s="28" t="s">
        <v>224</v>
      </c>
    </row>
    <row r="234" spans="1:7" ht="10.5" customHeight="1" x14ac:dyDescent="0.25">
      <c r="A234" s="32" t="s">
        <v>188</v>
      </c>
      <c r="B234" s="28">
        <v>15.6</v>
      </c>
      <c r="C234" s="28">
        <v>14</v>
      </c>
      <c r="D234" s="28">
        <v>0.7</v>
      </c>
      <c r="E234" s="28" t="s">
        <v>236</v>
      </c>
      <c r="F234" s="28" t="s">
        <v>236</v>
      </c>
      <c r="G234" s="28">
        <v>0.9</v>
      </c>
    </row>
    <row r="235" spans="1:7" ht="10.5" customHeight="1" x14ac:dyDescent="0.25">
      <c r="A235" s="33" t="s">
        <v>325</v>
      </c>
      <c r="B235" s="28">
        <v>6</v>
      </c>
      <c r="C235" s="28">
        <v>5.2</v>
      </c>
      <c r="D235" s="28">
        <v>0.5</v>
      </c>
      <c r="E235" s="28" t="s">
        <v>236</v>
      </c>
      <c r="F235" s="28" t="s">
        <v>236</v>
      </c>
      <c r="G235" s="28">
        <v>0.4</v>
      </c>
    </row>
    <row r="236" spans="1:7" ht="10.5" customHeight="1" x14ac:dyDescent="0.25">
      <c r="A236" s="33" t="s">
        <v>326</v>
      </c>
      <c r="B236" s="28">
        <v>7.9</v>
      </c>
      <c r="C236" s="28">
        <v>7.4</v>
      </c>
      <c r="D236" s="28">
        <v>0.2</v>
      </c>
      <c r="E236" s="28" t="s">
        <v>236</v>
      </c>
      <c r="F236" s="28" t="s">
        <v>236</v>
      </c>
      <c r="G236" s="28">
        <v>0.3</v>
      </c>
    </row>
    <row r="237" spans="1:7" ht="10.5" customHeight="1" x14ac:dyDescent="0.25">
      <c r="A237" s="33" t="s">
        <v>327</v>
      </c>
      <c r="B237" s="28">
        <v>1.6</v>
      </c>
      <c r="C237" s="28">
        <v>1.4</v>
      </c>
      <c r="D237" s="28" t="s">
        <v>224</v>
      </c>
      <c r="E237" s="28" t="s">
        <v>236</v>
      </c>
      <c r="F237" s="28" t="s">
        <v>236</v>
      </c>
      <c r="G237" s="28">
        <v>0.2</v>
      </c>
    </row>
    <row r="238" spans="1:7" ht="10.5" customHeight="1" x14ac:dyDescent="0.25">
      <c r="A238" s="32" t="s">
        <v>328</v>
      </c>
      <c r="B238" s="28">
        <v>4.5999999999999996</v>
      </c>
      <c r="C238" s="28">
        <v>3.5</v>
      </c>
      <c r="D238" s="28">
        <v>0.2</v>
      </c>
      <c r="E238" s="28" t="s">
        <v>236</v>
      </c>
      <c r="F238" s="28" t="s">
        <v>236</v>
      </c>
      <c r="G238" s="28">
        <v>1</v>
      </c>
    </row>
    <row r="239" spans="1:7" ht="10.5" customHeight="1" x14ac:dyDescent="0.25">
      <c r="A239" s="31" t="s">
        <v>301</v>
      </c>
      <c r="B239" s="28">
        <v>22.5</v>
      </c>
      <c r="C239" s="28">
        <v>14.6</v>
      </c>
      <c r="D239" s="28">
        <v>3</v>
      </c>
      <c r="E239" s="28" t="s">
        <v>236</v>
      </c>
      <c r="F239" s="28" t="s">
        <v>236</v>
      </c>
      <c r="G239" s="28">
        <v>4.9000000000000004</v>
      </c>
    </row>
    <row r="240" spans="1:7" ht="10.5" customHeight="1" x14ac:dyDescent="0.25">
      <c r="A240" s="31" t="s">
        <v>329</v>
      </c>
      <c r="B240" s="28">
        <v>28.1</v>
      </c>
      <c r="C240" s="28" t="s">
        <v>236</v>
      </c>
      <c r="D240" s="28" t="s">
        <v>236</v>
      </c>
      <c r="E240" s="28">
        <v>9</v>
      </c>
      <c r="F240" s="28">
        <v>19.100000000000001</v>
      </c>
      <c r="G240" s="28" t="s">
        <v>236</v>
      </c>
    </row>
    <row r="241" spans="1:7" ht="10.5" customHeight="1" x14ac:dyDescent="0.25">
      <c r="A241" s="45"/>
      <c r="B241" s="28"/>
      <c r="C241" s="28"/>
      <c r="D241" s="28"/>
      <c r="E241" s="28"/>
      <c r="F241" s="28"/>
      <c r="G241" s="28"/>
    </row>
    <row r="242" spans="1:7" ht="10.5" customHeight="1" x14ac:dyDescent="0.25">
      <c r="A242" s="46" t="s">
        <v>330</v>
      </c>
      <c r="B242" s="28"/>
      <c r="C242" s="28"/>
      <c r="D242" s="28"/>
      <c r="E242" s="28"/>
      <c r="F242" s="28"/>
      <c r="G242" s="28"/>
    </row>
    <row r="243" spans="1:7" ht="10.5" customHeight="1" x14ac:dyDescent="0.25">
      <c r="A243" s="31" t="s">
        <v>300</v>
      </c>
      <c r="B243" s="28">
        <v>50.2</v>
      </c>
      <c r="C243" s="28">
        <v>36.799999999999997</v>
      </c>
      <c r="D243" s="28">
        <v>2.2999999999999998</v>
      </c>
      <c r="E243" s="28">
        <v>3.3</v>
      </c>
      <c r="F243" s="28">
        <v>4.7</v>
      </c>
      <c r="G243" s="28">
        <v>3.1</v>
      </c>
    </row>
    <row r="244" spans="1:7" ht="10.5" customHeight="1" x14ac:dyDescent="0.25">
      <c r="A244" s="31" t="s">
        <v>301</v>
      </c>
      <c r="B244" s="28">
        <v>63.4</v>
      </c>
      <c r="C244" s="28">
        <v>35.1</v>
      </c>
      <c r="D244" s="28">
        <v>4.4000000000000004</v>
      </c>
      <c r="E244" s="28">
        <v>5.7</v>
      </c>
      <c r="F244" s="28">
        <v>14.4</v>
      </c>
      <c r="G244" s="28">
        <v>3.8</v>
      </c>
    </row>
    <row r="245" spans="1:7" ht="10.5" customHeight="1" x14ac:dyDescent="0.25">
      <c r="A245" s="47"/>
      <c r="B245" s="28"/>
      <c r="C245" s="28"/>
      <c r="D245" s="28"/>
      <c r="E245" s="28"/>
      <c r="F245" s="28"/>
      <c r="G245" s="28"/>
    </row>
    <row r="246" spans="1:7" ht="10.5" customHeight="1" x14ac:dyDescent="0.25">
      <c r="A246" s="46" t="s">
        <v>331</v>
      </c>
      <c r="B246" s="28"/>
      <c r="C246" s="28"/>
      <c r="D246" s="28"/>
      <c r="E246" s="28"/>
      <c r="F246" s="28"/>
      <c r="G246" s="28"/>
    </row>
    <row r="247" spans="1:7" ht="10.5" customHeight="1" x14ac:dyDescent="0.25">
      <c r="A247" s="31" t="s">
        <v>332</v>
      </c>
      <c r="B247" s="28">
        <v>40.6</v>
      </c>
      <c r="C247" s="28">
        <v>27.7</v>
      </c>
      <c r="D247" s="28">
        <v>2.1</v>
      </c>
      <c r="E247" s="28">
        <v>2.4</v>
      </c>
      <c r="F247" s="28">
        <v>6.7</v>
      </c>
      <c r="G247" s="28">
        <v>1.7</v>
      </c>
    </row>
    <row r="248" spans="1:7" ht="10.5" customHeight="1" x14ac:dyDescent="0.25">
      <c r="A248" s="31" t="s">
        <v>333</v>
      </c>
      <c r="B248" s="28">
        <v>49.2</v>
      </c>
      <c r="C248" s="28">
        <v>31.4</v>
      </c>
      <c r="D248" s="28">
        <v>3</v>
      </c>
      <c r="E248" s="28">
        <v>3.7</v>
      </c>
      <c r="F248" s="28">
        <v>8.3000000000000007</v>
      </c>
      <c r="G248" s="28">
        <v>2.9</v>
      </c>
    </row>
    <row r="249" spans="1:7" ht="10.5" customHeight="1" x14ac:dyDescent="0.25">
      <c r="A249" s="31" t="s">
        <v>334</v>
      </c>
      <c r="B249" s="28">
        <v>22.8</v>
      </c>
      <c r="C249" s="28">
        <v>12.2</v>
      </c>
      <c r="D249" s="28">
        <v>1.6</v>
      </c>
      <c r="E249" s="28">
        <v>2.8</v>
      </c>
      <c r="F249" s="28">
        <v>3.8</v>
      </c>
      <c r="G249" s="28">
        <v>2.2999999999999998</v>
      </c>
    </row>
    <row r="250" spans="1:7" ht="10.5" customHeight="1" x14ac:dyDescent="0.25">
      <c r="A250" s="31" t="s">
        <v>335</v>
      </c>
      <c r="B250" s="28">
        <v>1</v>
      </c>
      <c r="C250" s="28">
        <v>0.5</v>
      </c>
      <c r="D250" s="28" t="s">
        <v>224</v>
      </c>
      <c r="E250" s="28">
        <v>0.1</v>
      </c>
      <c r="F250" s="28">
        <v>0.3</v>
      </c>
      <c r="G250" s="28" t="s">
        <v>224</v>
      </c>
    </row>
    <row r="251" spans="1:7" ht="10.5" customHeight="1" x14ac:dyDescent="0.25">
      <c r="A251" s="47"/>
      <c r="B251" s="28"/>
      <c r="C251" s="28"/>
      <c r="D251" s="28"/>
      <c r="E251" s="28"/>
      <c r="F251" s="28"/>
      <c r="G251" s="28"/>
    </row>
    <row r="252" spans="1:7" ht="10.5" customHeight="1" x14ac:dyDescent="0.25">
      <c r="A252" s="46" t="s">
        <v>336</v>
      </c>
      <c r="B252" s="28"/>
      <c r="C252" s="28"/>
      <c r="D252" s="28"/>
      <c r="E252" s="28"/>
      <c r="F252" s="28"/>
      <c r="G252" s="28"/>
    </row>
    <row r="253" spans="1:7" ht="10.5" customHeight="1" x14ac:dyDescent="0.25">
      <c r="A253" s="31" t="s">
        <v>300</v>
      </c>
      <c r="B253" s="28">
        <v>25.5</v>
      </c>
      <c r="C253" s="28">
        <v>22.2</v>
      </c>
      <c r="D253" s="28">
        <v>1</v>
      </c>
      <c r="E253" s="28">
        <v>0.7</v>
      </c>
      <c r="F253" s="28">
        <v>0.5</v>
      </c>
      <c r="G253" s="28">
        <v>1.1000000000000001</v>
      </c>
    </row>
    <row r="254" spans="1:7" ht="10.5" customHeight="1" x14ac:dyDescent="0.25">
      <c r="A254" s="31" t="s">
        <v>301</v>
      </c>
      <c r="B254" s="28">
        <v>88.1</v>
      </c>
      <c r="C254" s="28">
        <v>49.6</v>
      </c>
      <c r="D254" s="28">
        <v>5.7</v>
      </c>
      <c r="E254" s="28">
        <v>8.3000000000000007</v>
      </c>
      <c r="F254" s="28">
        <v>18.600000000000001</v>
      </c>
      <c r="G254" s="28">
        <v>5.8</v>
      </c>
    </row>
    <row r="255" spans="1:7" ht="10.5" customHeight="1" x14ac:dyDescent="0.25">
      <c r="A255" s="47"/>
      <c r="B255" s="28"/>
      <c r="C255" s="28"/>
      <c r="D255" s="28"/>
      <c r="E255" s="28"/>
      <c r="F255" s="28"/>
      <c r="G255" s="28"/>
    </row>
    <row r="256" spans="1:7" ht="10.5" customHeight="1" x14ac:dyDescent="0.25">
      <c r="A256" s="46" t="s">
        <v>337</v>
      </c>
      <c r="B256" s="28"/>
      <c r="C256" s="28"/>
      <c r="D256" s="28"/>
      <c r="E256" s="28"/>
      <c r="F256" s="28"/>
      <c r="G256" s="28"/>
    </row>
    <row r="257" spans="1:7" ht="10.5" customHeight="1" x14ac:dyDescent="0.25">
      <c r="A257" s="31" t="s">
        <v>338</v>
      </c>
      <c r="B257" s="28">
        <v>60.1</v>
      </c>
      <c r="C257" s="28">
        <v>39.9</v>
      </c>
      <c r="D257" s="28">
        <v>3.3</v>
      </c>
      <c r="E257" s="28">
        <v>3.6</v>
      </c>
      <c r="F257" s="28">
        <v>10.199999999999999</v>
      </c>
      <c r="G257" s="28">
        <v>3.1</v>
      </c>
    </row>
    <row r="258" spans="1:7" ht="10.5" customHeight="1" x14ac:dyDescent="0.25">
      <c r="A258" s="31" t="s">
        <v>339</v>
      </c>
      <c r="B258" s="28">
        <v>36</v>
      </c>
      <c r="C258" s="28">
        <v>22.7</v>
      </c>
      <c r="D258" s="28">
        <v>2.2000000000000002</v>
      </c>
      <c r="E258" s="28">
        <v>3.2</v>
      </c>
      <c r="F258" s="28">
        <v>5.7</v>
      </c>
      <c r="G258" s="28">
        <v>2.2999999999999998</v>
      </c>
    </row>
    <row r="259" spans="1:7" ht="10.5" customHeight="1" x14ac:dyDescent="0.25">
      <c r="A259" s="31" t="s">
        <v>340</v>
      </c>
      <c r="B259" s="28">
        <v>9.1</v>
      </c>
      <c r="C259" s="28">
        <v>5.0999999999999996</v>
      </c>
      <c r="D259" s="28">
        <v>0.6</v>
      </c>
      <c r="E259" s="28">
        <v>1</v>
      </c>
      <c r="F259" s="28">
        <v>1.7</v>
      </c>
      <c r="G259" s="28">
        <v>0.7</v>
      </c>
    </row>
    <row r="260" spans="1:7" ht="10.5" customHeight="1" x14ac:dyDescent="0.25">
      <c r="A260" s="31" t="s">
        <v>341</v>
      </c>
      <c r="B260" s="28">
        <v>8.4</v>
      </c>
      <c r="C260" s="28">
        <v>4.2</v>
      </c>
      <c r="D260" s="28">
        <v>0.7</v>
      </c>
      <c r="E260" s="28">
        <v>1.2</v>
      </c>
      <c r="F260" s="28">
        <v>1.5</v>
      </c>
      <c r="G260" s="28">
        <v>0.8</v>
      </c>
    </row>
    <row r="261" spans="1:7" ht="10.5" customHeight="1" x14ac:dyDescent="0.25">
      <c r="B261" s="28"/>
      <c r="C261" s="28"/>
      <c r="D261" s="28"/>
      <c r="E261" s="28"/>
      <c r="F261" s="28"/>
      <c r="G261" s="28"/>
    </row>
    <row r="262" spans="1:7" ht="10.5" customHeight="1" x14ac:dyDescent="0.25">
      <c r="A262" s="46" t="s">
        <v>342</v>
      </c>
      <c r="B262" s="28"/>
      <c r="C262" s="28"/>
      <c r="D262" s="28"/>
      <c r="E262" s="28"/>
      <c r="F262" s="28"/>
      <c r="G262" s="28"/>
    </row>
    <row r="263" spans="1:7" ht="10.5" customHeight="1" x14ac:dyDescent="0.25">
      <c r="A263" s="46" t="s">
        <v>343</v>
      </c>
      <c r="B263" s="28"/>
      <c r="C263" s="28"/>
      <c r="D263" s="28"/>
      <c r="E263" s="28"/>
      <c r="F263" s="28"/>
      <c r="G263" s="28"/>
    </row>
    <row r="264" spans="1:7" ht="10.5" customHeight="1" x14ac:dyDescent="0.25">
      <c r="A264" s="31" t="s">
        <v>300</v>
      </c>
      <c r="B264" s="28">
        <v>40.799999999999997</v>
      </c>
      <c r="C264" s="28">
        <v>32.200000000000003</v>
      </c>
      <c r="D264" s="28">
        <v>2.1</v>
      </c>
      <c r="E264" s="28">
        <v>1.6</v>
      </c>
      <c r="F264" s="28">
        <v>2.4</v>
      </c>
      <c r="G264" s="28">
        <v>2.4</v>
      </c>
    </row>
    <row r="265" spans="1:7" ht="10.5" customHeight="1" x14ac:dyDescent="0.25">
      <c r="A265" s="31" t="s">
        <v>301</v>
      </c>
      <c r="B265" s="28">
        <v>72.900000000000006</v>
      </c>
      <c r="C265" s="28">
        <v>39.6</v>
      </c>
      <c r="D265" s="28">
        <v>4.5999999999999996</v>
      </c>
      <c r="E265" s="28">
        <v>7.4</v>
      </c>
      <c r="F265" s="28">
        <v>16.7</v>
      </c>
      <c r="G265" s="28">
        <v>4.5</v>
      </c>
    </row>
    <row r="266" spans="1:7" ht="10.5" customHeight="1" x14ac:dyDescent="0.25">
      <c r="B266" s="28"/>
      <c r="C266" s="28"/>
      <c r="D266" s="28"/>
      <c r="E266" s="28"/>
      <c r="F266" s="28"/>
      <c r="G266" s="28"/>
    </row>
    <row r="267" spans="1:7" ht="10.5" customHeight="1" x14ac:dyDescent="0.25">
      <c r="A267" s="46" t="s">
        <v>344</v>
      </c>
      <c r="B267" s="28"/>
      <c r="C267" s="28"/>
      <c r="D267" s="28"/>
      <c r="E267" s="28"/>
      <c r="F267" s="28"/>
      <c r="G267" s="28"/>
    </row>
    <row r="268" spans="1:7" ht="10.5" customHeight="1" x14ac:dyDescent="0.25">
      <c r="A268" s="31" t="s">
        <v>300</v>
      </c>
      <c r="B268" s="28">
        <v>30.7</v>
      </c>
      <c r="C268" s="28">
        <v>24.8</v>
      </c>
      <c r="D268" s="28">
        <v>2</v>
      </c>
      <c r="E268" s="28">
        <v>1.3</v>
      </c>
      <c r="F268" s="28">
        <v>2.6</v>
      </c>
      <c r="G268" s="28" t="s">
        <v>236</v>
      </c>
    </row>
    <row r="269" spans="1:7" ht="10.5" customHeight="1" x14ac:dyDescent="0.25">
      <c r="A269" s="31" t="s">
        <v>301</v>
      </c>
      <c r="B269" s="28">
        <v>76</v>
      </c>
      <c r="C269" s="28">
        <v>47</v>
      </c>
      <c r="D269" s="28">
        <v>4.7</v>
      </c>
      <c r="E269" s="28">
        <v>7.8</v>
      </c>
      <c r="F269" s="28">
        <v>16.5</v>
      </c>
      <c r="G269" s="28" t="s">
        <v>236</v>
      </c>
    </row>
    <row r="270" spans="1:7" ht="10.5" customHeight="1" x14ac:dyDescent="0.25">
      <c r="A270" s="31" t="s">
        <v>345</v>
      </c>
      <c r="B270" s="28">
        <v>6.9</v>
      </c>
      <c r="C270" s="28" t="s">
        <v>236</v>
      </c>
      <c r="D270" s="28" t="s">
        <v>236</v>
      </c>
      <c r="E270" s="28" t="s">
        <v>236</v>
      </c>
      <c r="F270" s="28" t="s">
        <v>236</v>
      </c>
      <c r="G270" s="28">
        <v>6.9</v>
      </c>
    </row>
    <row r="271" spans="1:7" ht="10.5" customHeight="1" x14ac:dyDescent="0.25">
      <c r="A271" s="32"/>
      <c r="B271" s="28"/>
      <c r="C271" s="28"/>
      <c r="D271" s="28"/>
      <c r="E271" s="28"/>
      <c r="F271" s="28"/>
      <c r="G271" s="28"/>
    </row>
    <row r="272" spans="1:7" ht="10.5" customHeight="1" x14ac:dyDescent="0.25">
      <c r="A272" s="48" t="s">
        <v>346</v>
      </c>
      <c r="B272" s="28"/>
      <c r="C272" s="28"/>
      <c r="D272" s="28"/>
      <c r="E272" s="28"/>
      <c r="F272" s="28"/>
      <c r="G272" s="28"/>
    </row>
    <row r="273" spans="1:7" ht="10.5" customHeight="1" x14ac:dyDescent="0.25">
      <c r="A273" s="48" t="s">
        <v>347</v>
      </c>
      <c r="B273" s="28"/>
      <c r="C273" s="28"/>
      <c r="D273" s="28"/>
      <c r="E273" s="28"/>
      <c r="F273" s="28"/>
      <c r="G273" s="28"/>
    </row>
    <row r="274" spans="1:7" ht="10.5" customHeight="1" x14ac:dyDescent="0.25">
      <c r="A274" s="32" t="s">
        <v>300</v>
      </c>
      <c r="B274" s="28">
        <v>18</v>
      </c>
      <c r="C274" s="28">
        <v>15.7</v>
      </c>
      <c r="D274" s="28">
        <v>1.1000000000000001</v>
      </c>
      <c r="E274" s="28">
        <v>0.3</v>
      </c>
      <c r="F274" s="28">
        <v>0.8</v>
      </c>
      <c r="G274" s="28" t="s">
        <v>236</v>
      </c>
    </row>
    <row r="275" spans="1:7" ht="10.5" customHeight="1" x14ac:dyDescent="0.25">
      <c r="A275" s="32" t="s">
        <v>301</v>
      </c>
      <c r="B275" s="28">
        <v>12.7</v>
      </c>
      <c r="C275" s="28">
        <v>9.1</v>
      </c>
      <c r="D275" s="28">
        <v>0.9</v>
      </c>
      <c r="E275" s="28">
        <v>1</v>
      </c>
      <c r="F275" s="28">
        <v>1.8</v>
      </c>
      <c r="G275" s="28" t="s">
        <v>236</v>
      </c>
    </row>
    <row r="276" spans="1:7" ht="10.5" customHeight="1" x14ac:dyDescent="0.25">
      <c r="A276" s="47"/>
      <c r="B276" s="28"/>
      <c r="C276" s="28"/>
      <c r="D276" s="28"/>
      <c r="E276" s="28"/>
      <c r="F276" s="28"/>
      <c r="G276" s="28"/>
    </row>
    <row r="277" spans="1:7" ht="10.5" customHeight="1" x14ac:dyDescent="0.25">
      <c r="A277" s="46" t="s">
        <v>348</v>
      </c>
      <c r="B277" s="28"/>
      <c r="C277" s="28"/>
      <c r="D277" s="28"/>
      <c r="E277" s="28"/>
      <c r="F277" s="28"/>
      <c r="G277" s="28"/>
    </row>
    <row r="278" spans="1:7" ht="10.5" customHeight="1" x14ac:dyDescent="0.25">
      <c r="A278" s="31" t="s">
        <v>349</v>
      </c>
      <c r="B278" s="28">
        <v>47.2</v>
      </c>
      <c r="C278" s="28">
        <v>25.4</v>
      </c>
      <c r="D278" s="28">
        <v>2.6</v>
      </c>
      <c r="E278" s="28">
        <v>5</v>
      </c>
      <c r="F278" s="28">
        <v>9.9</v>
      </c>
      <c r="G278" s="28">
        <v>4.3</v>
      </c>
    </row>
    <row r="279" spans="1:7" ht="10.5" customHeight="1" x14ac:dyDescent="0.25">
      <c r="A279" s="31" t="s">
        <v>350</v>
      </c>
      <c r="B279" s="28">
        <v>64.099999999999994</v>
      </c>
      <c r="C279" s="28">
        <v>44.7</v>
      </c>
      <c r="D279" s="28">
        <v>4</v>
      </c>
      <c r="E279" s="28">
        <v>4</v>
      </c>
      <c r="F279" s="28">
        <v>8.9</v>
      </c>
      <c r="G279" s="28">
        <v>2.6</v>
      </c>
    </row>
    <row r="280" spans="1:7" ht="10.5" customHeight="1" x14ac:dyDescent="0.25">
      <c r="A280" s="31" t="s">
        <v>351</v>
      </c>
      <c r="B280" s="28">
        <v>1.6</v>
      </c>
      <c r="C280" s="28">
        <v>1.3</v>
      </c>
      <c r="D280" s="28">
        <v>0.1</v>
      </c>
      <c r="E280" s="28" t="s">
        <v>224</v>
      </c>
      <c r="F280" s="28">
        <v>0.2</v>
      </c>
      <c r="G280" s="28" t="s">
        <v>224</v>
      </c>
    </row>
    <row r="281" spans="1:7" ht="10.5" customHeight="1" x14ac:dyDescent="0.25">
      <c r="A281" s="33"/>
      <c r="B281" s="28"/>
      <c r="C281" s="28"/>
      <c r="D281" s="28"/>
      <c r="E281" s="28"/>
      <c r="F281" s="28"/>
      <c r="G281" s="28"/>
    </row>
    <row r="282" spans="1:7" ht="10.5" customHeight="1" x14ac:dyDescent="0.25">
      <c r="A282" s="42" t="s">
        <v>352</v>
      </c>
      <c r="B282" s="28"/>
      <c r="C282" s="28"/>
      <c r="D282" s="28"/>
      <c r="E282" s="28"/>
      <c r="F282" s="28"/>
      <c r="G282" s="28"/>
    </row>
    <row r="283" spans="1:7" ht="10.5" customHeight="1" x14ac:dyDescent="0.25">
      <c r="A283" s="31" t="s">
        <v>308</v>
      </c>
      <c r="B283" s="28">
        <v>16.8</v>
      </c>
      <c r="C283" s="28">
        <v>13.5</v>
      </c>
      <c r="D283" s="28">
        <v>0.9</v>
      </c>
      <c r="E283" s="28">
        <v>1</v>
      </c>
      <c r="F283" s="28">
        <v>1</v>
      </c>
      <c r="G283" s="28">
        <v>0.4</v>
      </c>
    </row>
    <row r="284" spans="1:7" ht="10.5" customHeight="1" x14ac:dyDescent="0.25">
      <c r="A284" s="31" t="s">
        <v>353</v>
      </c>
      <c r="B284" s="28">
        <v>18</v>
      </c>
      <c r="C284" s="28">
        <v>14.2</v>
      </c>
      <c r="D284" s="28">
        <v>0.9</v>
      </c>
      <c r="E284" s="28">
        <v>1</v>
      </c>
      <c r="F284" s="28">
        <v>0.8</v>
      </c>
      <c r="G284" s="28">
        <v>1.1000000000000001</v>
      </c>
    </row>
    <row r="285" spans="1:7" ht="10.5" customHeight="1" x14ac:dyDescent="0.25">
      <c r="A285" s="31" t="s">
        <v>294</v>
      </c>
      <c r="B285" s="28">
        <v>78.099999999999994</v>
      </c>
      <c r="C285" s="28">
        <v>43.6</v>
      </c>
      <c r="D285" s="28">
        <v>4.9000000000000004</v>
      </c>
      <c r="E285" s="28">
        <v>7</v>
      </c>
      <c r="F285" s="28">
        <v>17.2</v>
      </c>
      <c r="G285" s="28">
        <v>5.4</v>
      </c>
    </row>
    <row r="286" spans="1:7" ht="10.5" customHeight="1" x14ac:dyDescent="0.25">
      <c r="A286" s="45"/>
      <c r="B286" s="28"/>
      <c r="C286" s="28"/>
      <c r="D286" s="28"/>
      <c r="E286" s="28"/>
      <c r="F286" s="28"/>
      <c r="G286" s="28"/>
    </row>
    <row r="287" spans="1:7" ht="10.5" customHeight="1" x14ac:dyDescent="0.25">
      <c r="A287" s="42" t="s">
        <v>354</v>
      </c>
      <c r="B287" s="28"/>
      <c r="C287" s="28"/>
      <c r="D287" s="28"/>
      <c r="E287" s="28"/>
      <c r="F287" s="28"/>
      <c r="G287" s="28"/>
    </row>
    <row r="288" spans="1:7" ht="10.5" customHeight="1" x14ac:dyDescent="0.25">
      <c r="A288" s="31" t="s">
        <v>300</v>
      </c>
      <c r="B288" s="28">
        <v>68.099999999999994</v>
      </c>
      <c r="C288" s="28">
        <v>47</v>
      </c>
      <c r="D288" s="28">
        <v>3.9</v>
      </c>
      <c r="E288" s="28">
        <v>4.3</v>
      </c>
      <c r="F288" s="28">
        <v>9.1999999999999993</v>
      </c>
      <c r="G288" s="28">
        <v>3.7</v>
      </c>
    </row>
    <row r="289" spans="1:9" ht="10.5" customHeight="1" x14ac:dyDescent="0.25">
      <c r="A289" s="31" t="s">
        <v>301</v>
      </c>
      <c r="B289" s="28">
        <v>44.7</v>
      </c>
      <c r="C289" s="28">
        <v>24.4</v>
      </c>
      <c r="D289" s="28">
        <v>2.8</v>
      </c>
      <c r="E289" s="28">
        <v>4.5999999999999996</v>
      </c>
      <c r="F289" s="28">
        <v>9.8000000000000007</v>
      </c>
      <c r="G289" s="28">
        <v>3.2</v>
      </c>
    </row>
    <row r="290" spans="1:9" ht="10.5" customHeight="1" x14ac:dyDescent="0.25">
      <c r="A290" s="31" t="s">
        <v>355</v>
      </c>
      <c r="B290" s="28">
        <v>0.8</v>
      </c>
      <c r="C290" s="28">
        <v>0.4</v>
      </c>
      <c r="D290" s="28" t="s">
        <v>224</v>
      </c>
      <c r="E290" s="28">
        <v>0.1</v>
      </c>
      <c r="F290" s="28">
        <v>0.2</v>
      </c>
      <c r="G290" s="28" t="s">
        <v>224</v>
      </c>
    </row>
    <row r="291" spans="1:9" ht="10.5" customHeight="1" x14ac:dyDescent="0.25">
      <c r="A291" s="45"/>
      <c r="B291" s="28"/>
      <c r="C291" s="28"/>
      <c r="D291" s="28"/>
      <c r="E291" s="28"/>
      <c r="F291" s="28"/>
      <c r="G291" s="28"/>
    </row>
    <row r="292" spans="1:9" ht="10.5" customHeight="1" x14ac:dyDescent="0.25">
      <c r="A292" s="46" t="s">
        <v>356</v>
      </c>
      <c r="B292" s="28"/>
      <c r="C292" s="28"/>
      <c r="D292" s="28"/>
      <c r="E292" s="28"/>
      <c r="F292" s="28"/>
      <c r="G292" s="28"/>
    </row>
    <row r="293" spans="1:9" ht="10.5" customHeight="1" x14ac:dyDescent="0.25">
      <c r="A293" s="31" t="s">
        <v>300</v>
      </c>
      <c r="B293" s="28">
        <v>4.5999999999999996</v>
      </c>
      <c r="C293" s="28">
        <v>3.6</v>
      </c>
      <c r="D293" s="28">
        <v>0.3</v>
      </c>
      <c r="E293" s="28">
        <v>0.1</v>
      </c>
      <c r="F293" s="28">
        <v>0.4</v>
      </c>
      <c r="G293" s="28">
        <v>0.2</v>
      </c>
    </row>
    <row r="294" spans="1:9" ht="10.5" customHeight="1" x14ac:dyDescent="0.25">
      <c r="A294" s="31" t="s">
        <v>301</v>
      </c>
      <c r="B294" s="28">
        <v>109</v>
      </c>
      <c r="C294" s="28">
        <v>68.2</v>
      </c>
      <c r="D294" s="28">
        <v>6.5</v>
      </c>
      <c r="E294" s="28">
        <v>8.9</v>
      </c>
      <c r="F294" s="28">
        <v>18.7</v>
      </c>
      <c r="G294" s="28">
        <v>6.7</v>
      </c>
    </row>
    <row r="295" spans="1:9" ht="10.5" customHeight="1" x14ac:dyDescent="0.25">
      <c r="A295" s="45"/>
      <c r="B295" s="28"/>
      <c r="C295" s="28"/>
      <c r="D295" s="28"/>
      <c r="E295" s="28"/>
      <c r="F295" s="28"/>
      <c r="G295" s="28"/>
    </row>
    <row r="296" spans="1:9" ht="10.5" customHeight="1" x14ac:dyDescent="0.25">
      <c r="A296" s="46" t="s">
        <v>357</v>
      </c>
      <c r="B296" s="28"/>
      <c r="C296" s="28"/>
      <c r="D296" s="28"/>
      <c r="E296" s="28"/>
      <c r="F296" s="28"/>
      <c r="G296" s="28"/>
    </row>
    <row r="297" spans="1:9" ht="10.5" customHeight="1" x14ac:dyDescent="0.25">
      <c r="A297" s="46" t="s">
        <v>358</v>
      </c>
      <c r="B297" s="28"/>
      <c r="C297" s="28"/>
      <c r="D297" s="28"/>
      <c r="E297" s="28"/>
      <c r="F297" s="28"/>
      <c r="G297" s="28"/>
    </row>
    <row r="298" spans="1:9" ht="10.5" customHeight="1" x14ac:dyDescent="0.25">
      <c r="A298" s="31" t="s">
        <v>300</v>
      </c>
      <c r="B298" s="28">
        <v>49.6</v>
      </c>
      <c r="C298" s="28">
        <v>41.1</v>
      </c>
      <c r="D298" s="28">
        <v>2.8</v>
      </c>
      <c r="E298" s="28">
        <v>1.4</v>
      </c>
      <c r="F298" s="28">
        <v>1.5</v>
      </c>
      <c r="G298" s="28">
        <v>2.7</v>
      </c>
    </row>
    <row r="299" spans="1:9" ht="10.5" customHeight="1" x14ac:dyDescent="0.25">
      <c r="A299" s="31" t="s">
        <v>301</v>
      </c>
      <c r="B299" s="28">
        <v>52.3</v>
      </c>
      <c r="C299" s="28">
        <v>27.7</v>
      </c>
      <c r="D299" s="28">
        <v>3.2</v>
      </c>
      <c r="E299" s="28">
        <v>5.4</v>
      </c>
      <c r="F299" s="28">
        <v>12.4</v>
      </c>
      <c r="G299" s="28">
        <v>3.7</v>
      </c>
    </row>
    <row r="300" spans="1:9" ht="10.5" customHeight="1" x14ac:dyDescent="0.25">
      <c r="A300" s="31" t="s">
        <v>355</v>
      </c>
      <c r="B300" s="28">
        <v>0.5</v>
      </c>
      <c r="C300" s="28">
        <v>0.3</v>
      </c>
      <c r="D300" s="28" t="s">
        <v>224</v>
      </c>
      <c r="E300" s="28" t="s">
        <v>224</v>
      </c>
      <c r="F300" s="28">
        <v>0.1</v>
      </c>
      <c r="G300" s="28" t="s">
        <v>224</v>
      </c>
    </row>
    <row r="301" spans="1:9" ht="10.5" customHeight="1" x14ac:dyDescent="0.25">
      <c r="A301" s="31" t="s">
        <v>359</v>
      </c>
      <c r="B301" s="28">
        <v>11.2</v>
      </c>
      <c r="C301" s="28">
        <v>2.7</v>
      </c>
      <c r="D301" s="28">
        <v>0.7</v>
      </c>
      <c r="E301" s="28">
        <v>2.2000000000000002</v>
      </c>
      <c r="F301" s="28">
        <v>5</v>
      </c>
      <c r="G301" s="28">
        <v>0.6</v>
      </c>
    </row>
    <row r="302" spans="1:9" ht="10.5" customHeight="1" x14ac:dyDescent="0.25">
      <c r="A302" s="49"/>
      <c r="B302" s="50"/>
      <c r="C302" s="50"/>
      <c r="D302" s="50"/>
      <c r="E302" s="50"/>
      <c r="F302" s="50"/>
      <c r="G302" s="50"/>
    </row>
    <row r="303" spans="1:9" ht="10.5" customHeight="1" x14ac:dyDescent="0.25">
      <c r="B303" s="28"/>
      <c r="C303" s="28"/>
      <c r="D303" s="28"/>
      <c r="E303" s="28"/>
      <c r="F303" s="28"/>
      <c r="G303" s="28"/>
    </row>
    <row r="304" spans="1:9" ht="10.5" customHeight="1" x14ac:dyDescent="0.25">
      <c r="A304" s="52" t="s">
        <v>360</v>
      </c>
      <c r="B304" s="52"/>
      <c r="C304" s="52"/>
      <c r="D304" s="52"/>
      <c r="E304" s="52"/>
      <c r="F304" s="52"/>
      <c r="G304" s="52"/>
      <c r="H304" s="51"/>
      <c r="I304" s="51"/>
    </row>
    <row r="305" spans="1:9" ht="10.5" customHeight="1" x14ac:dyDescent="0.25">
      <c r="A305" s="52"/>
      <c r="B305" s="52"/>
      <c r="C305" s="52"/>
      <c r="D305" s="52"/>
      <c r="E305" s="52"/>
      <c r="F305" s="52"/>
      <c r="G305" s="52"/>
      <c r="H305" s="51"/>
      <c r="I305" s="51"/>
    </row>
    <row r="306" spans="1:9" ht="10.5" customHeight="1" x14ac:dyDescent="0.25">
      <c r="A306" s="52"/>
      <c r="B306" s="52"/>
      <c r="C306" s="52"/>
      <c r="D306" s="52"/>
      <c r="E306" s="52"/>
      <c r="F306" s="52"/>
      <c r="G306" s="52"/>
      <c r="H306" s="51"/>
      <c r="I306" s="51"/>
    </row>
    <row r="307" spans="1:9" ht="10.5" customHeight="1" x14ac:dyDescent="0.25">
      <c r="A307" s="52"/>
      <c r="B307" s="52"/>
      <c r="C307" s="52"/>
      <c r="D307" s="52"/>
      <c r="E307" s="52"/>
      <c r="F307" s="52"/>
      <c r="G307" s="52"/>
      <c r="H307" s="51"/>
      <c r="I307" s="51"/>
    </row>
    <row r="308" spans="1:9" ht="10.5" customHeight="1" x14ac:dyDescent="0.25">
      <c r="A308" s="52"/>
      <c r="B308" s="52"/>
      <c r="C308" s="52"/>
      <c r="D308" s="52"/>
      <c r="E308" s="52"/>
      <c r="F308" s="52"/>
      <c r="G308" s="52"/>
      <c r="H308" s="51"/>
      <c r="I308" s="51"/>
    </row>
    <row r="309" spans="1:9" ht="10.5" customHeight="1" x14ac:dyDescent="0.25">
      <c r="A309" s="52"/>
      <c r="B309" s="52"/>
      <c r="C309" s="52"/>
      <c r="D309" s="52"/>
      <c r="E309" s="52"/>
      <c r="F309" s="52"/>
      <c r="G309" s="52"/>
      <c r="H309" s="51"/>
      <c r="I309" s="51"/>
    </row>
    <row r="310" spans="1:9" ht="10.5" customHeight="1" x14ac:dyDescent="0.25">
      <c r="A310" s="52"/>
      <c r="B310" s="52"/>
      <c r="C310" s="52"/>
      <c r="D310" s="52"/>
      <c r="E310" s="52"/>
      <c r="F310" s="52"/>
      <c r="G310" s="52"/>
      <c r="H310" s="51"/>
      <c r="I310" s="51"/>
    </row>
    <row r="311" spans="1:9" ht="10.5" customHeight="1" x14ac:dyDescent="0.25">
      <c r="A311" s="52"/>
      <c r="B311" s="52"/>
      <c r="C311" s="52"/>
      <c r="D311" s="52"/>
      <c r="E311" s="52"/>
      <c r="F311" s="52"/>
      <c r="G311" s="52"/>
      <c r="H311" s="51"/>
      <c r="I311" s="51"/>
    </row>
    <row r="312" spans="1:9" ht="10.5" customHeight="1" x14ac:dyDescent="0.25">
      <c r="A312" s="52"/>
      <c r="B312" s="52"/>
      <c r="C312" s="52"/>
      <c r="D312" s="52"/>
      <c r="E312" s="52"/>
      <c r="F312" s="52"/>
      <c r="G312" s="52"/>
      <c r="H312" s="51"/>
      <c r="I312" s="51"/>
    </row>
    <row r="313" spans="1:9" ht="10.5" customHeight="1" x14ac:dyDescent="0.25">
      <c r="A313" s="52"/>
      <c r="B313" s="52"/>
      <c r="C313" s="52"/>
      <c r="D313" s="52"/>
      <c r="E313" s="52"/>
      <c r="F313" s="52"/>
      <c r="G313" s="52"/>
      <c r="H313" s="51"/>
      <c r="I313" s="51"/>
    </row>
    <row r="314" spans="1:9" ht="10.5" customHeight="1" x14ac:dyDescent="0.25">
      <c r="A314" s="52"/>
      <c r="B314" s="52"/>
      <c r="C314" s="52"/>
      <c r="D314" s="52"/>
      <c r="E314" s="52"/>
      <c r="F314" s="52"/>
      <c r="G314" s="52"/>
      <c r="H314" s="51"/>
      <c r="I314" s="51"/>
    </row>
    <row r="315" spans="1:9" ht="10.5" customHeight="1" x14ac:dyDescent="0.25">
      <c r="A315" s="52"/>
      <c r="B315" s="52"/>
      <c r="C315" s="52"/>
      <c r="D315" s="52"/>
      <c r="E315" s="52"/>
      <c r="F315" s="52"/>
      <c r="G315" s="52"/>
      <c r="H315" s="51"/>
      <c r="I315" s="51"/>
    </row>
    <row r="316" spans="1:9" ht="10.5" customHeight="1" x14ac:dyDescent="0.25">
      <c r="A316" s="52"/>
      <c r="B316" s="52"/>
      <c r="C316" s="52"/>
      <c r="D316" s="52"/>
      <c r="E316" s="52"/>
      <c r="F316" s="52"/>
      <c r="G316" s="52"/>
      <c r="H316" s="51"/>
      <c r="I316" s="51"/>
    </row>
    <row r="317" spans="1:9" ht="10.5" customHeight="1" x14ac:dyDescent="0.25">
      <c r="A317" s="52"/>
      <c r="B317" s="52"/>
      <c r="C317" s="52"/>
      <c r="D317" s="52"/>
      <c r="E317" s="52"/>
      <c r="F317" s="52"/>
      <c r="G317" s="52"/>
      <c r="H317" s="51"/>
      <c r="I317" s="51"/>
    </row>
    <row r="318" spans="1:9" x14ac:dyDescent="0.25">
      <c r="A318" s="5"/>
      <c r="B318" s="5"/>
      <c r="C318" s="5"/>
      <c r="D318" s="5"/>
      <c r="E318" s="5"/>
      <c r="F318" s="5"/>
      <c r="G318" s="5"/>
      <c r="H318" s="51"/>
      <c r="I318" s="51"/>
    </row>
    <row r="319" spans="1:9" x14ac:dyDescent="0.25">
      <c r="A319" s="5"/>
      <c r="B319" s="5"/>
      <c r="C319" s="5"/>
      <c r="D319" s="5"/>
      <c r="E319" s="5"/>
      <c r="F319" s="5"/>
      <c r="G319" s="5"/>
      <c r="H319" s="51"/>
      <c r="I319" s="51"/>
    </row>
    <row r="320" spans="1:9" x14ac:dyDescent="0.25">
      <c r="A320" s="5"/>
      <c r="B320" s="5"/>
      <c r="C320" s="5"/>
      <c r="D320" s="5"/>
      <c r="E320" s="5"/>
      <c r="F320" s="5"/>
      <c r="G320" s="5"/>
      <c r="H320" s="51"/>
      <c r="I320" s="51"/>
    </row>
  </sheetData>
  <mergeCells count="9">
    <mergeCell ref="A304:G317"/>
    <mergeCell ref="C5:G6"/>
    <mergeCell ref="C7:D8"/>
    <mergeCell ref="E7:F8"/>
    <mergeCell ref="B8:B10"/>
    <mergeCell ref="A9:A10"/>
    <mergeCell ref="E9:E10"/>
    <mergeCell ref="F9:F10"/>
    <mergeCell ref="G9:G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11.625" bestFit="1" customWidth="1"/>
    <col min="29" max="29" width="9"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x14ac:dyDescent="0.25">
      <c r="A2" s="1" t="s">
        <v>124</v>
      </c>
      <c r="B2">
        <f>'AEO Table 4'!C34*10^15*'RECS HC2.1'!$B$32/SUM('RECS HC2.1'!$B$32:$B$33)</f>
        <v>331165263204225.37</v>
      </c>
      <c r="C2">
        <f>'AEO Table 4'!D34*10^15*'RECS HC2.1'!$B$32/SUM('RECS HC2.1'!$B$32:$B$33)</f>
        <v>258094223591549.31</v>
      </c>
      <c r="D2">
        <f>'AEO Table 4'!E34*10^15*'RECS HC2.1'!$B$32/SUM('RECS HC2.1'!$B$32:$B$33)</f>
        <v>278278119718309.84</v>
      </c>
      <c r="E2">
        <f>'AEO Table 4'!F34*10^15*'RECS HC2.1'!$B$32/SUM('RECS HC2.1'!$B$32:$B$33)</f>
        <v>283055373239436.62</v>
      </c>
      <c r="F2">
        <f>'AEO Table 4'!G34*10^15*'RECS HC2.1'!$B$32/SUM('RECS HC2.1'!$B$32:$B$33)</f>
        <v>281864937500000</v>
      </c>
      <c r="G2">
        <f>'AEO Table 4'!H34*10^15*'RECS HC2.1'!$B$32/SUM('RECS HC2.1'!$B$32:$B$33)</f>
        <v>279821420774647.87</v>
      </c>
      <c r="H2">
        <f>'AEO Table 4'!I34*10^15*'RECS HC2.1'!$B$32/SUM('RECS HC2.1'!$B$32:$B$33)</f>
        <v>277680963028169</v>
      </c>
      <c r="I2">
        <f>'AEO Table 4'!J34*10^15*'RECS HC2.1'!$B$32/SUM('RECS HC2.1'!$B$32:$B$33)</f>
        <v>276146968309859.12</v>
      </c>
      <c r="J2">
        <f>'AEO Table 4'!K34*10^15*'RECS HC2.1'!$B$32/SUM('RECS HC2.1'!$B$32:$B$33)</f>
        <v>275031758802816.87</v>
      </c>
      <c r="K2">
        <f>'AEO Table 4'!L34*10^15*'RECS HC2.1'!$B$32/SUM('RECS HC2.1'!$B$32:$B$33)</f>
        <v>274042184859154.91</v>
      </c>
      <c r="L2">
        <f>'AEO Table 4'!M34*10^15*'RECS HC2.1'!$B$32/SUM('RECS HC2.1'!$B$32:$B$33)</f>
        <v>273146449823943.62</v>
      </c>
      <c r="M2">
        <f>'AEO Table 4'!N34*10^15*'RECS HC2.1'!$B$32/SUM('RECS HC2.1'!$B$32:$B$33)</f>
        <v>271873032570422.56</v>
      </c>
      <c r="N2">
        <f>'AEO Table 4'!O34*10^15*'RECS HC2.1'!$B$32/SUM('RECS HC2.1'!$B$32:$B$33)</f>
        <v>270798926056338.03</v>
      </c>
      <c r="O2">
        <f>'AEO Table 4'!P34*10^15*'RECS HC2.1'!$B$32/SUM('RECS HC2.1'!$B$32:$B$33)</f>
        <v>269786086267605.66</v>
      </c>
      <c r="P2">
        <f>'AEO Table 4'!Q34*10^15*'RECS HC2.1'!$B$32/SUM('RECS HC2.1'!$B$32:$B$33)</f>
        <v>268794185739436.62</v>
      </c>
      <c r="Q2">
        <f>'AEO Table 4'!R34*10^15*'RECS HC2.1'!$B$32/SUM('RECS HC2.1'!$B$32:$B$33)</f>
        <v>267795305457746.5</v>
      </c>
      <c r="R2">
        <f>'AEO Table 4'!S34*10^15*'RECS HC2.1'!$B$32/SUM('RECS HC2.1'!$B$32:$B$33)</f>
        <v>266673116197183.12</v>
      </c>
      <c r="S2">
        <f>'AEO Table 4'!T34*10^15*'RECS HC2.1'!$B$32/SUM('RECS HC2.1'!$B$32:$B$33)</f>
        <v>265854158450704.25</v>
      </c>
      <c r="T2">
        <f>'AEO Table 4'!U34*10^15*'RECS HC2.1'!$B$32/SUM('RECS HC2.1'!$B$32:$B$33)</f>
        <v>264970056338028.19</v>
      </c>
      <c r="U2">
        <f>'AEO Table 4'!V34*10^15*'RECS HC2.1'!$B$32/SUM('RECS HC2.1'!$B$32:$B$33)</f>
        <v>264153425176056.34</v>
      </c>
      <c r="V2">
        <f>'AEO Table 4'!W34*10^15*'RECS HC2.1'!$B$32/SUM('RECS HC2.1'!$B$32:$B$33)</f>
        <v>263394958626760.56</v>
      </c>
      <c r="W2">
        <f>'AEO Table 4'!X34*10^15*'RECS HC2.1'!$B$32/SUM('RECS HC2.1'!$B$32:$B$33)</f>
        <v>262785393485915.5</v>
      </c>
      <c r="X2">
        <f>'AEO Table 4'!Y34*10^15*'RECS HC2.1'!$B$32/SUM('RECS HC2.1'!$B$32:$B$33)</f>
        <v>262179705985915.5</v>
      </c>
      <c r="Y2">
        <f>'AEO Table 4'!Z34*10^15*'RECS HC2.1'!$B$32/SUM('RECS HC2.1'!$B$32:$B$33)</f>
        <v>261466995598591.56</v>
      </c>
      <c r="Z2">
        <f>'AEO Table 4'!AA34*10^15*'RECS HC2.1'!$B$32/SUM('RECS HC2.1'!$B$32:$B$33)</f>
        <v>260710080105633.81</v>
      </c>
      <c r="AA2">
        <f>'AEO Table 4'!AB34*10^15*'RECS HC2.1'!$B$32/SUM('RECS HC2.1'!$B$32:$B$33)</f>
        <v>259909735035211.28</v>
      </c>
      <c r="AB2">
        <f>'AEO Table 4'!AC34*10^15*'RECS HC2.1'!$B$32/SUM('RECS HC2.1'!$B$32:$B$33)</f>
        <v>259145064260563.41</v>
      </c>
      <c r="AC2">
        <f>TREND($S2:$AB2,$S$1:$AB$1,AC$1)</f>
        <v>258476610680751</v>
      </c>
      <c r="AD2">
        <f t="shared" ref="AD2:AL2" si="0">TREND($S2:$AB2,$S$1:$AB$1,AD$1)</f>
        <v>257752911294280.75</v>
      </c>
      <c r="AE2">
        <f t="shared" si="0"/>
        <v>257029211907810.5</v>
      </c>
      <c r="AF2">
        <f t="shared" si="0"/>
        <v>256305512521340</v>
      </c>
      <c r="AG2">
        <f t="shared" si="0"/>
        <v>255581813134869.75</v>
      </c>
      <c r="AH2">
        <f t="shared" si="0"/>
        <v>254858113748399.5</v>
      </c>
      <c r="AI2">
        <f t="shared" si="0"/>
        <v>254134414361929</v>
      </c>
      <c r="AJ2">
        <f t="shared" si="0"/>
        <v>253410714975458.75</v>
      </c>
      <c r="AK2">
        <f t="shared" si="0"/>
        <v>252687015588988.5</v>
      </c>
      <c r="AL2">
        <f t="shared" si="0"/>
        <v>251963316202518</v>
      </c>
    </row>
    <row r="3" spans="1:40"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x14ac:dyDescent="0.25">
      <c r="A4" s="1" t="s">
        <v>126</v>
      </c>
      <c r="B4">
        <f>'AEO Table 4'!C51*10^15*'RECS HC2.1'!$B$32/SUM('RECS HC2.1'!$B$32:$B$33)</f>
        <v>2727029252640845</v>
      </c>
      <c r="C4">
        <f>'AEO Table 4'!D51*10^15*'RECS HC2.1'!$B$32/SUM('RECS HC2.1'!$B$32:$B$33)</f>
        <v>2347008816901408.5</v>
      </c>
      <c r="D4">
        <f>'AEO Table 4'!E51*10^15*'RECS HC2.1'!$B$32/SUM('RECS HC2.1'!$B$32:$B$33)</f>
        <v>2367761950704225</v>
      </c>
      <c r="E4">
        <f>'AEO Table 4'!F51*10^15*'RECS HC2.1'!$B$32/SUM('RECS HC2.1'!$B$32:$B$33)</f>
        <v>2454818865316901</v>
      </c>
      <c r="F4">
        <f>'AEO Table 4'!G51*10^15*'RECS HC2.1'!$B$32/SUM('RECS HC2.1'!$B$32:$B$33)</f>
        <v>2446340015845070.5</v>
      </c>
      <c r="G4">
        <f>'AEO Table 4'!H51*10^15*'RECS HC2.1'!$B$32/SUM('RECS HC2.1'!$B$32:$B$33)</f>
        <v>2429226435739436.5</v>
      </c>
      <c r="H4">
        <f>'AEO Table 4'!I51*10^15*'RECS HC2.1'!$B$32/SUM('RECS HC2.1'!$B$32:$B$33)</f>
        <v>2410645556338028</v>
      </c>
      <c r="I4">
        <f>'AEO Table 4'!J51*10^15*'RECS HC2.1'!$B$32/SUM('RECS HC2.1'!$B$32:$B$33)</f>
        <v>2398194451584507</v>
      </c>
      <c r="J4">
        <f>'AEO Table 4'!K51*10^15*'RECS HC2.1'!$B$32/SUM('RECS HC2.1'!$B$32:$B$33)</f>
        <v>2389784624119718</v>
      </c>
      <c r="K4">
        <f>'AEO Table 4'!L51*10^15*'RECS HC2.1'!$B$32/SUM('RECS HC2.1'!$B$32:$B$33)</f>
        <v>2380645024647887</v>
      </c>
      <c r="L4">
        <f>'AEO Table 4'!M51*10^15*'RECS HC2.1'!$B$32/SUM('RECS HC2.1'!$B$32:$B$33)</f>
        <v>2371043210387324</v>
      </c>
      <c r="M4">
        <f>'AEO Table 4'!N51*10^15*'RECS HC2.1'!$B$32/SUM('RECS HC2.1'!$B$32:$B$33)</f>
        <v>2360927996478873</v>
      </c>
      <c r="N4">
        <f>'AEO Table 4'!O51*10^15*'RECS HC2.1'!$B$32/SUM('RECS HC2.1'!$B$32:$B$33)</f>
        <v>2354373232394366</v>
      </c>
      <c r="O4">
        <f>'AEO Table 4'!P51*10^15*'RECS HC2.1'!$B$32/SUM('RECS HC2.1'!$B$32:$B$33)</f>
        <v>2349243889084507</v>
      </c>
      <c r="P4">
        <f>'AEO Table 4'!Q51*10^15*'RECS HC2.1'!$B$32/SUM('RECS HC2.1'!$B$32:$B$33)</f>
        <v>2343892744718309.5</v>
      </c>
      <c r="Q4">
        <f>'AEO Table 4'!R51*10^15*'RECS HC2.1'!$B$32/SUM('RECS HC2.1'!$B$32:$B$33)</f>
        <v>2337929708626760.5</v>
      </c>
      <c r="R4">
        <f>'AEO Table 4'!S51*10^15*'RECS HC2.1'!$B$32/SUM('RECS HC2.1'!$B$32:$B$33)</f>
        <v>2331592867957746.5</v>
      </c>
      <c r="S4">
        <f>'AEO Table 4'!T51*10^15*'RECS HC2.1'!$B$32/SUM('RECS HC2.1'!$B$32:$B$33)</f>
        <v>2327588040492957.5</v>
      </c>
      <c r="T4">
        <f>'AEO Table 4'!U51*10^15*'RECS HC2.1'!$B$32/SUM('RECS HC2.1'!$B$32:$B$33)</f>
        <v>2323120998239436.5</v>
      </c>
      <c r="U4">
        <f>'AEO Table 4'!V51*10^15*'RECS HC2.1'!$B$32/SUM('RECS HC2.1'!$B$32:$B$33)</f>
        <v>2318605097711267.5</v>
      </c>
      <c r="V4">
        <f>'AEO Table 4'!W51*10^15*'RECS HC2.1'!$B$32/SUM('RECS HC2.1'!$B$32:$B$33)</f>
        <v>2314085319542253.5</v>
      </c>
      <c r="W4">
        <f>'AEO Table 4'!X51*10^15*'RECS HC2.1'!$B$32/SUM('RECS HC2.1'!$B$32:$B$33)</f>
        <v>2310890143485915.5</v>
      </c>
      <c r="X4">
        <f>'AEO Table 4'!Y51*10^15*'RECS HC2.1'!$B$32/SUM('RECS HC2.1'!$B$32:$B$33)</f>
        <v>2306848090669014</v>
      </c>
      <c r="Y4">
        <f>'AEO Table 4'!Z51*10^15*'RECS HC2.1'!$B$32/SUM('RECS HC2.1'!$B$32:$B$33)</f>
        <v>2302833956866197</v>
      </c>
      <c r="Z4">
        <f>'AEO Table 4'!AA51*10^15*'RECS HC2.1'!$B$32/SUM('RECS HC2.1'!$B$32:$B$33)</f>
        <v>2298832231514084.5</v>
      </c>
      <c r="AA4">
        <f>'AEO Table 4'!AB51*10^15*'RECS HC2.1'!$B$32/SUM('RECS HC2.1'!$B$32:$B$33)</f>
        <v>2294187593309859</v>
      </c>
      <c r="AB4">
        <f>'AEO Table 4'!AC51*10^15*'RECS HC2.1'!$B$32/SUM('RECS HC2.1'!$B$32:$B$33)</f>
        <v>2289677121478873</v>
      </c>
      <c r="AC4">
        <f t="shared" si="1"/>
        <v>2285987106748826</v>
      </c>
      <c r="AD4">
        <f t="shared" si="1"/>
        <v>2281863515370252</v>
      </c>
      <c r="AE4">
        <f t="shared" si="1"/>
        <v>2277739923991677</v>
      </c>
      <c r="AF4">
        <f t="shared" si="1"/>
        <v>2273616332613103</v>
      </c>
      <c r="AG4">
        <f t="shared" si="1"/>
        <v>2269492741234528</v>
      </c>
      <c r="AH4">
        <f t="shared" si="1"/>
        <v>2265369149855954</v>
      </c>
      <c r="AI4">
        <f t="shared" si="1"/>
        <v>2261245558477379</v>
      </c>
      <c r="AJ4">
        <f t="shared" si="1"/>
        <v>2257121967098805</v>
      </c>
      <c r="AK4">
        <f t="shared" si="1"/>
        <v>2252998375720231</v>
      </c>
      <c r="AL4">
        <f t="shared" si="1"/>
        <v>2248874784341656</v>
      </c>
    </row>
    <row r="5" spans="1:40" x14ac:dyDescent="0.25">
      <c r="A5" s="1" t="s">
        <v>127</v>
      </c>
      <c r="B5">
        <f>'AEO Table 4'!C60*10^15*'RECS HC2.1'!$B$32/SUM('RECS HC2.1'!$B$32:$B$33)</f>
        <v>382043013204225.37</v>
      </c>
      <c r="C5">
        <f>'AEO Table 4'!D60*10^15*'RECS HC2.1'!$B$32/SUM('RECS HC2.1'!$B$32:$B$33)</f>
        <v>345239548415493</v>
      </c>
      <c r="D5">
        <f>'AEO Table 4'!E60*10^15*'RECS HC2.1'!$B$32/SUM('RECS HC2.1'!$B$32:$B$33)</f>
        <v>332206022007042.25</v>
      </c>
      <c r="E5">
        <f>'AEO Table 4'!F60*10^15*'RECS HC2.1'!$B$32/SUM('RECS HC2.1'!$B$32:$B$33)</f>
        <v>335124334507042.25</v>
      </c>
      <c r="F5">
        <f>'AEO Table 4'!G60*10^15*'RECS HC2.1'!$B$32/SUM('RECS HC2.1'!$B$32:$B$33)</f>
        <v>327915024647887.31</v>
      </c>
      <c r="G5">
        <f>'AEO Table 4'!H60*10^15*'RECS HC2.1'!$B$32/SUM('RECS HC2.1'!$B$32:$B$33)</f>
        <v>316928117077464.75</v>
      </c>
      <c r="H5">
        <f>'AEO Table 4'!I60*10^15*'RECS HC2.1'!$B$32/SUM('RECS HC2.1'!$B$32:$B$33)</f>
        <v>306657797535211.25</v>
      </c>
      <c r="I5">
        <f>'AEO Table 4'!J60*10^15*'RECS HC2.1'!$B$32/SUM('RECS HC2.1'!$B$32:$B$33)</f>
        <v>297501136443661.94</v>
      </c>
      <c r="J5">
        <f>'AEO Table 4'!K60*10^15*'RECS HC2.1'!$B$32/SUM('RECS HC2.1'!$B$32:$B$33)</f>
        <v>289637280809859.12</v>
      </c>
      <c r="K5">
        <f>'AEO Table 4'!L60*10^15*'RECS HC2.1'!$B$32/SUM('RECS HC2.1'!$B$32:$B$33)</f>
        <v>282741284330985.87</v>
      </c>
      <c r="L5">
        <f>'AEO Table 4'!M60*10^15*'RECS HC2.1'!$B$32/SUM('RECS HC2.1'!$B$32:$B$33)</f>
        <v>276501384683098.56</v>
      </c>
      <c r="M5">
        <f>'AEO Table 4'!N60*10^15*'RECS HC2.1'!$B$32/SUM('RECS HC2.1'!$B$32:$B$33)</f>
        <v>270408059859154.94</v>
      </c>
      <c r="N5">
        <f>'AEO Table 4'!O60*10^15*'RECS HC2.1'!$B$32/SUM('RECS HC2.1'!$B$32:$B$33)</f>
        <v>264313959507042.28</v>
      </c>
      <c r="O5">
        <f>'AEO Table 4'!P60*10^15*'RECS HC2.1'!$B$32/SUM('RECS HC2.1'!$B$32:$B$33)</f>
        <v>258330759683098.59</v>
      </c>
      <c r="P5">
        <f>'AEO Table 4'!Q60*10^15*'RECS HC2.1'!$B$32/SUM('RECS HC2.1'!$B$32:$B$33)</f>
        <v>252563156690140.84</v>
      </c>
      <c r="Q5">
        <f>'AEO Table 4'!R60*10^15*'RECS HC2.1'!$B$32/SUM('RECS HC2.1'!$B$32:$B$33)</f>
        <v>246873106514084.53</v>
      </c>
      <c r="R5">
        <f>'AEO Table 4'!S60*10^15*'RECS HC2.1'!$B$32/SUM('RECS HC2.1'!$B$32:$B$33)</f>
        <v>241314896126760.56</v>
      </c>
      <c r="S5">
        <f>'AEO Table 4'!T60*10^15*'RECS HC2.1'!$B$32/SUM('RECS HC2.1'!$B$32:$B$33)</f>
        <v>235878443661971.84</v>
      </c>
      <c r="T5">
        <f>'AEO Table 4'!U60*10^15*'RECS HC2.1'!$B$32/SUM('RECS HC2.1'!$B$32:$B$33)</f>
        <v>230477665492957.75</v>
      </c>
      <c r="U5">
        <f>'AEO Table 4'!V60*10^15*'RECS HC2.1'!$B$32/SUM('RECS HC2.1'!$B$32:$B$33)</f>
        <v>225218808978873.25</v>
      </c>
      <c r="V5">
        <f>'AEO Table 4'!W60*10^15*'RECS HC2.1'!$B$32/SUM('RECS HC2.1'!$B$32:$B$33)</f>
        <v>220119711267605.66</v>
      </c>
      <c r="W5">
        <f>'AEO Table 4'!X60*10^15*'RECS HC2.1'!$B$32/SUM('RECS HC2.1'!$B$32:$B$33)</f>
        <v>215402948943661.97</v>
      </c>
      <c r="X5">
        <f>'AEO Table 4'!Y60*10^15*'RECS HC2.1'!$B$32/SUM('RECS HC2.1'!$B$32:$B$33)</f>
        <v>210745126760563.41</v>
      </c>
      <c r="Y5">
        <f>'AEO Table 4'!Z60*10^15*'RECS HC2.1'!$B$32/SUM('RECS HC2.1'!$B$32:$B$33)</f>
        <v>206384331866197.19</v>
      </c>
      <c r="Z5">
        <f>'AEO Table 4'!AA60*10^15*'RECS HC2.1'!$B$32/SUM('RECS HC2.1'!$B$32:$B$33)</f>
        <v>202039823063380.28</v>
      </c>
      <c r="AA5">
        <f>'AEO Table 4'!AB60*10^15*'RECS HC2.1'!$B$32/SUM('RECS HC2.1'!$B$32:$B$33)</f>
        <v>197806214788732.41</v>
      </c>
      <c r="AB5">
        <f>'AEO Table 4'!AC60*10^15*'RECS HC2.1'!$B$32/SUM('RECS HC2.1'!$B$32:$B$33)</f>
        <v>193704446302816.91</v>
      </c>
      <c r="AC5">
        <f t="shared" si="1"/>
        <v>188110251408450</v>
      </c>
      <c r="AD5">
        <f t="shared" si="1"/>
        <v>183443433098590</v>
      </c>
      <c r="AE5">
        <f t="shared" si="1"/>
        <v>178776614788732</v>
      </c>
      <c r="AF5">
        <f t="shared" si="1"/>
        <v>174109796478872</v>
      </c>
      <c r="AG5">
        <f t="shared" si="1"/>
        <v>169442978169014</v>
      </c>
      <c r="AH5">
        <f t="shared" si="1"/>
        <v>164776159859154</v>
      </c>
      <c r="AI5">
        <f t="shared" si="1"/>
        <v>160109341549296</v>
      </c>
      <c r="AJ5">
        <f t="shared" si="1"/>
        <v>155442523239436</v>
      </c>
      <c r="AK5">
        <f t="shared" si="1"/>
        <v>150775704929576</v>
      </c>
      <c r="AL5">
        <f t="shared" si="1"/>
        <v>146108886619718</v>
      </c>
    </row>
    <row r="6" spans="1:40"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x14ac:dyDescent="0.2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4'!C35,'AEO Table 4'!C46)*10^15*'RECS HC2.1'!$B$32/SUM('RECS HC2.1'!$B$32:$B$33)</f>
        <v>612624599471830.87</v>
      </c>
      <c r="C2">
        <f>SUM('AEO Table 4'!D35,'AEO Table 4'!D46)*10^15*'RECS HC2.1'!$B$32/SUM('RECS HC2.1'!$B$32:$B$33)</f>
        <v>711208964788732.37</v>
      </c>
      <c r="D2">
        <f>SUM('AEO Table 4'!E35,'AEO Table 4'!E46)*10^15*'RECS HC2.1'!$B$32/SUM('RECS HC2.1'!$B$32:$B$33)</f>
        <v>665782402288732.37</v>
      </c>
      <c r="E2">
        <f>SUM('AEO Table 4'!F35,'AEO Table 4'!F46)*10^15*'RECS HC2.1'!$B$32/SUM('RECS HC2.1'!$B$32:$B$33)</f>
        <v>679455739436619.75</v>
      </c>
      <c r="F2">
        <f>SUM('AEO Table 4'!G35,'AEO Table 4'!G46)*10^15*'RECS HC2.1'!$B$32/SUM('RECS HC2.1'!$B$32:$B$33)</f>
        <v>677331567781690.12</v>
      </c>
      <c r="G2">
        <f>SUM('AEO Table 4'!H35,'AEO Table 4'!H46)*10^15*'RECS HC2.1'!$B$32/SUM('RECS HC2.1'!$B$32:$B$33)</f>
        <v>670427816021126.75</v>
      </c>
      <c r="H2">
        <f>SUM('AEO Table 4'!I35,'AEO Table 4'!I46)*10^15*'RECS HC2.1'!$B$32/SUM('RECS HC2.1'!$B$32:$B$33)</f>
        <v>664926994718309.87</v>
      </c>
      <c r="I2">
        <f>SUM('AEO Table 4'!J35,'AEO Table 4'!J46)*10^15*'RECS HC2.1'!$B$32/SUM('RECS HC2.1'!$B$32:$B$33)</f>
        <v>661679858274647.75</v>
      </c>
      <c r="J2">
        <f>SUM('AEO Table 4'!K35,'AEO Table 4'!K46)*10^15*'RECS HC2.1'!$B$32/SUM('RECS HC2.1'!$B$32:$B$33)</f>
        <v>662907519366197.12</v>
      </c>
      <c r="K2">
        <f>SUM('AEO Table 4'!L35,'AEO Table 4'!L46)*10^15*'RECS HC2.1'!$B$32/SUM('RECS HC2.1'!$B$32:$B$33)</f>
        <v>666792915492957.75</v>
      </c>
      <c r="L2">
        <f>SUM('AEO Table 4'!M35,'AEO Table 4'!M46)*10^15*'RECS HC2.1'!$B$32/SUM('RECS HC2.1'!$B$32:$B$33)</f>
        <v>670957501760563.37</v>
      </c>
      <c r="M2">
        <f>SUM('AEO Table 4'!N35,'AEO Table 4'!N46)*10^15*'RECS HC2.1'!$B$32/SUM('RECS HC2.1'!$B$32:$B$33)</f>
        <v>674289170774647.87</v>
      </c>
      <c r="N2">
        <f>SUM('AEO Table 4'!O35,'AEO Table 4'!O46)*10^15*'RECS HC2.1'!$B$32/SUM('RECS HC2.1'!$B$32:$B$33)</f>
        <v>678402572183098.62</v>
      </c>
      <c r="O2">
        <f>SUM('AEO Table 4'!P35,'AEO Table 4'!P46)*10^15*'RECS HC2.1'!$B$32/SUM('RECS HC2.1'!$B$32:$B$33)</f>
        <v>683105375000000</v>
      </c>
      <c r="P2">
        <f>SUM('AEO Table 4'!Q35,'AEO Table 4'!Q46)*10^15*'RECS HC2.1'!$B$32/SUM('RECS HC2.1'!$B$32:$B$33)</f>
        <v>687956303697183.12</v>
      </c>
      <c r="Q2">
        <f>SUM('AEO Table 4'!R35,'AEO Table 4'!R46)*10^15*'RECS HC2.1'!$B$32/SUM('RECS HC2.1'!$B$32:$B$33)</f>
        <v>692854539612676.12</v>
      </c>
      <c r="R2">
        <f>SUM('AEO Table 4'!S35,'AEO Table 4'!S46)*10^15*'RECS HC2.1'!$B$32/SUM('RECS HC2.1'!$B$32:$B$33)</f>
        <v>697496075704225.37</v>
      </c>
      <c r="S2">
        <f>SUM('AEO Table 4'!T35,'AEO Table 4'!T46)*10^15*'RECS HC2.1'!$B$32/SUM('RECS HC2.1'!$B$32:$B$33)</f>
        <v>703370701584507.12</v>
      </c>
      <c r="T2">
        <f>SUM('AEO Table 4'!U35,'AEO Table 4'!U46)*10^15*'RECS HC2.1'!$B$32/SUM('RECS HC2.1'!$B$32:$B$33)</f>
        <v>709077813380281.75</v>
      </c>
      <c r="U2">
        <f>SUM('AEO Table 4'!V35,'AEO Table 4'!V46)*10^15*'RECS HC2.1'!$B$32/SUM('RECS HC2.1'!$B$32:$B$33)</f>
        <v>715364244718309.87</v>
      </c>
      <c r="V2">
        <f>SUM('AEO Table 4'!W35,'AEO Table 4'!W46)*10^15*'RECS HC2.1'!$B$32/SUM('RECS HC2.1'!$B$32:$B$33)</f>
        <v>722464205105633.87</v>
      </c>
      <c r="W2">
        <f>SUM('AEO Table 4'!X35,'AEO Table 4'!X46)*10^15*'RECS HC2.1'!$B$32/SUM('RECS HC2.1'!$B$32:$B$33)</f>
        <v>730489370598591.62</v>
      </c>
      <c r="X2">
        <f>SUM('AEO Table 4'!Y35,'AEO Table 4'!Y46)*10^15*'RECS HC2.1'!$B$32/SUM('RECS HC2.1'!$B$32:$B$33)</f>
        <v>738312123239436.62</v>
      </c>
      <c r="Y2">
        <f>SUM('AEO Table 4'!Z35,'AEO Table 4'!Z46)*10^15*'RECS HC2.1'!$B$32/SUM('RECS HC2.1'!$B$32:$B$33)</f>
        <v>746061976232394.37</v>
      </c>
      <c r="Z2">
        <f>SUM('AEO Table 4'!AA35,'AEO Table 4'!AA46)*10^15*'RECS HC2.1'!$B$32/SUM('RECS HC2.1'!$B$32:$B$33)</f>
        <v>753988649647887.37</v>
      </c>
      <c r="AA2">
        <f>SUM('AEO Table 4'!AB35,'AEO Table 4'!AB46)*10^15*'RECS HC2.1'!$B$32/SUM('RECS HC2.1'!$B$32:$B$33)</f>
        <v>761909894366197.25</v>
      </c>
      <c r="AB2">
        <f>SUM('AEO Table 4'!AC35,'AEO Table 4'!AC46)*10^15*'RECS HC2.1'!$B$32/SUM('RECS HC2.1'!$B$32:$B$33)</f>
        <v>770134370598591.62</v>
      </c>
      <c r="AC2">
        <f>TREND($S2:$AB2,$S$1:$AB$1,AC$1)</f>
        <v>776531857570422</v>
      </c>
      <c r="AD2">
        <f t="shared" ref="AD2:AL2" si="0">TREND($S2:$AB2,$S$1:$AB$1,AD$1)</f>
        <v>784061770774648</v>
      </c>
      <c r="AE2">
        <f t="shared" si="0"/>
        <v>791591683978874</v>
      </c>
      <c r="AF2">
        <f t="shared" si="0"/>
        <v>799121597183098</v>
      </c>
      <c r="AG2">
        <f t="shared" si="0"/>
        <v>806651510387324</v>
      </c>
      <c r="AH2">
        <f t="shared" si="0"/>
        <v>814181423591550</v>
      </c>
      <c r="AI2">
        <f t="shared" si="0"/>
        <v>821711336795774</v>
      </c>
      <c r="AJ2">
        <f t="shared" si="0"/>
        <v>829241250000000</v>
      </c>
      <c r="AK2">
        <f t="shared" si="0"/>
        <v>836771163204226</v>
      </c>
      <c r="AL2">
        <f t="shared" si="0"/>
        <v>844301076408450</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'AEO Table 4'!C52*10^15*'RECS HC2.1'!$B$32/SUM('RECS HC2.1'!$B$32:$B$33)</f>
        <v>14681523767605.635</v>
      </c>
      <c r="C4">
        <f>'AEO Table 4'!D52*10^15*'RECS HC2.1'!$B$32/SUM('RECS HC2.1'!$B$32:$B$33)</f>
        <v>17916251760563.379</v>
      </c>
      <c r="D4">
        <f>'AEO Table 4'!E52*10^15*'RECS HC2.1'!$B$32/SUM('RECS HC2.1'!$B$32:$B$33)</f>
        <v>16447401408450.705</v>
      </c>
      <c r="E4">
        <f>'AEO Table 4'!F52*10^15*'RECS HC2.1'!$B$32/SUM('RECS HC2.1'!$B$32:$B$33)</f>
        <v>16653691901408.451</v>
      </c>
      <c r="F4">
        <f>'AEO Table 4'!G52*10^15*'RECS HC2.1'!$B$32/SUM('RECS HC2.1'!$B$32:$B$33)</f>
        <v>16647487676056.338</v>
      </c>
      <c r="G4">
        <f>'AEO Table 4'!H52*10^15*'RECS HC2.1'!$B$32/SUM('RECS HC2.1'!$B$32:$B$33)</f>
        <v>16582343309859.156</v>
      </c>
      <c r="H4">
        <f>'AEO Table 4'!I52*10^15*'RECS HC2.1'!$B$32/SUM('RECS HC2.1'!$B$32:$B$33)</f>
        <v>16367522007042.254</v>
      </c>
      <c r="I4">
        <f>'AEO Table 4'!J52*10^15*'RECS HC2.1'!$B$32/SUM('RECS HC2.1'!$B$32:$B$33)</f>
        <v>16185272887323.945</v>
      </c>
      <c r="J4">
        <f>'AEO Table 4'!K52*10^15*'RECS HC2.1'!$B$32/SUM('RECS HC2.1'!$B$32:$B$33)</f>
        <v>16031718309859.156</v>
      </c>
      <c r="K4">
        <f>'AEO Table 4'!L52*10^15*'RECS HC2.1'!$B$32/SUM('RECS HC2.1'!$B$32:$B$33)</f>
        <v>15858000000000</v>
      </c>
      <c r="L4">
        <f>'AEO Table 4'!M52*10^15*'RECS HC2.1'!$B$32/SUM('RECS HC2.1'!$B$32:$B$33)</f>
        <v>15692036971830.986</v>
      </c>
      <c r="M4">
        <f>'AEO Table 4'!N52*10^15*'RECS HC2.1'!$B$32/SUM('RECS HC2.1'!$B$32:$B$33)</f>
        <v>15515216549295.775</v>
      </c>
      <c r="N4">
        <f>'AEO Table 4'!O52*10^15*'RECS HC2.1'!$B$32/SUM('RECS HC2.1'!$B$32:$B$33)</f>
        <v>15370968309859.156</v>
      </c>
      <c r="O4">
        <f>'AEO Table 4'!P52*10^15*'RECS HC2.1'!$B$32/SUM('RECS HC2.1'!$B$32:$B$33)</f>
        <v>15247659330985.916</v>
      </c>
      <c r="P4">
        <f>'AEO Table 4'!Q52*10^15*'RECS HC2.1'!$B$32/SUM('RECS HC2.1'!$B$32:$B$33)</f>
        <v>15120472711267.605</v>
      </c>
      <c r="Q4">
        <f>'AEO Table 4'!R52*10^15*'RECS HC2.1'!$B$32/SUM('RECS HC2.1'!$B$32:$B$33)</f>
        <v>15000265845070.424</v>
      </c>
      <c r="R4">
        <f>'AEO Table 4'!S52*10^15*'RECS HC2.1'!$B$32/SUM('RECS HC2.1'!$B$32:$B$33)</f>
        <v>14894794014084.508</v>
      </c>
      <c r="S4">
        <f>'AEO Table 4'!T52*10^15*'RECS HC2.1'!$B$32/SUM('RECS HC2.1'!$B$32:$B$33)</f>
        <v>14822669894366.197</v>
      </c>
      <c r="T4">
        <f>'AEO Table 4'!U52*10^15*'RECS HC2.1'!$B$32/SUM('RECS HC2.1'!$B$32:$B$33)</f>
        <v>14746668133802.818</v>
      </c>
      <c r="U4">
        <f>'AEO Table 4'!V52*10^15*'RECS HC2.1'!$B$32/SUM('RECS HC2.1'!$B$32:$B$33)</f>
        <v>14671441901408.451</v>
      </c>
      <c r="V4">
        <f>'AEO Table 4'!W52*10^15*'RECS HC2.1'!$B$32/SUM('RECS HC2.1'!$B$32:$B$33)</f>
        <v>14605522007042.254</v>
      </c>
      <c r="W4">
        <f>'AEO Table 4'!X52*10^15*'RECS HC2.1'!$B$32/SUM('RECS HC2.1'!$B$32:$B$33)</f>
        <v>14552010563380.283</v>
      </c>
      <c r="X4">
        <f>'AEO Table 4'!Y52*10^15*'RECS HC2.1'!$B$32/SUM('RECS HC2.1'!$B$32:$B$33)</f>
        <v>14493845950704.227</v>
      </c>
      <c r="Y4">
        <f>'AEO Table 4'!Z52*10^15*'RECS HC2.1'!$B$32/SUM('RECS HC2.1'!$B$32:$B$33)</f>
        <v>14440334507042.254</v>
      </c>
      <c r="Z4">
        <f>'AEO Table 4'!AA52*10^15*'RECS HC2.1'!$B$32/SUM('RECS HC2.1'!$B$32:$B$33)</f>
        <v>14395353873239.437</v>
      </c>
      <c r="AA4">
        <f>'AEO Table 4'!AB52*10^15*'RECS HC2.1'!$B$32/SUM('RECS HC2.1'!$B$32:$B$33)</f>
        <v>14351924295774.648</v>
      </c>
      <c r="AB4">
        <f>'AEO Table 4'!AC52*10^15*'RECS HC2.1'!$B$32/SUM('RECS HC2.1'!$B$32:$B$33)</f>
        <v>14318576584507.043</v>
      </c>
      <c r="AC4">
        <f t="shared" si="1"/>
        <v>14232027640845.078</v>
      </c>
      <c r="AD4">
        <f t="shared" si="1"/>
        <v>14176062708066.594</v>
      </c>
      <c r="AE4">
        <f t="shared" si="1"/>
        <v>14120097775288.109</v>
      </c>
      <c r="AF4">
        <f t="shared" si="1"/>
        <v>14064132842509.609</v>
      </c>
      <c r="AG4">
        <f t="shared" si="1"/>
        <v>14008167909731.125</v>
      </c>
      <c r="AH4">
        <f t="shared" si="1"/>
        <v>13952202976952.641</v>
      </c>
      <c r="AI4">
        <f t="shared" si="1"/>
        <v>13896238044174.141</v>
      </c>
      <c r="AJ4">
        <f t="shared" si="1"/>
        <v>13840273111395.656</v>
      </c>
      <c r="AK4">
        <f t="shared" si="1"/>
        <v>13784308178617.172</v>
      </c>
      <c r="AL4">
        <f t="shared" si="1"/>
        <v>13728343245838.672</v>
      </c>
    </row>
    <row r="5" spans="1:40" ht="14.45" x14ac:dyDescent="0.25">
      <c r="A5" s="1"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9.25"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'AEO Table 4'!C41*10^15*'RECS HC2.1'!$B$32/SUM('RECS HC2.1'!$B$32:$B$33)</f>
        <v>395024579225352.12</v>
      </c>
      <c r="C2">
        <f>'AEO Table 4'!D41*10^15*'RECS HC2.1'!$B$32/SUM('RECS HC2.1'!$B$32:$B$33)</f>
        <v>384311433098591.56</v>
      </c>
      <c r="D2">
        <f>'AEO Table 4'!E41*10^15*'RECS HC2.1'!$B$32/SUM('RECS HC2.1'!$B$32:$B$33)</f>
        <v>381561410211267.62</v>
      </c>
      <c r="E2">
        <f>'AEO Table 4'!F41*10^15*'RECS HC2.1'!$B$32/SUM('RECS HC2.1'!$B$32:$B$33)</f>
        <v>382013543133802.81</v>
      </c>
      <c r="F2">
        <f>'AEO Table 4'!G41*10^15*'RECS HC2.1'!$B$32/SUM('RECS HC2.1'!$B$32:$B$33)</f>
        <v>382132974471831</v>
      </c>
      <c r="G2">
        <f>'AEO Table 4'!H41*10^15*'RECS HC2.1'!$B$32/SUM('RECS HC2.1'!$B$32:$B$33)</f>
        <v>380668777288732.44</v>
      </c>
      <c r="H2">
        <f>'AEO Table 4'!I41*10^15*'RECS HC2.1'!$B$32/SUM('RECS HC2.1'!$B$32:$B$33)</f>
        <v>335810676936619.75</v>
      </c>
      <c r="I2">
        <f>'AEO Table 4'!J41*10^15*'RECS HC2.1'!$B$32/SUM('RECS HC2.1'!$B$32:$B$33)</f>
        <v>320825921654929.56</v>
      </c>
      <c r="J2">
        <f>'AEO Table 4'!K41*10^15*'RECS HC2.1'!$B$32/SUM('RECS HC2.1'!$B$32:$B$33)</f>
        <v>311467623239436.62</v>
      </c>
      <c r="K2">
        <f>'AEO Table 4'!L41*10^15*'RECS HC2.1'!$B$32/SUM('RECS HC2.1'!$B$32:$B$33)</f>
        <v>304333539612676.06</v>
      </c>
      <c r="L2">
        <f>'AEO Table 4'!M41*10^15*'RECS HC2.1'!$B$32/SUM('RECS HC2.1'!$B$32:$B$33)</f>
        <v>299908375880281.69</v>
      </c>
      <c r="M2">
        <f>'AEO Table 4'!N41*10^15*'RECS HC2.1'!$B$32/SUM('RECS HC2.1'!$B$32:$B$33)</f>
        <v>285316813380281.69</v>
      </c>
      <c r="N2">
        <f>'AEO Table 4'!O41*10^15*'RECS HC2.1'!$B$32/SUM('RECS HC2.1'!$B$32:$B$33)</f>
        <v>273317066021126.75</v>
      </c>
      <c r="O2">
        <f>'AEO Table 4'!P41*10^15*'RECS HC2.1'!$B$32/SUM('RECS HC2.1'!$B$32:$B$33)</f>
        <v>263588065140845.09</v>
      </c>
      <c r="P2">
        <f>'AEO Table 4'!Q41*10^15*'RECS HC2.1'!$B$32/SUM('RECS HC2.1'!$B$32:$B$33)</f>
        <v>255654411971831</v>
      </c>
      <c r="Q2">
        <f>'AEO Table 4'!R41*10^15*'RECS HC2.1'!$B$32/SUM('RECS HC2.1'!$B$32:$B$33)</f>
        <v>248887153169014.09</v>
      </c>
      <c r="R2">
        <f>'AEO Table 4'!S41*10^15*'RECS HC2.1'!$B$32/SUM('RECS HC2.1'!$B$32:$B$33)</f>
        <v>233023724471831</v>
      </c>
      <c r="S2">
        <f>'AEO Table 4'!T41*10^15*'RECS HC2.1'!$B$32/SUM('RECS HC2.1'!$B$32:$B$33)</f>
        <v>219985544894366.22</v>
      </c>
      <c r="T2">
        <f>'AEO Table 4'!U41*10^15*'RECS HC2.1'!$B$32/SUM('RECS HC2.1'!$B$32:$B$33)</f>
        <v>209833105633802.78</v>
      </c>
      <c r="U2">
        <f>'AEO Table 4'!V41*10^15*'RECS HC2.1'!$B$32/SUM('RECS HC2.1'!$B$32:$B$33)</f>
        <v>202094885563380.28</v>
      </c>
      <c r="V2">
        <f>'AEO Table 4'!W41*10^15*'RECS HC2.1'!$B$32/SUM('RECS HC2.1'!$B$32:$B$33)</f>
        <v>196053521126760.56</v>
      </c>
      <c r="W2">
        <f>'AEO Table 4'!X41*10^15*'RECS HC2.1'!$B$32/SUM('RECS HC2.1'!$B$32:$B$33)</f>
        <v>191479455985915.5</v>
      </c>
      <c r="X2">
        <f>'AEO Table 4'!Y41*10^15*'RECS HC2.1'!$B$32/SUM('RECS HC2.1'!$B$32:$B$33)</f>
        <v>187952353873239.44</v>
      </c>
      <c r="Y2">
        <f>'AEO Table 4'!Z41*10^15*'RECS HC2.1'!$B$32/SUM('RECS HC2.1'!$B$32:$B$33)</f>
        <v>185196902288732.41</v>
      </c>
      <c r="Z2">
        <f>'AEO Table 4'!AA41*10^15*'RECS HC2.1'!$B$32/SUM('RECS HC2.1'!$B$32:$B$33)</f>
        <v>183047913732394.37</v>
      </c>
      <c r="AA2">
        <f>'AEO Table 4'!AB41*10^15*'RECS HC2.1'!$B$32/SUM('RECS HC2.1'!$B$32:$B$33)</f>
        <v>181501510563380.28</v>
      </c>
      <c r="AB2">
        <f>'AEO Table 4'!AC41*10^15*'RECS HC2.1'!$B$32/SUM('RECS HC2.1'!$B$32:$B$33)</f>
        <v>181088929577464.81</v>
      </c>
      <c r="AC2">
        <f>TREND($S2:$AB2,$S$1:$AB$1,AC$1)</f>
        <v>171165994953052</v>
      </c>
      <c r="AD2">
        <f t="shared" ref="AD2:AL2" si="0">TREND($S2:$AB2,$S$1:$AB$1,AD$1)</f>
        <v>167046464521981</v>
      </c>
      <c r="AE2">
        <f t="shared" si="0"/>
        <v>162926934090909</v>
      </c>
      <c r="AF2">
        <f t="shared" si="0"/>
        <v>158807403659838</v>
      </c>
      <c r="AG2">
        <f t="shared" si="0"/>
        <v>154687873228767</v>
      </c>
      <c r="AH2">
        <f t="shared" si="0"/>
        <v>150568342797696</v>
      </c>
      <c r="AI2">
        <f t="shared" si="0"/>
        <v>146448812366624</v>
      </c>
      <c r="AJ2">
        <f t="shared" si="0"/>
        <v>142329281935553</v>
      </c>
      <c r="AK2">
        <f t="shared" si="0"/>
        <v>138209751504482</v>
      </c>
      <c r="AL2">
        <f t="shared" si="0"/>
        <v>134090221073410</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40" ht="14.45" x14ac:dyDescent="0.25">
      <c r="A5" s="1" t="s">
        <v>127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N7"/>
  <sheetViews>
    <sheetView workbookViewId="0">
      <pane xSplit="1" ySplit="1" topLeftCell="B2" activePane="bottomRight" state="frozen"/>
      <selection pane="topRight"/>
      <selection pane="bottomLeft"/>
      <selection pane="bottomRight"/>
    </sheetView>
  </sheetViews>
  <sheetFormatPr defaultRowHeight="15" x14ac:dyDescent="0.25"/>
  <cols>
    <col min="1" max="1" width="25.875" customWidth="1"/>
    <col min="2" max="2" width="11.625" bestFit="1" customWidth="1"/>
  </cols>
  <sheetData>
    <row r="1" spans="1:40" x14ac:dyDescent="0.25">
      <c r="A1" s="1" t="s">
        <v>123</v>
      </c>
      <c r="B1" s="1">
        <v>2014</v>
      </c>
      <c r="C1" s="1">
        <v>2015</v>
      </c>
      <c r="D1" s="1">
        <v>2016</v>
      </c>
      <c r="E1" s="1">
        <v>2017</v>
      </c>
      <c r="F1" s="1">
        <v>2018</v>
      </c>
      <c r="G1" s="1">
        <v>2019</v>
      </c>
      <c r="H1" s="1">
        <v>2020</v>
      </c>
      <c r="I1" s="1">
        <v>2021</v>
      </c>
      <c r="J1" s="1">
        <v>2022</v>
      </c>
      <c r="K1" s="1">
        <v>2023</v>
      </c>
      <c r="L1" s="1">
        <v>2024</v>
      </c>
      <c r="M1" s="1">
        <v>2025</v>
      </c>
      <c r="N1" s="1">
        <v>2026</v>
      </c>
      <c r="O1" s="1">
        <v>2027</v>
      </c>
      <c r="P1" s="1">
        <v>2028</v>
      </c>
      <c r="Q1" s="1">
        <v>2029</v>
      </c>
      <c r="R1" s="1">
        <v>2030</v>
      </c>
      <c r="S1" s="1">
        <v>2031</v>
      </c>
      <c r="T1" s="1">
        <v>2032</v>
      </c>
      <c r="U1" s="1">
        <v>2033</v>
      </c>
      <c r="V1" s="1">
        <v>2034</v>
      </c>
      <c r="W1" s="1">
        <v>2035</v>
      </c>
      <c r="X1" s="1">
        <v>2036</v>
      </c>
      <c r="Y1" s="1">
        <v>2037</v>
      </c>
      <c r="Z1" s="1">
        <v>2038</v>
      </c>
      <c r="AA1" s="1">
        <v>2039</v>
      </c>
      <c r="AB1" s="1">
        <v>2040</v>
      </c>
      <c r="AC1" s="1">
        <v>2041</v>
      </c>
      <c r="AD1" s="1">
        <v>2042</v>
      </c>
      <c r="AE1" s="1">
        <v>2043</v>
      </c>
      <c r="AF1" s="1">
        <v>2044</v>
      </c>
      <c r="AG1" s="1">
        <v>2045</v>
      </c>
      <c r="AH1" s="1">
        <v>2046</v>
      </c>
      <c r="AI1" s="1">
        <v>2047</v>
      </c>
      <c r="AJ1" s="1">
        <v>2048</v>
      </c>
      <c r="AK1" s="1">
        <v>2049</v>
      </c>
      <c r="AL1" s="1">
        <v>2050</v>
      </c>
      <c r="AM1" s="1"/>
      <c r="AN1" s="1"/>
    </row>
    <row r="2" spans="1:40" ht="14.45" x14ac:dyDescent="0.25">
      <c r="A2" s="1" t="s">
        <v>124</v>
      </c>
      <c r="B2">
        <f>SUM('AEO Table 4'!C36:C40,'AEO Table 4'!C42:C43)*10^15*'RECS HC2.1'!$B$32/SUM('RECS HC2.1'!$B$32:$B$33)</f>
        <v>1022533890845070.5</v>
      </c>
      <c r="C2">
        <f>SUM('AEO Table 4'!D36:D40,'AEO Table 4'!D42:D43)*10^15*'RECS HC2.1'!$B$32/SUM('RECS HC2.1'!$B$32:$B$33)</f>
        <v>1023200069542253.2</v>
      </c>
      <c r="D2">
        <f>SUM('AEO Table 4'!E36:E40,'AEO Table 4'!E42:E43)*10^15*'RECS HC2.1'!$B$32/SUM('RECS HC2.1'!$B$32:$B$33)</f>
        <v>1025363793133802.6</v>
      </c>
      <c r="E2">
        <f>SUM('AEO Table 4'!F36:F40,'AEO Table 4'!F42:F43)*10^15*'RECS HC2.1'!$B$32/SUM('RECS HC2.1'!$B$32:$B$33)</f>
        <v>1028209205985915.6</v>
      </c>
      <c r="F2">
        <f>SUM('AEO Table 4'!G36:G40,'AEO Table 4'!G42:G43)*10^15*'RECS HC2.1'!$B$32/SUM('RECS HC2.1'!$B$32:$B$33)</f>
        <v>1028807913732394.4</v>
      </c>
      <c r="G2">
        <f>SUM('AEO Table 4'!H36:H40,'AEO Table 4'!H42:H43)*10^15*'RECS HC2.1'!$B$32/SUM('RECS HC2.1'!$B$32:$B$33)</f>
        <v>1028283656690140.9</v>
      </c>
      <c r="H2">
        <f>SUM('AEO Table 4'!I36:I40,'AEO Table 4'!I42:I43)*10^15*'RECS HC2.1'!$B$32/SUM('RECS HC2.1'!$B$32:$B$33)</f>
        <v>1026848929577464.5</v>
      </c>
      <c r="I2">
        <f>SUM('AEO Table 4'!J36:J40,'AEO Table 4'!J42:J43)*10^15*'RECS HC2.1'!$B$32/SUM('RECS HC2.1'!$B$32:$B$33)</f>
        <v>1026636434859155</v>
      </c>
      <c r="J2">
        <f>SUM('AEO Table 4'!K36:K40,'AEO Table 4'!K42:K43)*10^15*'RECS HC2.1'!$B$32/SUM('RECS HC2.1'!$B$32:$B$33)</f>
        <v>1027267714788732.5</v>
      </c>
      <c r="K2">
        <f>SUM('AEO Table 4'!L36:L40,'AEO Table 4'!L42:L43)*10^15*'RECS HC2.1'!$B$32/SUM('RECS HC2.1'!$B$32:$B$33)</f>
        <v>1028587663732394.4</v>
      </c>
      <c r="L2">
        <f>SUM('AEO Table 4'!M36:M40,'AEO Table 4'!M42:M43)*10^15*'RECS HC2.1'!$B$32/SUM('RECS HC2.1'!$B$32:$B$33)</f>
        <v>1030513300176056.5</v>
      </c>
      <c r="M2">
        <f>SUM('AEO Table 4'!N36:N40,'AEO Table 4'!N42:N43)*10^15*'RECS HC2.1'!$B$32/SUM('RECS HC2.1'!$B$32:$B$33)</f>
        <v>1032604899647887.4</v>
      </c>
      <c r="N2">
        <f>SUM('AEO Table 4'!O36:O40,'AEO Table 4'!O42:O43)*10^15*'RECS HC2.1'!$B$32/SUM('RECS HC2.1'!$B$32:$B$33)</f>
        <v>1035470476232394.4</v>
      </c>
      <c r="O2">
        <f>SUM('AEO Table 4'!P36:P40,'AEO Table 4'!P42:P43)*10^15*'RECS HC2.1'!$B$32/SUM('RECS HC2.1'!$B$32:$B$33)</f>
        <v>1039227134683098.7</v>
      </c>
      <c r="P2">
        <f>SUM('AEO Table 4'!Q36:Q40,'AEO Table 4'!Q42:Q43)*10^15*'RECS HC2.1'!$B$32/SUM('RECS HC2.1'!$B$32:$B$33)</f>
        <v>1043434375000000</v>
      </c>
      <c r="Q2">
        <f>SUM('AEO Table 4'!R36:R40,'AEO Table 4'!R42:R43)*10^15*'RECS HC2.1'!$B$32/SUM('RECS HC2.1'!$B$32:$B$33)</f>
        <v>1047656350352112.7</v>
      </c>
      <c r="R2">
        <f>SUM('AEO Table 4'!S36:S40,'AEO Table 4'!S42:S43)*10^15*'RECS HC2.1'!$B$32/SUM('RECS HC2.1'!$B$32:$B$33)</f>
        <v>1052007838908450.7</v>
      </c>
      <c r="S2">
        <f>SUM('AEO Table 4'!T36:T40,'AEO Table 4'!T42:T43)*10^15*'RECS HC2.1'!$B$32/SUM('RECS HC2.1'!$B$32:$B$33)</f>
        <v>1056887462147887.4</v>
      </c>
      <c r="T2">
        <f>SUM('AEO Table 4'!U36:U40,'AEO Table 4'!U42:U43)*10^15*'RECS HC2.1'!$B$32/SUM('RECS HC2.1'!$B$32:$B$33)</f>
        <v>1061938477112676.1</v>
      </c>
      <c r="U2">
        <f>SUM('AEO Table 4'!V36:V40,'AEO Table 4'!V42:V43)*10^15*'RECS HC2.1'!$B$32/SUM('RECS HC2.1'!$B$32:$B$33)</f>
        <v>1067223701584507.2</v>
      </c>
      <c r="V2">
        <f>SUM('AEO Table 4'!W36:W40,'AEO Table 4'!W42:W43)*10^15*'RECS HC2.1'!$B$32/SUM('RECS HC2.1'!$B$32:$B$33)</f>
        <v>1072996733274648</v>
      </c>
      <c r="W2">
        <f>SUM('AEO Table 4'!X36:X40,'AEO Table 4'!X42:X43)*10^15*'RECS HC2.1'!$B$32/SUM('RECS HC2.1'!$B$32:$B$33)</f>
        <v>1079556926056338.1</v>
      </c>
      <c r="X2">
        <f>SUM('AEO Table 4'!Y36:Y40,'AEO Table 4'!Y42:Y43)*10^15*'RECS HC2.1'!$B$32/SUM('RECS HC2.1'!$B$32:$B$33)</f>
        <v>1086544434859155</v>
      </c>
      <c r="Y2">
        <f>SUM('AEO Table 4'!Z36:Z40,'AEO Table 4'!Z42:Z43)*10^15*'RECS HC2.1'!$B$32/SUM('RECS HC2.1'!$B$32:$B$33)</f>
        <v>1093722723591549.3</v>
      </c>
      <c r="Z2">
        <f>SUM('AEO Table 4'!AA36:AA40,'AEO Table 4'!AA42:AA43)*10^15*'RECS HC2.1'!$B$32/SUM('RECS HC2.1'!$B$32:$B$33)</f>
        <v>1101245346830985.9</v>
      </c>
      <c r="AA2">
        <f>SUM('AEO Table 4'!AB36:AB40,'AEO Table 4'!AB42:AB43)*10^15*'RECS HC2.1'!$B$32/SUM('RECS HC2.1'!$B$32:$B$33)</f>
        <v>1109342636443661.9</v>
      </c>
      <c r="AB2">
        <f>SUM('AEO Table 4'!AC36:AC40,'AEO Table 4'!AC42:AC43)*10^15*'RECS HC2.1'!$B$32/SUM('RECS HC2.1'!$B$32:$B$33)</f>
        <v>1118248026408450.5</v>
      </c>
      <c r="AC2">
        <f>TREND($S2:$AB2,$S$1:$AB$1,AC$1)</f>
        <v>1122215576819248</v>
      </c>
      <c r="AD2">
        <f t="shared" ref="AD2:AL2" si="0">TREND($S2:$AB2,$S$1:$AB$1,AD$1)</f>
        <v>1129023745908024</v>
      </c>
      <c r="AE2">
        <f t="shared" si="0"/>
        <v>1135831914996798</v>
      </c>
      <c r="AF2">
        <f t="shared" si="0"/>
        <v>1142640084085574</v>
      </c>
      <c r="AG2">
        <f t="shared" si="0"/>
        <v>1149448253174348</v>
      </c>
      <c r="AH2">
        <f t="shared" si="0"/>
        <v>1156256422263124</v>
      </c>
      <c r="AI2">
        <f t="shared" si="0"/>
        <v>1163064591351898</v>
      </c>
      <c r="AJ2">
        <f t="shared" si="0"/>
        <v>1169872760440674</v>
      </c>
      <c r="AK2">
        <f t="shared" si="0"/>
        <v>1176680929529450</v>
      </c>
      <c r="AL2">
        <f t="shared" si="0"/>
        <v>1183489098618224</v>
      </c>
    </row>
    <row r="3" spans="1:40" ht="14.45" x14ac:dyDescent="0.25">
      <c r="A3" s="1" t="s">
        <v>125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f t="shared" ref="AC3:AL7" si="1">TREND($S3:$AB3,$S$1:$AB$1,AC$1)</f>
        <v>0</v>
      </c>
      <c r="AD3">
        <f t="shared" si="1"/>
        <v>0</v>
      </c>
      <c r="AE3">
        <f t="shared" si="1"/>
        <v>0</v>
      </c>
      <c r="AF3">
        <f t="shared" si="1"/>
        <v>0</v>
      </c>
      <c r="AG3">
        <f t="shared" si="1"/>
        <v>0</v>
      </c>
      <c r="AH3">
        <f t="shared" si="1"/>
        <v>0</v>
      </c>
      <c r="AI3">
        <f t="shared" si="1"/>
        <v>0</v>
      </c>
      <c r="AJ3">
        <f t="shared" si="1"/>
        <v>0</v>
      </c>
      <c r="AK3">
        <f t="shared" si="1"/>
        <v>0</v>
      </c>
      <c r="AL3">
        <f t="shared" si="1"/>
        <v>0</v>
      </c>
    </row>
    <row r="4" spans="1:40" ht="14.45" x14ac:dyDescent="0.25">
      <c r="A4" s="1" t="s">
        <v>126</v>
      </c>
      <c r="B4">
        <f>SUM('AEO Table 4'!C53:C55)*10^15*'RECS HC2.1'!$B$32/SUM('RECS HC2.1'!$B$32:$B$33)</f>
        <v>1137499737676056.2</v>
      </c>
      <c r="C4">
        <f>SUM('AEO Table 4'!D53:D55)*10^15*'RECS HC2.1'!$B$32/SUM('RECS HC2.1'!$B$32:$B$33)</f>
        <v>1139754973591549.2</v>
      </c>
      <c r="D4">
        <f>SUM('AEO Table 4'!E53:E55)*10^15*'RECS HC2.1'!$B$32/SUM('RECS HC2.1'!$B$32:$B$33)</f>
        <v>1148409092429577.2</v>
      </c>
      <c r="E4">
        <f>SUM('AEO Table 4'!F53:F55)*10^15*'RECS HC2.1'!$B$32/SUM('RECS HC2.1'!$B$32:$B$33)</f>
        <v>1155684322183098.5</v>
      </c>
      <c r="F4">
        <f>SUM('AEO Table 4'!G53:G55)*10^15*'RECS HC2.1'!$B$32/SUM('RECS HC2.1'!$B$32:$B$33)</f>
        <v>1157040720950704.2</v>
      </c>
      <c r="G4">
        <f>SUM('AEO Table 4'!H53:H55)*10^15*'RECS HC2.1'!$B$32/SUM('RECS HC2.1'!$B$32:$B$33)</f>
        <v>1157392035211267.5</v>
      </c>
      <c r="H4">
        <f>SUM('AEO Table 4'!I53:I55)*10^15*'RECS HC2.1'!$B$32/SUM('RECS HC2.1'!$B$32:$B$33)</f>
        <v>1157409872359154.7</v>
      </c>
      <c r="I4">
        <f>SUM('AEO Table 4'!J53:J55)*10^15*'RECS HC2.1'!$B$32/SUM('RECS HC2.1'!$B$32:$B$33)</f>
        <v>1160498025528169</v>
      </c>
      <c r="J4">
        <f>SUM('AEO Table 4'!K53:K55)*10^15*'RECS HC2.1'!$B$32/SUM('RECS HC2.1'!$B$32:$B$33)</f>
        <v>1165566877640845</v>
      </c>
      <c r="K4">
        <f>SUM('AEO Table 4'!L53:L55)*10^15*'RECS HC2.1'!$B$32/SUM('RECS HC2.1'!$B$32:$B$33)</f>
        <v>1170619443661971.7</v>
      </c>
      <c r="L4">
        <f>SUM('AEO Table 4'!M53:M55)*10^15*'RECS HC2.1'!$B$32/SUM('RECS HC2.1'!$B$32:$B$33)</f>
        <v>1175672785211267.5</v>
      </c>
      <c r="M4">
        <f>SUM('AEO Table 4'!N53:N55)*10^15*'RECS HC2.1'!$B$32/SUM('RECS HC2.1'!$B$32:$B$33)</f>
        <v>1179164213028169</v>
      </c>
      <c r="N4">
        <f>SUM('AEO Table 4'!O53:O55)*10^15*'RECS HC2.1'!$B$32/SUM('RECS HC2.1'!$B$32:$B$33)</f>
        <v>1183503293133802.7</v>
      </c>
      <c r="O4">
        <f>SUM('AEO Table 4'!P53:P55)*10^15*'RECS HC2.1'!$B$32/SUM('RECS HC2.1'!$B$32:$B$33)</f>
        <v>1188100624119718.2</v>
      </c>
      <c r="P4">
        <f>SUM('AEO Table 4'!Q53:Q55)*10^15*'RECS HC2.1'!$B$32/SUM('RECS HC2.1'!$B$32:$B$33)</f>
        <v>1191865813380281.5</v>
      </c>
      <c r="Q4">
        <f>SUM('AEO Table 4'!R53:R55)*10^15*'RECS HC2.1'!$B$32/SUM('RECS HC2.1'!$B$32:$B$33)</f>
        <v>1194635224471830.7</v>
      </c>
      <c r="R4">
        <f>SUM('AEO Table 4'!S53:S55)*10^15*'RECS HC2.1'!$B$32/SUM('RECS HC2.1'!$B$32:$B$33)</f>
        <v>1196940094190140.7</v>
      </c>
      <c r="S4">
        <f>SUM('AEO Table 4'!T53:T55)*10^15*'RECS HC2.1'!$B$32/SUM('RECS HC2.1'!$B$32:$B$33)</f>
        <v>1199074347711267.5</v>
      </c>
      <c r="T4">
        <f>SUM('AEO Table 4'!U53:U55)*10^15*'RECS HC2.1'!$B$32/SUM('RECS HC2.1'!$B$32:$B$33)</f>
        <v>1199902611795774.5</v>
      </c>
      <c r="U4">
        <f>SUM('AEO Table 4'!V53:V55)*10^15*'RECS HC2.1'!$B$32/SUM('RECS HC2.1'!$B$32:$B$33)</f>
        <v>1199653667253521</v>
      </c>
      <c r="V4">
        <f>SUM('AEO Table 4'!W53:W55)*10^15*'RECS HC2.1'!$B$32/SUM('RECS HC2.1'!$B$32:$B$33)</f>
        <v>1198461680457746.5</v>
      </c>
      <c r="W4">
        <f>SUM('AEO Table 4'!X53:X55)*10^15*'RECS HC2.1'!$B$32/SUM('RECS HC2.1'!$B$32:$B$33)</f>
        <v>1196935441021126.7</v>
      </c>
      <c r="X4">
        <f>SUM('AEO Table 4'!Y53:Y55)*10^15*'RECS HC2.1'!$B$32/SUM('RECS HC2.1'!$B$32:$B$33)</f>
        <v>1194789554577465</v>
      </c>
      <c r="Y4">
        <f>SUM('AEO Table 4'!Z53:Z55)*10^15*'RECS HC2.1'!$B$32/SUM('RECS HC2.1'!$B$32:$B$33)</f>
        <v>1192913551936619.7</v>
      </c>
      <c r="Z4">
        <f>SUM('AEO Table 4'!AA53:AA55)*10^15*'RECS HC2.1'!$B$32/SUM('RECS HC2.1'!$B$32:$B$33)</f>
        <v>1191859609154929.5</v>
      </c>
      <c r="AA4">
        <f>SUM('AEO Table 4'!AB53:AB55)*10^15*'RECS HC2.1'!$B$32/SUM('RECS HC2.1'!$B$32:$B$33)</f>
        <v>1191819281690141</v>
      </c>
      <c r="AB4">
        <f>SUM('AEO Table 4'!AC53:AC55)*10^15*'RECS HC2.1'!$B$32/SUM('RECS HC2.1'!$B$32:$B$33)</f>
        <v>1193612302816901.2</v>
      </c>
      <c r="AC4">
        <f t="shared" si="1"/>
        <v>1190452128931925.2</v>
      </c>
      <c r="AD4">
        <f t="shared" si="1"/>
        <v>1189461206039266.2</v>
      </c>
      <c r="AE4">
        <f t="shared" si="1"/>
        <v>1188470283146607.2</v>
      </c>
      <c r="AF4">
        <f t="shared" si="1"/>
        <v>1187479360253948.5</v>
      </c>
      <c r="AG4">
        <f t="shared" si="1"/>
        <v>1186488437361289.5</v>
      </c>
      <c r="AH4">
        <f t="shared" si="1"/>
        <v>1185497514468630.5</v>
      </c>
      <c r="AI4">
        <f t="shared" si="1"/>
        <v>1184506591575971.5</v>
      </c>
      <c r="AJ4">
        <f t="shared" si="1"/>
        <v>1183515668683312.5</v>
      </c>
      <c r="AK4">
        <f t="shared" si="1"/>
        <v>1182524745790653.5</v>
      </c>
      <c r="AL4">
        <f t="shared" si="1"/>
        <v>1181533822897994.5</v>
      </c>
    </row>
    <row r="5" spans="1:40" ht="14.45" x14ac:dyDescent="0.25">
      <c r="A5" s="1" t="s">
        <v>127</v>
      </c>
      <c r="B5">
        <f>'AEO Table 4'!C61*10^15*'RECS HC2.1'!$B$32/SUM('RECS HC2.1'!$B$32:$B$33)</f>
        <v>36262921654929.578</v>
      </c>
      <c r="C5">
        <f>'AEO Table 4'!D61*10^15*'RECS HC2.1'!$B$32/SUM('RECS HC2.1'!$B$32:$B$33)</f>
        <v>34552106514084.504</v>
      </c>
      <c r="D5">
        <f>'AEO Table 4'!E61*10^15*'RECS HC2.1'!$B$32/SUM('RECS HC2.1'!$B$32:$B$33)</f>
        <v>33371752640845.07</v>
      </c>
      <c r="E5">
        <f>'AEO Table 4'!F61*10^15*'RECS HC2.1'!$B$32/SUM('RECS HC2.1'!$B$32:$B$33)</f>
        <v>31395706866197.184</v>
      </c>
      <c r="F5">
        <f>'AEO Table 4'!G61*10^15*'RECS HC2.1'!$B$32/SUM('RECS HC2.1'!$B$32:$B$33)</f>
        <v>28980712147887.324</v>
      </c>
      <c r="G5">
        <f>'AEO Table 4'!H61*10^15*'RECS HC2.1'!$B$32/SUM('RECS HC2.1'!$B$32:$B$33)</f>
        <v>26585881161971.832</v>
      </c>
      <c r="H5">
        <f>'AEO Table 4'!I61*10^15*'RECS HC2.1'!$B$32/SUM('RECS HC2.1'!$B$32:$B$33)</f>
        <v>24547017605633.805</v>
      </c>
      <c r="I5">
        <f>'AEO Table 4'!J61*10^15*'RECS HC2.1'!$B$32/SUM('RECS HC2.1'!$B$32:$B$33)</f>
        <v>22872652288732.395</v>
      </c>
      <c r="J5">
        <f>'AEO Table 4'!K61*10^15*'RECS HC2.1'!$B$32/SUM('RECS HC2.1'!$B$32:$B$33)</f>
        <v>21513151408450.707</v>
      </c>
      <c r="K5">
        <f>'AEO Table 4'!L61*10^15*'RECS HC2.1'!$B$32/SUM('RECS HC2.1'!$B$32:$B$33)</f>
        <v>20457657570422.535</v>
      </c>
      <c r="L5">
        <f>'AEO Table 4'!M61*10^15*'RECS HC2.1'!$B$32/SUM('RECS HC2.1'!$B$32:$B$33)</f>
        <v>19687558098591.547</v>
      </c>
      <c r="M5">
        <f>'AEO Table 4'!N61*10^15*'RECS HC2.1'!$B$32/SUM('RECS HC2.1'!$B$32:$B$33)</f>
        <v>18896519366197.184</v>
      </c>
      <c r="N5">
        <f>'AEO Table 4'!O61*10^15*'RECS HC2.1'!$B$32/SUM('RECS HC2.1'!$B$32:$B$33)</f>
        <v>18110909330985.914</v>
      </c>
      <c r="O5">
        <f>'AEO Table 4'!P61*10^15*'RECS HC2.1'!$B$32/SUM('RECS HC2.1'!$B$32:$B$33)</f>
        <v>17349340669014.084</v>
      </c>
      <c r="P5">
        <f>'AEO Table 4'!Q61*10^15*'RECS HC2.1'!$B$32/SUM('RECS HC2.1'!$B$32:$B$33)</f>
        <v>16624221830985.916</v>
      </c>
      <c r="Q5">
        <f>'AEO Table 4'!R61*10^15*'RECS HC2.1'!$B$32/SUM('RECS HC2.1'!$B$32:$B$33)</f>
        <v>15930124119718.311</v>
      </c>
      <c r="R5">
        <f>'AEO Table 4'!S61*10^15*'RECS HC2.1'!$B$32/SUM('RECS HC2.1'!$B$32:$B$33)</f>
        <v>15275578345070.424</v>
      </c>
      <c r="S5">
        <f>'AEO Table 4'!T61*10^15*'RECS HC2.1'!$B$32/SUM('RECS HC2.1'!$B$32:$B$33)</f>
        <v>14646625000000</v>
      </c>
      <c r="T5">
        <f>'AEO Table 4'!U61*10^15*'RECS HC2.1'!$B$32/SUM('RECS HC2.1'!$B$32:$B$33)</f>
        <v>14040937500000</v>
      </c>
      <c r="U5">
        <f>'AEO Table 4'!V61*10^15*'RECS HC2.1'!$B$32/SUM('RECS HC2.1'!$B$32:$B$33)</f>
        <v>13460842429577.465</v>
      </c>
      <c r="V5">
        <f>'AEO Table 4'!W61*10^15*'RECS HC2.1'!$B$32/SUM('RECS HC2.1'!$B$32:$B$33)</f>
        <v>12903237676056.338</v>
      </c>
      <c r="W5">
        <f>'AEO Table 4'!X61*10^15*'RECS HC2.1'!$B$32/SUM('RECS HC2.1'!$B$32:$B$33)</f>
        <v>12382082746478.873</v>
      </c>
      <c r="X5">
        <f>'AEO Table 4'!Y61*10^15*'RECS HC2.1'!$B$32/SUM('RECS HC2.1'!$B$32:$B$33)</f>
        <v>11889622359154.93</v>
      </c>
      <c r="Y5">
        <f>'AEO Table 4'!Z61*10^15*'RECS HC2.1'!$B$32/SUM('RECS HC2.1'!$B$32:$B$33)</f>
        <v>11438264964788.732</v>
      </c>
      <c r="Z5">
        <f>'AEO Table 4'!AA61*10^15*'RECS HC2.1'!$B$32/SUM('RECS HC2.1'!$B$32:$B$33)</f>
        <v>11021030809859.156</v>
      </c>
      <c r="AA5">
        <f>'AEO Table 4'!AB61*10^15*'RECS HC2.1'!$B$32/SUM('RECS HC2.1'!$B$32:$B$33)</f>
        <v>10643348591549.297</v>
      </c>
      <c r="AB5">
        <f>'AEO Table 4'!AC61*10^15*'RECS HC2.1'!$B$32/SUM('RECS HC2.1'!$B$32:$B$33)</f>
        <v>10305993838028.17</v>
      </c>
      <c r="AC5">
        <f t="shared" si="1"/>
        <v>9608690610328.625</v>
      </c>
      <c r="AD5">
        <f t="shared" si="1"/>
        <v>9124234613743.125</v>
      </c>
      <c r="AE5">
        <f t="shared" si="1"/>
        <v>8639778617157.5</v>
      </c>
      <c r="AF5">
        <f t="shared" si="1"/>
        <v>8155322620571.875</v>
      </c>
      <c r="AG5">
        <f t="shared" si="1"/>
        <v>7670866623986.375</v>
      </c>
      <c r="AH5">
        <f t="shared" si="1"/>
        <v>7186410627400.75</v>
      </c>
      <c r="AI5">
        <f t="shared" si="1"/>
        <v>6701954630815.25</v>
      </c>
      <c r="AJ5">
        <f t="shared" si="1"/>
        <v>6217498634229.625</v>
      </c>
      <c r="AK5">
        <f t="shared" si="1"/>
        <v>5733042637644</v>
      </c>
      <c r="AL5">
        <f t="shared" si="1"/>
        <v>5248586641058.5</v>
      </c>
    </row>
    <row r="6" spans="1:40" ht="14.45" x14ac:dyDescent="0.25">
      <c r="A6" s="1" t="s">
        <v>129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f t="shared" si="1"/>
        <v>0</v>
      </c>
      <c r="AD6">
        <f t="shared" si="1"/>
        <v>0</v>
      </c>
      <c r="AE6">
        <f t="shared" si="1"/>
        <v>0</v>
      </c>
      <c r="AF6">
        <f t="shared" si="1"/>
        <v>0</v>
      </c>
      <c r="AG6">
        <f t="shared" si="1"/>
        <v>0</v>
      </c>
      <c r="AH6">
        <f t="shared" si="1"/>
        <v>0</v>
      </c>
      <c r="AI6">
        <f t="shared" si="1"/>
        <v>0</v>
      </c>
      <c r="AJ6">
        <f t="shared" si="1"/>
        <v>0</v>
      </c>
      <c r="AK6">
        <f t="shared" si="1"/>
        <v>0</v>
      </c>
      <c r="AL6">
        <f t="shared" si="1"/>
        <v>0</v>
      </c>
    </row>
    <row r="7" spans="1:40" ht="14.45" x14ac:dyDescent="0.35">
      <c r="A7" s="1" t="s">
        <v>366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f t="shared" si="1"/>
        <v>0</v>
      </c>
      <c r="AD7">
        <f t="shared" si="1"/>
        <v>0</v>
      </c>
      <c r="AE7">
        <f t="shared" si="1"/>
        <v>0</v>
      </c>
      <c r="AF7">
        <f t="shared" si="1"/>
        <v>0</v>
      </c>
      <c r="AG7">
        <f t="shared" si="1"/>
        <v>0</v>
      </c>
      <c r="AH7">
        <f t="shared" si="1"/>
        <v>0</v>
      </c>
      <c r="AI7">
        <f t="shared" si="1"/>
        <v>0</v>
      </c>
      <c r="AJ7">
        <f t="shared" si="1"/>
        <v>0</v>
      </c>
      <c r="AK7">
        <f t="shared" si="1"/>
        <v>0</v>
      </c>
      <c r="AL7">
        <f t="shared" si="1"/>
        <v>0</v>
      </c>
    </row>
  </sheetData>
  <pageMargins left="0.7" right="0.7" top="0.75" bottom="0.75" header="0.3" footer="0.3"/>
  <pageSetup orientation="portrait" horizontalDpi="1200" verticalDpi="1200" r:id="rId1"/>
  <ignoredErrors>
    <ignoredError sqref="B4:AB4"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Table 4</vt:lpstr>
      <vt:lpstr>AEO Table 5</vt:lpstr>
      <vt:lpstr>District Heat</vt:lpstr>
      <vt:lpstr>RECS HC2.1</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2014-04-18T00:48:59Z</dcterms:created>
  <dcterms:modified xsi:type="dcterms:W3CDTF">2016-10-05T04:38:43Z</dcterms:modified>
</cp:coreProperties>
</file>