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AEO Table 37" sheetId="26" r:id="rId2"/>
    <sheet name="AEO Table 17" sheetId="27" r:id="rId3"/>
    <sheet name="Biodiesel-Fraction" sheetId="10" r:id="rId4"/>
    <sheet name="BFoEToFU-LDVs-passengers" sheetId="2" r:id="rId5"/>
    <sheet name="BFoEToFU-LDVs-freight" sheetId="23" r:id="rId6"/>
    <sheet name="BFoEToFU-HDVs-passengers" sheetId="14" r:id="rId7"/>
    <sheet name="BFoEToFU-HDVs-freight" sheetId="11" r:id="rId8"/>
    <sheet name="BFoEToFU-aircraft-passengers" sheetId="16" r:id="rId9"/>
    <sheet name="BFoEToFU-aircraft-freight" sheetId="24" r:id="rId10"/>
    <sheet name="BFoEToFU-rail-passengers" sheetId="19" r:id="rId11"/>
    <sheet name="BFoEToFU-rail-freight" sheetId="17" r:id="rId12"/>
    <sheet name="BFoEToFU-ships-passengers" sheetId="22" r:id="rId13"/>
    <sheet name="BFoEToFU-ships-freight" sheetId="21" r:id="rId14"/>
    <sheet name="BFoEToFU-motorbikes-passengers" sheetId="25" r:id="rId15"/>
  </sheets>
  <calcPr calcId="145621"/>
</workbook>
</file>

<file path=xl/calcChain.xml><?xml version="1.0" encoding="utf-8"?>
<calcChain xmlns="http://schemas.openxmlformats.org/spreadsheetml/2006/main">
  <c r="AK8" i="25" l="1"/>
  <c r="AJ8" i="25"/>
  <c r="AI8" i="25"/>
  <c r="AH8" i="25"/>
  <c r="AG8" i="25"/>
  <c r="AF8" i="25"/>
  <c r="AE8" i="25"/>
  <c r="AD8" i="25"/>
  <c r="AC8" i="25"/>
  <c r="AB8" i="25"/>
  <c r="AK7" i="25"/>
  <c r="AJ7" i="25"/>
  <c r="AI7" i="25"/>
  <c r="AH7" i="25"/>
  <c r="AG7" i="25"/>
  <c r="AF7" i="25"/>
  <c r="AE7" i="25"/>
  <c r="AD7" i="25"/>
  <c r="AC7" i="25"/>
  <c r="AB7" i="25"/>
  <c r="AK6" i="25"/>
  <c r="AJ6" i="25"/>
  <c r="AI6" i="25"/>
  <c r="AH6" i="25"/>
  <c r="AG6" i="25"/>
  <c r="AF6" i="25"/>
  <c r="AE6" i="25"/>
  <c r="AD6" i="25"/>
  <c r="AC6" i="25"/>
  <c r="AB6" i="25"/>
  <c r="AK5" i="25"/>
  <c r="AJ5" i="25"/>
  <c r="AI5" i="25"/>
  <c r="AH5" i="25"/>
  <c r="AG5" i="25"/>
  <c r="AF5" i="25"/>
  <c r="AE5" i="25"/>
  <c r="AD5" i="25"/>
  <c r="AC5" i="25"/>
  <c r="AB5" i="25"/>
  <c r="AK4" i="25"/>
  <c r="AJ4" i="25"/>
  <c r="AI4" i="25"/>
  <c r="AH4" i="25"/>
  <c r="AG4" i="25"/>
  <c r="AF4" i="25"/>
  <c r="AE4" i="25"/>
  <c r="AD4" i="25"/>
  <c r="AC4" i="25"/>
  <c r="AB4" i="25"/>
  <c r="AK3" i="25"/>
  <c r="AJ3" i="25"/>
  <c r="AI3" i="25"/>
  <c r="AH3" i="25"/>
  <c r="AG3" i="25"/>
  <c r="AF3" i="25"/>
  <c r="AE3" i="25"/>
  <c r="AD3" i="25"/>
  <c r="AC3" i="25"/>
  <c r="AB3" i="25"/>
  <c r="AK2" i="25"/>
  <c r="AJ2" i="25"/>
  <c r="AI2" i="25"/>
  <c r="AH2" i="25"/>
  <c r="AG2" i="25"/>
  <c r="AF2" i="25"/>
  <c r="AE2" i="25"/>
  <c r="AD2" i="25"/>
  <c r="AC2" i="25"/>
  <c r="AB2" i="25"/>
  <c r="AK8" i="21"/>
  <c r="AJ8" i="21"/>
  <c r="AI8" i="21"/>
  <c r="AH8" i="21"/>
  <c r="AG8" i="21"/>
  <c r="AF8" i="21"/>
  <c r="AE8" i="21"/>
  <c r="AD8" i="21"/>
  <c r="AC8" i="21"/>
  <c r="AB8" i="21"/>
  <c r="AK7" i="21"/>
  <c r="AJ7" i="21"/>
  <c r="AI7" i="21"/>
  <c r="AH7" i="21"/>
  <c r="AG7" i="21"/>
  <c r="AF7" i="21"/>
  <c r="AE7" i="21"/>
  <c r="AD7" i="21"/>
  <c r="AC7" i="21"/>
  <c r="AB7" i="21"/>
  <c r="AK6" i="21"/>
  <c r="AJ6" i="21"/>
  <c r="AI6" i="21"/>
  <c r="AH6" i="21"/>
  <c r="AG6" i="21"/>
  <c r="AF6" i="21"/>
  <c r="AE6" i="21"/>
  <c r="AD6" i="21"/>
  <c r="AC6" i="21"/>
  <c r="AB6" i="21"/>
  <c r="AK5" i="21"/>
  <c r="AJ5" i="21"/>
  <c r="AI5" i="21"/>
  <c r="AH5" i="21"/>
  <c r="AG5" i="21"/>
  <c r="AF5" i="21"/>
  <c r="AE5" i="21"/>
  <c r="AD5" i="21"/>
  <c r="AC5" i="21"/>
  <c r="AB5" i="21"/>
  <c r="AK4" i="21"/>
  <c r="AJ4" i="21"/>
  <c r="AI4" i="21"/>
  <c r="AH4" i="21"/>
  <c r="AG4" i="21"/>
  <c r="AF4" i="21"/>
  <c r="AE4" i="21"/>
  <c r="AD4" i="21"/>
  <c r="AC4" i="21"/>
  <c r="AB4" i="21"/>
  <c r="AK3" i="21"/>
  <c r="AJ3" i="21"/>
  <c r="AI3" i="21"/>
  <c r="AH3" i="21"/>
  <c r="AG3" i="21"/>
  <c r="AF3" i="21"/>
  <c r="AE3" i="21"/>
  <c r="AD3" i="21"/>
  <c r="AC3" i="21"/>
  <c r="AB3" i="21"/>
  <c r="AK2" i="21"/>
  <c r="AJ2" i="21"/>
  <c r="AI2" i="21"/>
  <c r="AH2" i="21"/>
  <c r="AG2" i="21"/>
  <c r="AF2" i="21"/>
  <c r="AE2" i="21"/>
  <c r="AD2" i="21"/>
  <c r="AC2" i="21"/>
  <c r="AB2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C3" i="21"/>
  <c r="C5" i="21"/>
  <c r="B5" i="21"/>
  <c r="B3" i="21"/>
  <c r="AK8" i="22"/>
  <c r="AJ8" i="22"/>
  <c r="AI8" i="22"/>
  <c r="AH8" i="22"/>
  <c r="AG8" i="22"/>
  <c r="AF8" i="22"/>
  <c r="AE8" i="22"/>
  <c r="AD8" i="22"/>
  <c r="AC8" i="22"/>
  <c r="AB8" i="22"/>
  <c r="AK7" i="22"/>
  <c r="AJ7" i="22"/>
  <c r="AI7" i="22"/>
  <c r="AH7" i="22"/>
  <c r="AG7" i="22"/>
  <c r="AF7" i="22"/>
  <c r="AE7" i="22"/>
  <c r="AD7" i="22"/>
  <c r="AC7" i="22"/>
  <c r="AB7" i="22"/>
  <c r="AK6" i="22"/>
  <c r="AJ6" i="22"/>
  <c r="AI6" i="22"/>
  <c r="AH6" i="22"/>
  <c r="AG6" i="22"/>
  <c r="AF6" i="22"/>
  <c r="AE6" i="22"/>
  <c r="AD6" i="22"/>
  <c r="AC6" i="22"/>
  <c r="AB6" i="22"/>
  <c r="AK5" i="22"/>
  <c r="AJ5" i="22"/>
  <c r="AI5" i="22"/>
  <c r="AH5" i="22"/>
  <c r="AG5" i="22"/>
  <c r="AF5" i="22"/>
  <c r="AE5" i="22"/>
  <c r="AD5" i="22"/>
  <c r="AC5" i="22"/>
  <c r="AB5" i="22"/>
  <c r="AK4" i="22"/>
  <c r="AJ4" i="22"/>
  <c r="AI4" i="22"/>
  <c r="AH4" i="22"/>
  <c r="AG4" i="22"/>
  <c r="AF4" i="22"/>
  <c r="AE4" i="22"/>
  <c r="AD4" i="22"/>
  <c r="AC4" i="22"/>
  <c r="AB4" i="22"/>
  <c r="AK3" i="22"/>
  <c r="AJ3" i="22"/>
  <c r="AI3" i="22"/>
  <c r="AH3" i="22"/>
  <c r="AG3" i="22"/>
  <c r="AF3" i="22"/>
  <c r="AE3" i="22"/>
  <c r="AD3" i="22"/>
  <c r="AC3" i="22"/>
  <c r="AB3" i="22"/>
  <c r="AK2" i="22"/>
  <c r="AJ2" i="22"/>
  <c r="AI2" i="22"/>
  <c r="AH2" i="22"/>
  <c r="AG2" i="22"/>
  <c r="AF2" i="22"/>
  <c r="AE2" i="22"/>
  <c r="AD2" i="22"/>
  <c r="AC2" i="22"/>
  <c r="AB2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B7" i="22"/>
  <c r="B5" i="22"/>
  <c r="B4" i="22"/>
  <c r="AK8" i="17"/>
  <c r="AJ8" i="17"/>
  <c r="AI8" i="17"/>
  <c r="AH8" i="17"/>
  <c r="AG8" i="17"/>
  <c r="AF8" i="17"/>
  <c r="AE8" i="17"/>
  <c r="AD8" i="17"/>
  <c r="AC8" i="17"/>
  <c r="AB8" i="17"/>
  <c r="AK7" i="17"/>
  <c r="AJ7" i="17"/>
  <c r="AI7" i="17"/>
  <c r="AH7" i="17"/>
  <c r="AG7" i="17"/>
  <c r="AF7" i="17"/>
  <c r="AE7" i="17"/>
  <c r="AD7" i="17"/>
  <c r="AC7" i="17"/>
  <c r="AB7" i="17"/>
  <c r="AK6" i="17"/>
  <c r="AJ6" i="17"/>
  <c r="AI6" i="17"/>
  <c r="AH6" i="17"/>
  <c r="AG6" i="17"/>
  <c r="AF6" i="17"/>
  <c r="AE6" i="17"/>
  <c r="AD6" i="17"/>
  <c r="AC6" i="17"/>
  <c r="AB6" i="17"/>
  <c r="AK5" i="17"/>
  <c r="AJ5" i="17"/>
  <c r="AI5" i="17"/>
  <c r="AH5" i="17"/>
  <c r="AG5" i="17"/>
  <c r="AF5" i="17"/>
  <c r="AE5" i="17"/>
  <c r="AD5" i="17"/>
  <c r="AC5" i="17"/>
  <c r="AB5" i="17"/>
  <c r="AK4" i="17"/>
  <c r="AJ4" i="17"/>
  <c r="AI4" i="17"/>
  <c r="AH4" i="17"/>
  <c r="AG4" i="17"/>
  <c r="AF4" i="17"/>
  <c r="AE4" i="17"/>
  <c r="AD4" i="17"/>
  <c r="AC4" i="17"/>
  <c r="AB4" i="17"/>
  <c r="AK3" i="17"/>
  <c r="AJ3" i="17"/>
  <c r="AI3" i="17"/>
  <c r="AH3" i="17"/>
  <c r="AG3" i="17"/>
  <c r="AF3" i="17"/>
  <c r="AE3" i="17"/>
  <c r="AD3" i="17"/>
  <c r="AC3" i="17"/>
  <c r="AB3" i="17"/>
  <c r="AK2" i="17"/>
  <c r="AJ2" i="17"/>
  <c r="AI2" i="17"/>
  <c r="AH2" i="17"/>
  <c r="AG2" i="17"/>
  <c r="AF2" i="17"/>
  <c r="AE2" i="17"/>
  <c r="AD2" i="17"/>
  <c r="AC2" i="17"/>
  <c r="AB2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C3" i="17"/>
  <c r="C5" i="17"/>
  <c r="C7" i="17"/>
  <c r="B7" i="17"/>
  <c r="B5" i="17"/>
  <c r="B3" i="17"/>
  <c r="AK8" i="19"/>
  <c r="AJ8" i="19"/>
  <c r="AI8" i="19"/>
  <c r="AH8" i="19"/>
  <c r="AG8" i="19"/>
  <c r="AF8" i="19"/>
  <c r="AE8" i="19"/>
  <c r="AD8" i="19"/>
  <c r="AC8" i="19"/>
  <c r="AB8" i="19"/>
  <c r="AK7" i="19"/>
  <c r="AJ7" i="19"/>
  <c r="AI7" i="19"/>
  <c r="AH7" i="19"/>
  <c r="AG7" i="19"/>
  <c r="AF7" i="19"/>
  <c r="AE7" i="19"/>
  <c r="AD7" i="19"/>
  <c r="AC7" i="19"/>
  <c r="AB7" i="19"/>
  <c r="AK6" i="19"/>
  <c r="AJ6" i="19"/>
  <c r="AI6" i="19"/>
  <c r="AH6" i="19"/>
  <c r="AG6" i="19"/>
  <c r="AF6" i="19"/>
  <c r="AE6" i="19"/>
  <c r="AD6" i="19"/>
  <c r="AC6" i="19"/>
  <c r="AB6" i="19"/>
  <c r="AK5" i="19"/>
  <c r="AJ5" i="19"/>
  <c r="AI5" i="19"/>
  <c r="AH5" i="19"/>
  <c r="AG5" i="19"/>
  <c r="AF5" i="19"/>
  <c r="AE5" i="19"/>
  <c r="AD5" i="19"/>
  <c r="AC5" i="19"/>
  <c r="AB5" i="19"/>
  <c r="AK4" i="19"/>
  <c r="AJ4" i="19"/>
  <c r="AI4" i="19"/>
  <c r="AH4" i="19"/>
  <c r="AG4" i="19"/>
  <c r="AF4" i="19"/>
  <c r="AE4" i="19"/>
  <c r="AD4" i="19"/>
  <c r="AC4" i="19"/>
  <c r="AB4" i="19"/>
  <c r="AK3" i="19"/>
  <c r="AJ3" i="19"/>
  <c r="AI3" i="19"/>
  <c r="AH3" i="19"/>
  <c r="AG3" i="19"/>
  <c r="AF3" i="19"/>
  <c r="AE3" i="19"/>
  <c r="AD3" i="19"/>
  <c r="AC3" i="19"/>
  <c r="AB3" i="19"/>
  <c r="AK2" i="19"/>
  <c r="AJ2" i="19"/>
  <c r="AI2" i="19"/>
  <c r="AH2" i="19"/>
  <c r="AG2" i="19"/>
  <c r="AF2" i="19"/>
  <c r="AE2" i="19"/>
  <c r="AD2" i="19"/>
  <c r="AC2" i="19"/>
  <c r="AB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C2" i="19"/>
  <c r="C5" i="19"/>
  <c r="C7" i="19"/>
  <c r="B7" i="19"/>
  <c r="B5" i="19"/>
  <c r="B2" i="19"/>
  <c r="AK8" i="24" l="1"/>
  <c r="AJ8" i="24"/>
  <c r="AI8" i="24"/>
  <c r="AH8" i="24"/>
  <c r="AG8" i="24"/>
  <c r="AF8" i="24"/>
  <c r="AE8" i="24"/>
  <c r="AD8" i="24"/>
  <c r="AC8" i="24"/>
  <c r="AB8" i="24"/>
  <c r="AK7" i="24"/>
  <c r="AJ7" i="24"/>
  <c r="AI7" i="24"/>
  <c r="AH7" i="24"/>
  <c r="AG7" i="24"/>
  <c r="AF7" i="24"/>
  <c r="AE7" i="24"/>
  <c r="AD7" i="24"/>
  <c r="AC7" i="24"/>
  <c r="AB7" i="24"/>
  <c r="AK6" i="24"/>
  <c r="AJ6" i="24"/>
  <c r="AI6" i="24"/>
  <c r="AH6" i="24"/>
  <c r="AG6" i="24"/>
  <c r="AF6" i="24"/>
  <c r="AE6" i="24"/>
  <c r="AD6" i="24"/>
  <c r="AC6" i="24"/>
  <c r="AB6" i="24"/>
  <c r="AK5" i="24"/>
  <c r="AJ5" i="24"/>
  <c r="AI5" i="24"/>
  <c r="AH5" i="24"/>
  <c r="AG5" i="24"/>
  <c r="AF5" i="24"/>
  <c r="AE5" i="24"/>
  <c r="AD5" i="24"/>
  <c r="AC5" i="24"/>
  <c r="AB5" i="24"/>
  <c r="AK4" i="24"/>
  <c r="AJ4" i="24"/>
  <c r="AI4" i="24"/>
  <c r="AH4" i="24"/>
  <c r="AG4" i="24"/>
  <c r="AF4" i="24"/>
  <c r="AE4" i="24"/>
  <c r="AD4" i="24"/>
  <c r="AC4" i="24"/>
  <c r="AB4" i="24"/>
  <c r="AK3" i="24"/>
  <c r="AJ3" i="24"/>
  <c r="AI3" i="24"/>
  <c r="AH3" i="24"/>
  <c r="AG3" i="24"/>
  <c r="AF3" i="24"/>
  <c r="AE3" i="24"/>
  <c r="AD3" i="24"/>
  <c r="AC3" i="24"/>
  <c r="AB3" i="24"/>
  <c r="AK2" i="24"/>
  <c r="AJ2" i="24"/>
  <c r="AI2" i="24"/>
  <c r="AH2" i="24"/>
  <c r="AG2" i="24"/>
  <c r="AF2" i="24"/>
  <c r="AE2" i="24"/>
  <c r="AD2" i="24"/>
  <c r="AC2" i="24"/>
  <c r="AB2" i="24"/>
  <c r="AK8" i="16"/>
  <c r="AJ8" i="16"/>
  <c r="AI8" i="16"/>
  <c r="AH8" i="16"/>
  <c r="AG8" i="16"/>
  <c r="AF8" i="16"/>
  <c r="AE8" i="16"/>
  <c r="AD8" i="16"/>
  <c r="AC8" i="16"/>
  <c r="AB8" i="16"/>
  <c r="AK7" i="16"/>
  <c r="AJ7" i="16"/>
  <c r="AI7" i="16"/>
  <c r="AH7" i="16"/>
  <c r="AG7" i="16"/>
  <c r="AF7" i="16"/>
  <c r="AE7" i="16"/>
  <c r="AD7" i="16"/>
  <c r="AC7" i="16"/>
  <c r="AB7" i="16"/>
  <c r="AK6" i="16"/>
  <c r="AJ6" i="16"/>
  <c r="AI6" i="16"/>
  <c r="AH6" i="16"/>
  <c r="AG6" i="16"/>
  <c r="AF6" i="16"/>
  <c r="AE6" i="16"/>
  <c r="AD6" i="16"/>
  <c r="AC6" i="16"/>
  <c r="AB6" i="16"/>
  <c r="AK5" i="16"/>
  <c r="AJ5" i="16"/>
  <c r="AI5" i="16"/>
  <c r="AH5" i="16"/>
  <c r="AG5" i="16"/>
  <c r="AF5" i="16"/>
  <c r="AE5" i="16"/>
  <c r="AD5" i="16"/>
  <c r="AC5" i="16"/>
  <c r="AB5" i="16"/>
  <c r="AK4" i="16"/>
  <c r="AJ4" i="16"/>
  <c r="AI4" i="16"/>
  <c r="AH4" i="16"/>
  <c r="AG4" i="16"/>
  <c r="AF4" i="16"/>
  <c r="AE4" i="16"/>
  <c r="AD4" i="16"/>
  <c r="AC4" i="16"/>
  <c r="AB4" i="16"/>
  <c r="AK3" i="16"/>
  <c r="AJ3" i="16"/>
  <c r="AI3" i="16"/>
  <c r="AH3" i="16"/>
  <c r="AG3" i="16"/>
  <c r="AF3" i="16"/>
  <c r="AE3" i="16"/>
  <c r="AD3" i="16"/>
  <c r="AC3" i="16"/>
  <c r="AB3" i="16"/>
  <c r="AK2" i="16"/>
  <c r="AJ2" i="16"/>
  <c r="AI2" i="16"/>
  <c r="AH2" i="16"/>
  <c r="AG2" i="16"/>
  <c r="AF2" i="16"/>
  <c r="AE2" i="16"/>
  <c r="AD2" i="16"/>
  <c r="AC2" i="16"/>
  <c r="AB2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C4" i="16"/>
  <c r="C8" i="16"/>
  <c r="B8" i="16"/>
  <c r="B4" i="16"/>
  <c r="AK8" i="11"/>
  <c r="AJ8" i="11"/>
  <c r="AI8" i="11"/>
  <c r="AH8" i="11"/>
  <c r="AG8" i="11"/>
  <c r="AF8" i="11"/>
  <c r="AE8" i="11"/>
  <c r="AD8" i="11"/>
  <c r="AC8" i="11"/>
  <c r="AB8" i="11"/>
  <c r="AK7" i="11"/>
  <c r="AJ7" i="11"/>
  <c r="AI7" i="11"/>
  <c r="AH7" i="11"/>
  <c r="AG7" i="11"/>
  <c r="AF7" i="11"/>
  <c r="AE7" i="11"/>
  <c r="AD7" i="11"/>
  <c r="AC7" i="11"/>
  <c r="AB7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2" i="11"/>
  <c r="AJ2" i="11"/>
  <c r="AI2" i="11"/>
  <c r="AH2" i="11"/>
  <c r="AG2" i="11"/>
  <c r="AF2" i="11"/>
  <c r="AE2" i="11"/>
  <c r="AD2" i="11"/>
  <c r="AC2" i="11"/>
  <c r="AB2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E3" i="11"/>
  <c r="E4" i="11"/>
  <c r="E5" i="11"/>
  <c r="E7" i="11"/>
  <c r="D3" i="11"/>
  <c r="D4" i="11"/>
  <c r="D5" i="11"/>
  <c r="D7" i="11"/>
  <c r="C3" i="11"/>
  <c r="C4" i="11"/>
  <c r="C5" i="11"/>
  <c r="C7" i="11"/>
  <c r="B7" i="11"/>
  <c r="B5" i="11"/>
  <c r="B4" i="11"/>
  <c r="B3" i="11"/>
  <c r="AK8" i="14"/>
  <c r="AJ8" i="14"/>
  <c r="AI8" i="14"/>
  <c r="AH8" i="14"/>
  <c r="AG8" i="14"/>
  <c r="AF8" i="14"/>
  <c r="AE8" i="14"/>
  <c r="AD8" i="14"/>
  <c r="AC8" i="14"/>
  <c r="AB8" i="14"/>
  <c r="AK7" i="14"/>
  <c r="AJ7" i="14"/>
  <c r="AI7" i="14"/>
  <c r="AH7" i="14"/>
  <c r="AG7" i="14"/>
  <c r="AF7" i="14"/>
  <c r="AE7" i="14"/>
  <c r="AD7" i="14"/>
  <c r="AC7" i="14"/>
  <c r="AB7" i="14"/>
  <c r="AK6" i="14"/>
  <c r="AJ6" i="14"/>
  <c r="AI6" i="14"/>
  <c r="AH6" i="14"/>
  <c r="AG6" i="14"/>
  <c r="AF6" i="14"/>
  <c r="AE6" i="14"/>
  <c r="AD6" i="14"/>
  <c r="AC6" i="14"/>
  <c r="AB6" i="14"/>
  <c r="AK5" i="14"/>
  <c r="AJ5" i="14"/>
  <c r="AI5" i="14"/>
  <c r="AH5" i="14"/>
  <c r="AG5" i="14"/>
  <c r="AF5" i="14"/>
  <c r="AE5" i="14"/>
  <c r="AD5" i="14"/>
  <c r="AC5" i="14"/>
  <c r="AB5" i="14"/>
  <c r="AK4" i="14"/>
  <c r="AJ4" i="14"/>
  <c r="AI4" i="14"/>
  <c r="AH4" i="14"/>
  <c r="AG4" i="14"/>
  <c r="AF4" i="14"/>
  <c r="AE4" i="14"/>
  <c r="AD4" i="14"/>
  <c r="AC4" i="14"/>
  <c r="AB4" i="14"/>
  <c r="AK3" i="14"/>
  <c r="AJ3" i="14"/>
  <c r="AI3" i="14"/>
  <c r="AH3" i="14"/>
  <c r="AG3" i="14"/>
  <c r="AF3" i="14"/>
  <c r="AE3" i="14"/>
  <c r="AD3" i="14"/>
  <c r="AC3" i="14"/>
  <c r="AB3" i="14"/>
  <c r="AK2" i="14"/>
  <c r="AJ2" i="14"/>
  <c r="AI2" i="14"/>
  <c r="AH2" i="14"/>
  <c r="AG2" i="14"/>
  <c r="AF2" i="14"/>
  <c r="AE2" i="14"/>
  <c r="AD2" i="14"/>
  <c r="AC2" i="14"/>
  <c r="AB2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C4" i="14"/>
  <c r="C5" i="14"/>
  <c r="C7" i="14"/>
  <c r="B7" i="14"/>
  <c r="B5" i="14"/>
  <c r="B3" i="14"/>
  <c r="B4" i="14"/>
  <c r="AK8" i="23"/>
  <c r="AJ8" i="23"/>
  <c r="AI8" i="23"/>
  <c r="AH8" i="23"/>
  <c r="AG8" i="23"/>
  <c r="AF8" i="23"/>
  <c r="AE8" i="23"/>
  <c r="AD8" i="23"/>
  <c r="AC8" i="23"/>
  <c r="AB8" i="23"/>
  <c r="AK7" i="23"/>
  <c r="AJ7" i="23"/>
  <c r="AI7" i="23"/>
  <c r="AH7" i="23"/>
  <c r="AG7" i="23"/>
  <c r="AF7" i="23"/>
  <c r="AE7" i="23"/>
  <c r="AD7" i="23"/>
  <c r="AC7" i="23"/>
  <c r="AB7" i="23"/>
  <c r="AK6" i="23"/>
  <c r="AJ6" i="23"/>
  <c r="AI6" i="23"/>
  <c r="AH6" i="23"/>
  <c r="AG6" i="23"/>
  <c r="AF6" i="23"/>
  <c r="AE6" i="23"/>
  <c r="AD6" i="23"/>
  <c r="AC6" i="23"/>
  <c r="AB6" i="23"/>
  <c r="AK5" i="23"/>
  <c r="AJ5" i="23"/>
  <c r="AI5" i="23"/>
  <c r="AH5" i="23"/>
  <c r="AG5" i="23"/>
  <c r="AF5" i="23"/>
  <c r="AE5" i="23"/>
  <c r="AD5" i="23"/>
  <c r="AC5" i="23"/>
  <c r="AB5" i="23"/>
  <c r="AK4" i="23"/>
  <c r="AJ4" i="23"/>
  <c r="AI4" i="23"/>
  <c r="AH4" i="23"/>
  <c r="AG4" i="23"/>
  <c r="AF4" i="23"/>
  <c r="AE4" i="23"/>
  <c r="AD4" i="23"/>
  <c r="AC4" i="23"/>
  <c r="AB4" i="23"/>
  <c r="AK3" i="23"/>
  <c r="AJ3" i="23"/>
  <c r="AI3" i="23"/>
  <c r="AH3" i="23"/>
  <c r="AG3" i="23"/>
  <c r="AF3" i="23"/>
  <c r="AE3" i="23"/>
  <c r="AD3" i="23"/>
  <c r="AC3" i="23"/>
  <c r="AB3" i="23"/>
  <c r="AK2" i="23"/>
  <c r="AJ2" i="23"/>
  <c r="AI2" i="23"/>
  <c r="AH2" i="23"/>
  <c r="AG2" i="23"/>
  <c r="AF2" i="23"/>
  <c r="AE2" i="23"/>
  <c r="AD2" i="23"/>
  <c r="AC2" i="23"/>
  <c r="AB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C4" i="23"/>
  <c r="C5" i="23"/>
  <c r="C7" i="23"/>
  <c r="B7" i="23"/>
  <c r="B5" i="23"/>
  <c r="B4" i="23"/>
  <c r="AB3" i="2" l="1"/>
  <c r="AC3" i="2"/>
  <c r="AD3" i="2"/>
  <c r="AE3" i="2"/>
  <c r="AF3" i="2"/>
  <c r="AG3" i="2"/>
  <c r="AH3" i="2"/>
  <c r="AI3" i="2"/>
  <c r="AJ3" i="2"/>
  <c r="AK3" i="2"/>
  <c r="AB4" i="2"/>
  <c r="AC4" i="2"/>
  <c r="AD4" i="2"/>
  <c r="AE4" i="2"/>
  <c r="AF4" i="2"/>
  <c r="AG4" i="2"/>
  <c r="AH4" i="2"/>
  <c r="AI4" i="2"/>
  <c r="AJ4" i="2"/>
  <c r="AK4" i="2"/>
  <c r="AB5" i="2"/>
  <c r="AC5" i="2"/>
  <c r="AD5" i="2"/>
  <c r="AE5" i="2"/>
  <c r="AF5" i="2"/>
  <c r="AG5" i="2"/>
  <c r="AH5" i="2"/>
  <c r="AI5" i="2"/>
  <c r="AJ5" i="2"/>
  <c r="AK5" i="2"/>
  <c r="AB6" i="2"/>
  <c r="AC6" i="2"/>
  <c r="AD6" i="2"/>
  <c r="AE6" i="2"/>
  <c r="AF6" i="2"/>
  <c r="AG6" i="2"/>
  <c r="AH6" i="2"/>
  <c r="AI6" i="2"/>
  <c r="AJ6" i="2"/>
  <c r="AK6" i="2"/>
  <c r="AB7" i="2"/>
  <c r="AC7" i="2"/>
  <c r="AD7" i="2"/>
  <c r="AE7" i="2"/>
  <c r="AF7" i="2"/>
  <c r="AG7" i="2"/>
  <c r="AH7" i="2"/>
  <c r="AI7" i="2"/>
  <c r="AJ7" i="2"/>
  <c r="AK7" i="2"/>
  <c r="AB8" i="2"/>
  <c r="AC8" i="2"/>
  <c r="AD8" i="2"/>
  <c r="AE8" i="2"/>
  <c r="AF8" i="2"/>
  <c r="AG8" i="2"/>
  <c r="AH8" i="2"/>
  <c r="AI8" i="2"/>
  <c r="AJ8" i="2"/>
  <c r="AK8" i="2"/>
  <c r="AC2" i="2"/>
  <c r="AD2" i="2"/>
  <c r="AE2" i="2"/>
  <c r="AF2" i="2"/>
  <c r="AG2" i="2"/>
  <c r="AH2" i="2"/>
  <c r="AI2" i="2"/>
  <c r="AJ2" i="2"/>
  <c r="AK2" i="2"/>
  <c r="AB2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C3" i="2"/>
  <c r="C4" i="2"/>
  <c r="C5" i="2"/>
  <c r="C6" i="2"/>
  <c r="C7" i="2"/>
  <c r="B7" i="2"/>
  <c r="B6" i="2"/>
  <c r="B5" i="2"/>
  <c r="AC2" i="10"/>
  <c r="AD2" i="10"/>
  <c r="AE2" i="10"/>
  <c r="AF2" i="10"/>
  <c r="AG2" i="10"/>
  <c r="AH2" i="10"/>
  <c r="AI2" i="10"/>
  <c r="AJ2" i="10"/>
  <c r="AK2" i="10"/>
  <c r="AB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C2" i="10"/>
  <c r="D2" i="10"/>
  <c r="E2" i="10"/>
  <c r="B2" i="10"/>
  <c r="B4" i="2"/>
  <c r="B3" i="2"/>
  <c r="B2" i="2"/>
</calcChain>
</file>

<file path=xl/sharedStrings.xml><?xml version="1.0" encoding="utf-8"?>
<sst xmlns="http://schemas.openxmlformats.org/spreadsheetml/2006/main" count="476" uniqueCount="275">
  <si>
    <t>Source:</t>
  </si>
  <si>
    <t>All Except Biodiesel</t>
  </si>
  <si>
    <t>Energy Information Administration</t>
  </si>
  <si>
    <t>Biodiesel</t>
  </si>
  <si>
    <t>Table 17</t>
  </si>
  <si>
    <t>(trillion Btu)</t>
  </si>
  <si>
    <t/>
  </si>
  <si>
    <t xml:space="preserve"> Mode and Type</t>
  </si>
  <si>
    <t>Light-Duty Vehicle</t>
  </si>
  <si>
    <t xml:space="preserve">  Motor Gasoline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</si>
  <si>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</si>
  <si>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</si>
  <si>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</si>
  <si>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</si>
  <si>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</si>
  <si>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</si>
  <si>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</si>
  <si>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</si>
  <si>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</si>
  <si>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</si>
  <si>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</si>
  <si>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</si>
  <si>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</si>
  <si>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</si>
  <si>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</si>
  <si>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Total Consumption</t>
  </si>
  <si>
    <t xml:space="preserve">   Btu = British thermal unit.</t>
  </si>
  <si>
    <t xml:space="preserve">   - - = Not applicable.</t>
  </si>
  <si>
    <t>17. Renewable Energy Consumption by Sector and Source</t>
  </si>
  <si>
    <t>(quadrillion Btu, unless otherwise noted)</t>
  </si>
  <si>
    <t xml:space="preserve"> Sector and Source</t>
  </si>
  <si>
    <t>Marketed Renewable Energy 1/</t>
  </si>
  <si>
    <t xml:space="preserve">  Residential (wood)</t>
  </si>
  <si>
    <t xml:space="preserve">  Commercial (biomass)</t>
  </si>
  <si>
    <t xml:space="preserve">  Industrial 2/</t>
  </si>
  <si>
    <t xml:space="preserve">    Municipal Waste 3/</t>
  </si>
  <si>
    <t xml:space="preserve">    Biomass</t>
  </si>
  <si>
    <t xml:space="preserve">    Biofuels Heat and Coproducts</t>
  </si>
  <si>
    <t xml:space="preserve">  Transportation</t>
  </si>
  <si>
    <t xml:space="preserve">    Ethanol used in E85 4/</t>
  </si>
  <si>
    <t xml:space="preserve">    Ethanol used in Gasoline Blending</t>
  </si>
  <si>
    <t xml:space="preserve">    Biodiesel used in Distillate Blending</t>
  </si>
  <si>
    <t xml:space="preserve">    Biobutanol</t>
  </si>
  <si>
    <t xml:space="preserve">    Liquids from Biomass</t>
  </si>
  <si>
    <t xml:space="preserve">    Renewable Diesel and Gasoline 5/</t>
  </si>
  <si>
    <t xml:space="preserve">  Electric Power 6/</t>
  </si>
  <si>
    <t xml:space="preserve">    Geothermal</t>
  </si>
  <si>
    <t xml:space="preserve">    Biogenic Municipal Waste 7/</t>
  </si>
  <si>
    <t xml:space="preserve">      Dedicated Plants</t>
  </si>
  <si>
    <t xml:space="preserve">      Cofiring</t>
  </si>
  <si>
    <t xml:space="preserve">    Solar Thermal</t>
  </si>
  <si>
    <t xml:space="preserve">    Solar Photovoltaic</t>
  </si>
  <si>
    <t xml:space="preserve">    Wind</t>
  </si>
  <si>
    <t xml:space="preserve">  Total Marketed Renewable Energy</t>
  </si>
  <si>
    <t>Sources of Ethanol</t>
  </si>
  <si>
    <t xml:space="preserve">  From Corn and Other Starch</t>
  </si>
  <si>
    <t xml:space="preserve">  From Cellulose</t>
  </si>
  <si>
    <t xml:space="preserve">  Net Imports</t>
  </si>
  <si>
    <t xml:space="preserve">    Total U.S. Supply of Ethanol</t>
  </si>
  <si>
    <t xml:space="preserve">  Residential</t>
  </si>
  <si>
    <t xml:space="preserve">    Solar Hot Water Heating</t>
  </si>
  <si>
    <t xml:space="preserve">    Geothermal Heat Pumps</t>
  </si>
  <si>
    <t xml:space="preserve">  Commercial</t>
  </si>
  <si>
    <t>Year</t>
  </si>
  <si>
    <t xml:space="preserve">   1/ Includes nonelectric renewable energy groups for which the energy source is bought and sold in the marketplace, although</t>
  </si>
  <si>
    <t>all transactions may not necessarily be marketed, and marketed renewable energy inputs for electricity entering the marketplace</t>
  </si>
  <si>
    <t>on the electric power grid.  Excludes electricity imports; see Table 2.  Actual heat rates used to determine fuel consumption</t>
  </si>
  <si>
    <t xml:space="preserve">   2/ Includes combined heat and power plants that have a non-regulatory status, and small on-site generating systems.</t>
  </si>
  <si>
    <t xml:space="preserve">   3/ Includes municipal waste, landfill gas, and municipal sewage sludge.  All municipal waste is included, although a</t>
  </si>
  <si>
    <t>portion of the municipal waste stream contains petroleum-derived plastics and other non-renewable sources.</t>
  </si>
  <si>
    <t xml:space="preserve">   4/ Excludes motor gasoline component of E85.</t>
  </si>
  <si>
    <t xml:space="preserve">   5/ Renewable feedstocks for the on-site production of diesel and gasoline.</t>
  </si>
  <si>
    <t xml:space="preserve">   6/ Includes consumption of energy by electricity-only and combined heat and power plants that have a regulatory status.</t>
  </si>
  <si>
    <t xml:space="preserve">   7/ Includes biogenic municipal waste, landfill gas, and municipal sewage sludge.  Incremental growth is assumed</t>
  </si>
  <si>
    <t>to be for landfill gas facilities.  Only biogenic municipal waste is included.  The U.S. Energy Information Administration</t>
  </si>
  <si>
    <t>containing petroleum-derived plastics and other non-renewable sources.  See U.S. Energy Information Administration,</t>
  </si>
  <si>
    <t xml:space="preserve">   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</si>
  <si>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</si>
  <si>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</si>
  <si>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electricity</t>
  </si>
  <si>
    <t>natural gas</t>
  </si>
  <si>
    <t>petroleum gasoline</t>
  </si>
  <si>
    <t>petroleum diesel</t>
  </si>
  <si>
    <t>jet fuel</t>
  </si>
  <si>
    <t>Biodiesel Fraction</t>
  </si>
  <si>
    <t>biofuel diesel (BD100)</t>
  </si>
  <si>
    <t>biofuel gasoline (E85)</t>
  </si>
  <si>
    <t>We assume freight aircraft use only jet fuel, not aviation gasoline, which is primarily used by small airplanes.</t>
  </si>
  <si>
    <t>We assume motorbikes use gasoline, because the motorbikes subscript represents registered motorcycles (tracked by the EIA in Supplement</t>
  </si>
  <si>
    <t>Table 45), and generally electric scooters and bikes are too small to require registration.</t>
  </si>
  <si>
    <t>Notes:</t>
  </si>
  <si>
    <t>BFoEToFU BAU Fraction of Each Type of Fuel Used</t>
  </si>
  <si>
    <t>37. Transportation Sector Energy Use by Fuel Type Within a Mode</t>
  </si>
  <si>
    <t xml:space="preserve">  Motor Gasoline excluding E85 1/</t>
  </si>
  <si>
    <t xml:space="preserve">  E85 1/</t>
  </si>
  <si>
    <t>Commercial Light Trucks 2/</t>
  </si>
  <si>
    <t>Freight Trucks 3/</t>
  </si>
  <si>
    <t>Freight Rail 4/</t>
  </si>
  <si>
    <t xml:space="preserve">    Distillate Fuel Oil (diesel)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</si>
  <si>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</si>
  <si>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</si>
  <si>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</si>
  <si>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</si>
  <si>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</si>
  <si>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</si>
  <si>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 Conventional Hydroelectric Power</t>
  </si>
  <si>
    <t>Nonmarketed Renewable Energy 8/</t>
  </si>
  <si>
    <t xml:space="preserve">     Selected Consumption</t>
  </si>
  <si>
    <t>Methodology for Allocating Municipal Solid Waste to Biogenic and Non-Biogenic Energy (Washington, DC, May 2007).</t>
  </si>
  <si>
    <t>Table 37</t>
  </si>
  <si>
    <t>http://www.eia.gov/forecasts/aeo/excel/aeotab_17.xlsx</t>
  </si>
  <si>
    <t>projections:  EIA, AEO2016 National Energy Modeling System run ref2016.d032416a.</t>
  </si>
  <si>
    <t>Factbook (January 2010); and EIA, AEO2016 National Energy Modeling System run ref2016.d032416a.  2015 and</t>
  </si>
  <si>
    <t>National Laboratory, Transportation Energy Data Book:  Edition 34; Department of Defense, Defense Fuel Supply Center,</t>
  </si>
  <si>
    <t>Energy Review, February 2016; EIA, Fuel Oil and Kerosene Sales 2014; EIA, State Energy Data System 2013; Oak Ridge</t>
  </si>
  <si>
    <t>AEO2016 National Energy Modeling System run ref2016.d032416a.  Other 2014 values derived using:  EIA, Monthly</t>
  </si>
  <si>
    <t xml:space="preserve">   Sources:  2014 compressed and liquefied natural gas volumes:  U.S. Energy Information Administration (EIA),</t>
  </si>
  <si>
    <t>TEF000:pa_TotalConsumpt</t>
  </si>
  <si>
    <t>Pipeline Fuel Natural Gas</t>
  </si>
  <si>
    <t>TEF000:na_PipelineFuelN</t>
  </si>
  <si>
    <t>Lubricants</t>
  </si>
  <si>
    <t>TEF000:na_Lubricants</t>
  </si>
  <si>
    <t>TEF000:na_RecreateDies</t>
  </si>
  <si>
    <t xml:space="preserve">  Gasoline</t>
  </si>
  <si>
    <t>TEF000:na_RecreateGas</t>
  </si>
  <si>
    <t>Recreational Boats</t>
  </si>
  <si>
    <t>TEF000:na_RecreationBoa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</si>
  <si>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</si>
  <si>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</si>
  <si>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</si>
  <si>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</si>
  <si>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</si>
  <si>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</si>
  <si>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</si>
  <si>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</si>
  <si>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</si>
  <si>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</si>
  <si>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</si>
  <si>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</si>
  <si>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</si>
  <si>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</si>
  <si>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</si>
  <si>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</si>
  <si>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</si>
  <si>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</si>
  <si>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</si>
  <si>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</si>
  <si>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</si>
  <si>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</si>
  <si>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</si>
  <si>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</si>
  <si>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</si>
  <si>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</si>
  <si>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</si>
  <si>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</si>
  <si>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</si>
  <si>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</si>
  <si>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</si>
  <si>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</si>
  <si>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</si>
  <si>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</si>
  <si>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</si>
  <si>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</si>
  <si>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</si>
  <si>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</si>
  <si>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</si>
  <si>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</si>
  <si>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</si>
  <si>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</si>
  <si>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</si>
  <si>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</si>
  <si>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</si>
  <si>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</si>
  <si>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</si>
  <si>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</si>
  <si>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</si>
  <si>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</si>
  <si>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</si>
  <si>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>TEF000:ha_AviationGasol</t>
  </si>
  <si>
    <t>TEF000:ha_JetFuel</t>
  </si>
  <si>
    <t>TEF000:ha_Total</t>
  </si>
  <si>
    <t>TEF000:ga_LiquidNG</t>
  </si>
  <si>
    <t>TEF000:ga_SeeEnGee</t>
  </si>
  <si>
    <t>TEF000:ga_ResidualOil</t>
  </si>
  <si>
    <t>TEF000:ga_Distillate(di</t>
  </si>
  <si>
    <t>TEF000:ga_Total</t>
  </si>
  <si>
    <t>TEF000:fa_LiquidNG</t>
  </si>
  <si>
    <t>TEF000:fa_MotorGasoline</t>
  </si>
  <si>
    <t>TEF000:fa_ResidualOil</t>
  </si>
  <si>
    <t>TEF000:fa_Distillate(di</t>
  </si>
  <si>
    <t>TEF000:fa_Total</t>
  </si>
  <si>
    <t>TEF000:ea_LiquidNG</t>
  </si>
  <si>
    <t>TEF000:ea_SeeEnGee</t>
  </si>
  <si>
    <t>TEF000:ea_ResidualOil</t>
  </si>
  <si>
    <t>TEF000:ea_Distillate(di</t>
  </si>
  <si>
    <t>TEF000:ea_Total</t>
  </si>
  <si>
    <t>TEF000:da_LiquefiedPetr</t>
  </si>
  <si>
    <t>TEF000:da_CompressedNat</t>
  </si>
  <si>
    <t>TEF000:da_Distillate(di</t>
  </si>
  <si>
    <t>TEF000:da_MotorGasoline</t>
  </si>
  <si>
    <t>TEF000:da_Total</t>
  </si>
  <si>
    <t>TEF000:clt_Diesel</t>
  </si>
  <si>
    <t>TEF000:clt_MotorGas</t>
  </si>
  <si>
    <t>TEF000:ca_CommercialLig</t>
  </si>
  <si>
    <t>TEF000:ba_Distillate(di</t>
  </si>
  <si>
    <t>TEF000:ba_LiquidHydroge</t>
  </si>
  <si>
    <t>TEF000:ba_Electricity</t>
  </si>
  <si>
    <t>TEF000:ba_LiquefiedPetr</t>
  </si>
  <si>
    <t>TEF000:ba_CompressedNat</t>
  </si>
  <si>
    <t>TEF000:ba_Ethanol</t>
  </si>
  <si>
    <t>TEF000:ba_MotorGasoline</t>
  </si>
  <si>
    <t>TEF000:ba_Total</t>
  </si>
  <si>
    <t>2015-</t>
  </si>
  <si>
    <t>TEF000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</si>
  <si>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</si>
  <si>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</si>
  <si>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</si>
  <si>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</si>
  <si>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</si>
  <si>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</si>
  <si>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</si>
  <si>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</si>
  <si>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</si>
  <si>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</si>
  <si>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</si>
  <si>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</si>
  <si>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>Other 2014 values:  EIA, Office of Energy Analysis.</t>
  </si>
  <si>
    <t>2014 electric power sector:  EIA, Form EIA-860, "Annual Electric Generator Report" (preliminary).</t>
  </si>
  <si>
    <t xml:space="preserve">   Sources:  2014 ethanol:  U.S. Energy Information Administration (EIA), Monthly Energy Review, February 2016.</t>
  </si>
  <si>
    <t>2014 are model results and may differ from official EIA data reports.</t>
  </si>
  <si>
    <t xml:space="preserve">   Note:  Totals may not equal sum of components due to independent rounding.  Data for</t>
  </si>
  <si>
    <t>estimates that in 2014 approximately 0.3 quadrillion Btus were consumed from a municipal waste stream</t>
  </si>
  <si>
    <t>wind facilities is determined by using the fossil fuel equivalent of 9,541 Btu per kilowatthour.</t>
  </si>
  <si>
    <t>for all renewable fuels except hydroelectric, geothermal, solar, and wind.  Consumption at hydroelectric, solar, and</t>
  </si>
  <si>
    <t>REM000:ma_blowWindblow</t>
  </si>
  <si>
    <t>REM000:ma_SolarPhotovol</t>
  </si>
  <si>
    <t>REM000:ma_SolarThermal</t>
  </si>
  <si>
    <t>REM000:ma_Commercial</t>
  </si>
  <si>
    <t>REM000:la_blowWindblow</t>
  </si>
  <si>
    <t>REM000:la_SolarPhotovol</t>
  </si>
  <si>
    <t>REM000:la_GeothermalHea</t>
  </si>
  <si>
    <t>REM000:la_SolarHotWater</t>
  </si>
  <si>
    <t>REM000:la_Residential</t>
  </si>
  <si>
    <t>REM000:ja_Total</t>
  </si>
  <si>
    <t>REM000:ja_Imports</t>
  </si>
  <si>
    <t>REM000:ja_FromCellulose</t>
  </si>
  <si>
    <t>REM000:ja_FromCorn</t>
  </si>
  <si>
    <t>REM000:ia_TotalMarketed</t>
  </si>
  <si>
    <t>REM000:ha_Wind</t>
  </si>
  <si>
    <t>REM000:ha_SolarPhotovol</t>
  </si>
  <si>
    <t>REM000:ha_SolarThermal</t>
  </si>
  <si>
    <t>REM000:ha_Cofiring</t>
  </si>
  <si>
    <t>REM000:ha_DedicatedPlan</t>
  </si>
  <si>
    <t>REM000:ha_Biomass</t>
  </si>
  <si>
    <t>REM000:ha_MunicipalSoli</t>
  </si>
  <si>
    <t>REM000:ha_Geothermal</t>
  </si>
  <si>
    <t>REM000:ha_ConventionalH</t>
  </si>
  <si>
    <t>REM000:ha_ElectricPower</t>
  </si>
  <si>
    <t>REM000:gb_GreenLiquids</t>
  </si>
  <si>
    <t>REM000:gb_LiquidfromBio</t>
  </si>
  <si>
    <t>REM000:trans_biobute</t>
  </si>
  <si>
    <t>REM000:ga_BioDieselBlen</t>
  </si>
  <si>
    <t>REM000:ga_Ethanolusedin</t>
  </si>
  <si>
    <t>REM000:fa_Ethanolusedin</t>
  </si>
  <si>
    <t>REM000:fa_Transportatio</t>
  </si>
  <si>
    <t>REM000:ea_BiomasHeat&amp;Co</t>
  </si>
  <si>
    <t>REM000:ea_Biomass</t>
  </si>
  <si>
    <t>REM000:ea_MunicipalSoli</t>
  </si>
  <si>
    <t>REM000:ea_ConventionalH</t>
  </si>
  <si>
    <t>REM000:ea_Industrial</t>
  </si>
  <si>
    <t>REM000:da_Commercial(bi</t>
  </si>
  <si>
    <t>REM000:ca_Residential(w</t>
  </si>
  <si>
    <t>REM000</t>
  </si>
  <si>
    <t>http://www.eia.gov/forecasts/aeo/supplement/excel/suptab_37.xlsx</t>
  </si>
  <si>
    <t>We extrapolate from 2036-2040 to obtain values for 2041-2050.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</si>
</sst>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10" fillId="0" borderId="9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/>
    <xf numFmtId="0" fontId="9" fillId="0" borderId="0" xfId="14"/>
    <xf numFmtId="0" fontId="11" fillId="0" borderId="0" xfId="14" applyFont="1"/>
    <xf numFmtId="164" fontId="10" fillId="0" borderId="9" xfId="16" applyNumberFormat="1" applyFill="1" applyAlignment="1">
      <alignment horizontal="right" wrapText="1"/>
    </xf>
    <xf numFmtId="3" fontId="10" fillId="0" borderId="9" xfId="16" applyNumberFormat="1" applyFill="1" applyAlignment="1">
      <alignment horizontal="right" wrapText="1"/>
    </xf>
    <xf numFmtId="0" fontId="10" fillId="0" borderId="9" xfId="16" applyFont="1" applyFill="1" applyBorder="1" applyAlignment="1">
      <alignment wrapText="1"/>
    </xf>
    <xf numFmtId="0" fontId="12" fillId="0" borderId="0" xfId="14" applyFont="1"/>
    <xf numFmtId="164" fontId="0" fillId="0" borderId="10" xfId="17" applyNumberFormat="1" applyFont="1" applyFill="1" applyAlignment="1">
      <alignment horizontal="right" wrapText="1"/>
    </xf>
    <xf numFmtId="3" fontId="0" fillId="0" borderId="10" xfId="17" applyNumberFormat="1" applyFont="1" applyFill="1" applyAlignment="1">
      <alignment horizontal="right" wrapText="1"/>
    </xf>
    <xf numFmtId="0" fontId="0" fillId="0" borderId="10" xfId="17" applyFont="1" applyFill="1" applyBorder="1" applyAlignment="1">
      <alignment wrapText="1"/>
    </xf>
    <xf numFmtId="0" fontId="10" fillId="0" borderId="8" xfId="18" applyFont="1" applyFill="1" applyBorder="1" applyAlignment="1">
      <alignment wrapText="1"/>
    </xf>
    <xf numFmtId="0" fontId="9" fillId="0" borderId="0" xfId="14" applyAlignment="1" applyProtection="1">
      <alignment horizontal="left"/>
    </xf>
    <xf numFmtId="0" fontId="9" fillId="0" borderId="0" xfId="19" applyFont="1"/>
    <xf numFmtId="0" fontId="8" fillId="0" borderId="0" xfId="20" applyFont="1" applyFill="1" applyBorder="1" applyAlignment="1">
      <alignment horizontal="left"/>
    </xf>
    <xf numFmtId="0" fontId="13" fillId="0" borderId="0" xfId="14" applyFont="1"/>
    <xf numFmtId="4" fontId="0" fillId="0" borderId="10" xfId="17" applyNumberFormat="1" applyFont="1" applyFill="1" applyAlignment="1">
      <alignment horizontal="right" wrapText="1"/>
    </xf>
    <xf numFmtId="4" fontId="10" fillId="0" borderId="9" xfId="16" applyNumberFormat="1" applyFill="1" applyAlignment="1">
      <alignment horizontal="right" wrapText="1"/>
    </xf>
    <xf numFmtId="0" fontId="9" fillId="0" borderId="11" xfId="15" applyFont="1" applyFill="1" applyBorder="1" applyAlignment="1">
      <alignment wrapText="1"/>
    </xf>
  </cellXfs>
  <cellStyles count="21">
    <cellStyle name="Body: normal cell" xfId="3"/>
    <cellStyle name="Body: normal cell 2" xfId="17"/>
    <cellStyle name="Followed Hyperlink" xfId="11" builtinId="9" customBuiltin="1"/>
    <cellStyle name="Font: Calibri, 9pt regular" xfId="9"/>
    <cellStyle name="Font: Calibri, 9pt regular 2" xfId="19"/>
    <cellStyle name="Footnotes: all except top row" xfId="12"/>
    <cellStyle name="Footnotes: top row" xfId="7"/>
    <cellStyle name="Footnotes: top row 2" xfId="15"/>
    <cellStyle name="Header: bottom row" xfId="2"/>
    <cellStyle name="Header: bottom row 2" xfId="18"/>
    <cellStyle name="Header: top rows" xfId="4"/>
    <cellStyle name="Hyperlink" xfId="1" builtinId="8"/>
    <cellStyle name="Hyperlink 2" xfId="10"/>
    <cellStyle name="Normal" xfId="0" builtinId="0"/>
    <cellStyle name="Normal 2" xfId="14"/>
    <cellStyle name="Parent row" xfId="6"/>
    <cellStyle name="Parent row 2" xfId="16"/>
    <cellStyle name="Section Break" xfId="8"/>
    <cellStyle name="Section Break: parent row" xfId="5"/>
    <cellStyle name="Table title" xfId="13"/>
    <cellStyle name="Table title 2" xfId="20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65.28515625" customWidth="1"/>
  </cols>
  <sheetData>
    <row r="1" spans="1:2" x14ac:dyDescent="0.25">
      <c r="A1" s="1" t="s">
        <v>91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2016</v>
      </c>
    </row>
    <row r="6" spans="1:2" x14ac:dyDescent="0.25">
      <c r="B6" t="s">
        <v>221</v>
      </c>
    </row>
    <row r="7" spans="1:2" x14ac:dyDescent="0.25">
      <c r="B7" s="4" t="s">
        <v>273</v>
      </c>
    </row>
    <row r="8" spans="1:2" x14ac:dyDescent="0.25">
      <c r="B8" t="s">
        <v>109</v>
      </c>
    </row>
    <row r="9" spans="1:2" s="9" customFormat="1" x14ac:dyDescent="0.25"/>
    <row r="10" spans="1:2" s="9" customFormat="1" x14ac:dyDescent="0.25">
      <c r="B10" s="2" t="s">
        <v>3</v>
      </c>
    </row>
    <row r="11" spans="1:2" s="9" customFormat="1" x14ac:dyDescent="0.25">
      <c r="B11" t="s">
        <v>2</v>
      </c>
    </row>
    <row r="12" spans="1:2" s="9" customFormat="1" x14ac:dyDescent="0.25">
      <c r="B12" s="3">
        <v>2016</v>
      </c>
    </row>
    <row r="13" spans="1:2" s="9" customFormat="1" x14ac:dyDescent="0.25">
      <c r="B13" s="9" t="s">
        <v>221</v>
      </c>
    </row>
    <row r="14" spans="1:2" s="9" customFormat="1" x14ac:dyDescent="0.25">
      <c r="B14" s="4" t="s">
        <v>110</v>
      </c>
    </row>
    <row r="15" spans="1:2" s="9" customFormat="1" x14ac:dyDescent="0.25">
      <c r="B15" t="s">
        <v>4</v>
      </c>
    </row>
    <row r="16" spans="1:2" s="9" customFormat="1" x14ac:dyDescent="0.25"/>
    <row r="17" spans="1:1" s="9" customFormat="1" x14ac:dyDescent="0.25">
      <c r="A17" s="1" t="s">
        <v>90</v>
      </c>
    </row>
    <row r="18" spans="1:1" x14ac:dyDescent="0.25">
      <c r="A18" t="s">
        <v>87</v>
      </c>
    </row>
    <row r="20" spans="1:1" x14ac:dyDescent="0.25">
      <c r="A20" t="s">
        <v>88</v>
      </c>
    </row>
    <row r="21" spans="1:1" x14ac:dyDescent="0.25">
      <c r="A21" t="s">
        <v>89</v>
      </c>
    </row>
    <row r="23" spans="1:1" x14ac:dyDescent="0.25">
      <c r="A23" t="s">
        <v>274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9.140625" style="9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82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f t="shared" si="1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83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f t="shared" si="1"/>
        <v>1</v>
      </c>
      <c r="AC8" s="6">
        <f t="shared" si="0"/>
        <v>1</v>
      </c>
      <c r="AD8" s="6">
        <f t="shared" si="0"/>
        <v>1</v>
      </c>
      <c r="AE8" s="6">
        <f t="shared" si="0"/>
        <v>1</v>
      </c>
      <c r="AF8" s="6">
        <f t="shared" si="0"/>
        <v>1</v>
      </c>
      <c r="AG8" s="6">
        <f t="shared" si="0"/>
        <v>1</v>
      </c>
      <c r="AH8" s="6">
        <f t="shared" si="0"/>
        <v>1</v>
      </c>
      <c r="AI8" s="6">
        <f t="shared" si="0"/>
        <v>1</v>
      </c>
      <c r="AJ8" s="6">
        <f t="shared" si="0"/>
        <v>1</v>
      </c>
      <c r="AK8" s="6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6">
        <f>SUM('AEO Table 37'!D80,'AEO Table 37'!D85,'AEO Table 37'!D87)/'AEO Table 37'!D78</f>
        <v>0.45873061593862585</v>
      </c>
      <c r="C2" s="6">
        <f>SUM('AEO Table 37'!E80,'AEO Table 37'!E85,'AEO Table 37'!E87)/'AEO Table 37'!E78</f>
        <v>0.47225178385320199</v>
      </c>
      <c r="D2" s="6">
        <f>SUM('AEO Table 37'!F80,'AEO Table 37'!F85,'AEO Table 37'!F87)/'AEO Table 37'!F78</f>
        <v>0.47914883497097377</v>
      </c>
      <c r="E2" s="6">
        <f>SUM('AEO Table 37'!G80,'AEO Table 37'!G85,'AEO Table 37'!G87)/'AEO Table 37'!G78</f>
        <v>0.48133969356680623</v>
      </c>
      <c r="F2" s="6">
        <f>SUM('AEO Table 37'!H80,'AEO Table 37'!H85,'AEO Table 37'!H87)/'AEO Table 37'!H78</f>
        <v>0.48037979830600935</v>
      </c>
      <c r="G2" s="6">
        <f>SUM('AEO Table 37'!I80,'AEO Table 37'!I85,'AEO Table 37'!I87)/'AEO Table 37'!I78</f>
        <v>0.47869257129748888</v>
      </c>
      <c r="H2" s="6">
        <f>SUM('AEO Table 37'!J80,'AEO Table 37'!J85,'AEO Table 37'!J87)/'AEO Table 37'!J78</f>
        <v>0.47733627636959719</v>
      </c>
      <c r="I2" s="6">
        <f>SUM('AEO Table 37'!K80,'AEO Table 37'!K85,'AEO Table 37'!K87)/'AEO Table 37'!K78</f>
        <v>0.47673856314429669</v>
      </c>
      <c r="J2" s="6">
        <f>SUM('AEO Table 37'!L80,'AEO Table 37'!L85,'AEO Table 37'!L87)/'AEO Table 37'!L78</f>
        <v>0.47656555791307598</v>
      </c>
      <c r="K2" s="6">
        <f>SUM('AEO Table 37'!M80,'AEO Table 37'!M85,'AEO Table 37'!M87)/'AEO Table 37'!M78</f>
        <v>0.47691674065629014</v>
      </c>
      <c r="L2" s="6">
        <f>SUM('AEO Table 37'!N80,'AEO Table 37'!N85,'AEO Table 37'!N87)/'AEO Table 37'!N78</f>
        <v>0.47744021823620064</v>
      </c>
      <c r="M2" s="6">
        <f>SUM('AEO Table 37'!O80,'AEO Table 37'!O85,'AEO Table 37'!O87)/'AEO Table 37'!O78</f>
        <v>0.47775786304631512</v>
      </c>
      <c r="N2" s="6">
        <f>SUM('AEO Table 37'!P80,'AEO Table 37'!P85,'AEO Table 37'!P87)/'AEO Table 37'!P78</f>
        <v>0.47815520590727456</v>
      </c>
      <c r="O2" s="6">
        <f>SUM('AEO Table 37'!Q80,'AEO Table 37'!Q85,'AEO Table 37'!Q87)/'AEO Table 37'!Q78</f>
        <v>0.47860142981934661</v>
      </c>
      <c r="P2" s="6">
        <f>SUM('AEO Table 37'!R80,'AEO Table 37'!R85,'AEO Table 37'!R87)/'AEO Table 37'!R78</f>
        <v>0.47887878098707642</v>
      </c>
      <c r="Q2" s="6">
        <f>SUM('AEO Table 37'!S80,'AEO Table 37'!S85,'AEO Table 37'!S87)/'AEO Table 37'!S78</f>
        <v>0.4791546676011707</v>
      </c>
      <c r="R2" s="6">
        <f>SUM('AEO Table 37'!T80,'AEO Table 37'!T85,'AEO Table 37'!T87)/'AEO Table 37'!T78</f>
        <v>0.47917454738270532</v>
      </c>
      <c r="S2" s="6">
        <f>SUM('AEO Table 37'!U80,'AEO Table 37'!U85,'AEO Table 37'!U87)/'AEO Table 37'!U78</f>
        <v>0.47895612047673675</v>
      </c>
      <c r="T2" s="6">
        <f>SUM('AEO Table 37'!V80,'AEO Table 37'!V85,'AEO Table 37'!V87)/'AEO Table 37'!V78</f>
        <v>0.47861525653092629</v>
      </c>
      <c r="U2" s="6">
        <f>SUM('AEO Table 37'!W80,'AEO Table 37'!W85,'AEO Table 37'!W87)/'AEO Table 37'!W78</f>
        <v>0.47824075088636492</v>
      </c>
      <c r="V2" s="6">
        <f>SUM('AEO Table 37'!X80,'AEO Table 37'!X85,'AEO Table 37'!X87)/'AEO Table 37'!X78</f>
        <v>0.47831789825066784</v>
      </c>
      <c r="W2" s="6">
        <f>SUM('AEO Table 37'!Y80,'AEO Table 37'!Y85,'AEO Table 37'!Y87)/'AEO Table 37'!Y78</f>
        <v>0.4783926279362134</v>
      </c>
      <c r="X2" s="6">
        <f>SUM('AEO Table 37'!Z80,'AEO Table 37'!Z85,'AEO Table 37'!Z87)/'AEO Table 37'!Z78</f>
        <v>0.478686502598894</v>
      </c>
      <c r="Y2" s="6">
        <f>SUM('AEO Table 37'!AA80,'AEO Table 37'!AA85,'AEO Table 37'!AA87)/'AEO Table 37'!AA78</f>
        <v>0.47881859535072951</v>
      </c>
      <c r="Z2" s="6">
        <f>SUM('AEO Table 37'!AB80,'AEO Table 37'!AB85,'AEO Table 37'!AB87)/'AEO Table 37'!AB78</f>
        <v>0.47889423271130949</v>
      </c>
      <c r="AA2" s="6">
        <f>SUM('AEO Table 37'!AC80,'AEO Table 37'!AC85,'AEO Table 37'!AC87)/'AEO Table 37'!AC78</f>
        <v>0.47889620845899922</v>
      </c>
      <c r="AB2" s="6">
        <f>TREND($W2:$AA2,$W$1:$AA$1,AB$1)</f>
        <v>0.4791021007586253</v>
      </c>
      <c r="AC2" s="6">
        <f t="shared" ref="AC2:AK8" si="0">TREND($W2:$AA2,$W$1:$AA$1,AC$1)</f>
        <v>0.47922358987442404</v>
      </c>
      <c r="AD2" s="6">
        <f t="shared" si="0"/>
        <v>0.47934507899022272</v>
      </c>
      <c r="AE2" s="6">
        <f t="shared" si="0"/>
        <v>0.4794665681060214</v>
      </c>
      <c r="AF2" s="6">
        <f t="shared" si="0"/>
        <v>0.47958805722182013</v>
      </c>
      <c r="AG2" s="6">
        <f t="shared" si="0"/>
        <v>0.47970954633761886</v>
      </c>
      <c r="AH2" s="6">
        <f t="shared" si="0"/>
        <v>0.47983103545341754</v>
      </c>
      <c r="AI2" s="6">
        <f t="shared" si="0"/>
        <v>0.47995252456921628</v>
      </c>
      <c r="AJ2" s="6">
        <f t="shared" si="0"/>
        <v>0.48007401368501501</v>
      </c>
      <c r="AK2" s="6">
        <f t="shared" si="0"/>
        <v>0.48019550280081369</v>
      </c>
    </row>
    <row r="3" spans="1:37" x14ac:dyDescent="0.25">
      <c r="A3" s="1" t="s">
        <v>80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82</v>
      </c>
      <c r="B5" s="6">
        <f>SUM('AEO Table 37'!D81,'AEO Table 37'!D88)/'AEO Table 37'!D78*(1-'Biodiesel-Fraction'!B2)</f>
        <v>0.52237318740661121</v>
      </c>
      <c r="C5" s="6">
        <f>SUM('AEO Table 37'!E81,'AEO Table 37'!E88)/'AEO Table 37'!E78*(1-'Biodiesel-Fraction'!C2)</f>
        <v>0.50281522363164644</v>
      </c>
      <c r="D5" s="6">
        <f>SUM('AEO Table 37'!F81,'AEO Table 37'!F88)/'AEO Table 37'!F78*(1-'Biodiesel-Fraction'!D2)</f>
        <v>0.49572318241471708</v>
      </c>
      <c r="E5" s="6">
        <f>SUM('AEO Table 37'!G81,'AEO Table 37'!G88)/'AEO Table 37'!G78*(1-'Biodiesel-Fraction'!E2)</f>
        <v>0.49523076735002436</v>
      </c>
      <c r="F5" s="6">
        <f>SUM('AEO Table 37'!H81,'AEO Table 37'!H88)/'AEO Table 37'!H78*(1-'Biodiesel-Fraction'!F2)</f>
        <v>0.49605626101673866</v>
      </c>
      <c r="G5" s="6">
        <f>SUM('AEO Table 37'!I81,'AEO Table 37'!I88)/'AEO Table 37'!I78*(1-'Biodiesel-Fraction'!G2)</f>
        <v>0.49781666660019908</v>
      </c>
      <c r="H5" s="6">
        <f>SUM('AEO Table 37'!J81,'AEO Table 37'!J88)/'AEO Table 37'!J78*(1-'Biodiesel-Fraction'!H2)</f>
        <v>0.50081698477138159</v>
      </c>
      <c r="I5" s="6">
        <f>SUM('AEO Table 37'!K81,'AEO Table 37'!K88)/'AEO Table 37'!K78*(1-'Biodiesel-Fraction'!I2)</f>
        <v>0.5034370016449049</v>
      </c>
      <c r="J5" s="6">
        <f>SUM('AEO Table 37'!L81,'AEO Table 37'!L88)/'AEO Table 37'!L78*(1-'Biodiesel-Fraction'!J2)</f>
        <v>0.50606127251323862</v>
      </c>
      <c r="K5" s="6">
        <f>SUM('AEO Table 37'!M81,'AEO Table 37'!M88)/'AEO Table 37'!M78*(1-'Biodiesel-Fraction'!K2)</f>
        <v>0.50861786737328385</v>
      </c>
      <c r="L5" s="6">
        <f>SUM('AEO Table 37'!N81,'AEO Table 37'!N88)/'AEO Table 37'!N78*(1-'Biodiesel-Fraction'!L2)</f>
        <v>0.50821398291744346</v>
      </c>
      <c r="M5" s="6">
        <f>SUM('AEO Table 37'!O81,'AEO Table 37'!O88)/'AEO Table 37'!O78*(1-'Biodiesel-Fraction'!M2)</f>
        <v>0.50798599071060024</v>
      </c>
      <c r="N5" s="6">
        <f>SUM('AEO Table 37'!P81,'AEO Table 37'!P88)/'AEO Table 37'!P78*(1-'Biodiesel-Fraction'!N2)</f>
        <v>0.50765456962283939</v>
      </c>
      <c r="O5" s="6">
        <f>SUM('AEO Table 37'!Q81,'AEO Table 37'!Q88)/'AEO Table 37'!Q78*(1-'Biodiesel-Fraction'!O2)</f>
        <v>0.50725154823490737</v>
      </c>
      <c r="P5" s="6">
        <f>SUM('AEO Table 37'!R81,'AEO Table 37'!R88)/'AEO Table 37'!R78*(1-'Biodiesel-Fraction'!P2)</f>
        <v>0.50702224543197949</v>
      </c>
      <c r="Q5" s="6">
        <f>SUM('AEO Table 37'!S81,'AEO Table 37'!S88)/'AEO Table 37'!S78*(1-'Biodiesel-Fraction'!Q2)</f>
        <v>0.50681230998980575</v>
      </c>
      <c r="R5" s="6">
        <f>SUM('AEO Table 37'!T81,'AEO Table 37'!T88)/'AEO Table 37'!T78*(1-'Biodiesel-Fraction'!R2)</f>
        <v>0.50686109150212644</v>
      </c>
      <c r="S5" s="6">
        <f>SUM('AEO Table 37'!U81,'AEO Table 37'!U88)/'AEO Table 37'!U78*(1-'Biodiesel-Fraction'!S2)</f>
        <v>0.50713757508216584</v>
      </c>
      <c r="T5" s="6">
        <f>SUM('AEO Table 37'!V81,'AEO Table 37'!V88)/'AEO Table 37'!V78*(1-'Biodiesel-Fraction'!T2)</f>
        <v>0.50752594251851757</v>
      </c>
      <c r="U5" s="6">
        <f>SUM('AEO Table 37'!W81,'AEO Table 37'!W88)/'AEO Table 37'!W78*(1-'Biodiesel-Fraction'!U2)</f>
        <v>0.50798178963760443</v>
      </c>
      <c r="V5" s="6">
        <f>SUM('AEO Table 37'!X81,'AEO Table 37'!X88)/'AEO Table 37'!X78*(1-'Biodiesel-Fraction'!V2)</f>
        <v>0.50797983311185191</v>
      </c>
      <c r="W5" s="6">
        <f>SUM('AEO Table 37'!Y81,'AEO Table 37'!Y88)/'AEO Table 37'!Y78*(1-'Biodiesel-Fraction'!W2)</f>
        <v>0.50795210643782229</v>
      </c>
      <c r="X5" s="6">
        <f>SUM('AEO Table 37'!Z81,'AEO Table 37'!Z88)/'AEO Table 37'!Z78*(1-'Biodiesel-Fraction'!X2)</f>
        <v>0.50772561339071076</v>
      </c>
      <c r="Y5" s="6">
        <f>SUM('AEO Table 37'!AA81,'AEO Table 37'!AA88)/'AEO Table 37'!AA78*(1-'Biodiesel-Fraction'!Y2)</f>
        <v>0.50765510541519843</v>
      </c>
      <c r="Z5" s="6">
        <f>SUM('AEO Table 37'!AB81,'AEO Table 37'!AB88)/'AEO Table 37'!AB78*(1-'Biodiesel-Fraction'!Z2)</f>
        <v>0.50763035039692816</v>
      </c>
      <c r="AA5" s="6">
        <f>SUM('AEO Table 37'!AC81,'AEO Table 37'!AC88)/'AEO Table 37'!AC78*(1-'Biodiesel-Fraction'!AA2)</f>
        <v>0.50766613989631981</v>
      </c>
      <c r="AB5" s="6">
        <f t="shared" si="1"/>
        <v>0.50752570428435972</v>
      </c>
      <c r="AC5" s="6">
        <f t="shared" si="0"/>
        <v>0.50745898467668094</v>
      </c>
      <c r="AD5" s="6">
        <f t="shared" si="0"/>
        <v>0.50739226506900215</v>
      </c>
      <c r="AE5" s="6">
        <f t="shared" si="0"/>
        <v>0.50732554546132336</v>
      </c>
      <c r="AF5" s="6">
        <f t="shared" si="0"/>
        <v>0.50725882585364457</v>
      </c>
      <c r="AG5" s="6">
        <f t="shared" si="0"/>
        <v>0.50719210624596589</v>
      </c>
      <c r="AH5" s="6">
        <f t="shared" si="0"/>
        <v>0.5071253866382871</v>
      </c>
      <c r="AI5" s="6">
        <f t="shared" si="0"/>
        <v>0.50705866703060831</v>
      </c>
      <c r="AJ5" s="6">
        <f t="shared" si="0"/>
        <v>0.50699194742292963</v>
      </c>
      <c r="AK5" s="6">
        <f t="shared" si="0"/>
        <v>0.50692522781525085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6">
        <f>SUM('AEO Table 37'!D81,'AEO Table 37'!D88)/'AEO Table 37'!D78*('Biodiesel-Fraction'!B2)</f>
        <v>1.8896275419142114E-2</v>
      </c>
      <c r="C7" s="6">
        <f>SUM('AEO Table 37'!E81,'AEO Table 37'!E88)/'AEO Table 37'!E78*('Biodiesel-Fraction'!C2)</f>
        <v>2.4932992515151613E-2</v>
      </c>
      <c r="D7" s="6">
        <f>SUM('AEO Table 37'!F81,'AEO Table 37'!F88)/'AEO Table 37'!F78*('Biodiesel-Fraction'!D2)</f>
        <v>2.5128022644305959E-2</v>
      </c>
      <c r="E7" s="6">
        <f>SUM('AEO Table 37'!G81,'AEO Table 37'!G88)/'AEO Table 37'!G78*('Biodiesel-Fraction'!E2)</f>
        <v>2.3429539083169353E-2</v>
      </c>
      <c r="F7" s="6">
        <f>SUM('AEO Table 37'!H81,'AEO Table 37'!H88)/'AEO Table 37'!H78*('Biodiesel-Fraction'!F2)</f>
        <v>2.3563979756297922E-2</v>
      </c>
      <c r="G7" s="6">
        <f>SUM('AEO Table 37'!I81,'AEO Table 37'!I88)/'AEO Table 37'!I78*('Biodiesel-Fraction'!G2)</f>
        <v>2.3490762102311932E-2</v>
      </c>
      <c r="H7" s="6">
        <f>SUM('AEO Table 37'!J81,'AEO Table 37'!J88)/'AEO Table 37'!J78*('Biodiesel-Fraction'!H2)</f>
        <v>2.1846776814745627E-2</v>
      </c>
      <c r="I7" s="6">
        <f>SUM('AEO Table 37'!K81,'AEO Table 37'!K88)/'AEO Table 37'!K78*('Biodiesel-Fraction'!I2)</f>
        <v>1.9824378975237297E-2</v>
      </c>
      <c r="J7" s="6">
        <f>SUM('AEO Table 37'!L81,'AEO Table 37'!L88)/'AEO Table 37'!L78*('Biodiesel-Fraction'!J2)</f>
        <v>1.7373169573685381E-2</v>
      </c>
      <c r="K7" s="6">
        <f>SUM('AEO Table 37'!M81,'AEO Table 37'!M88)/'AEO Table 37'!M78*('Biodiesel-Fraction'!K2)</f>
        <v>1.4465391970425928E-2</v>
      </c>
      <c r="L7" s="6">
        <f>SUM('AEO Table 37'!N81,'AEO Table 37'!N88)/'AEO Table 37'!N78*('Biodiesel-Fraction'!L2)</f>
        <v>1.4345835143557787E-2</v>
      </c>
      <c r="M7" s="6">
        <f>SUM('AEO Table 37'!O81,'AEO Table 37'!O88)/'AEO Table 37'!O78*('Biodiesel-Fraction'!M2)</f>
        <v>1.4256092348273694E-2</v>
      </c>
      <c r="N7" s="6">
        <f>SUM('AEO Table 37'!P81,'AEO Table 37'!P88)/'AEO Table 37'!P78*('Biodiesel-Fraction'!N2)</f>
        <v>1.4190277804919608E-2</v>
      </c>
      <c r="O7" s="6">
        <f>SUM('AEO Table 37'!Q81,'AEO Table 37'!Q88)/'AEO Table 37'!Q78*('Biodiesel-Fraction'!O2)</f>
        <v>1.4146969094523914E-2</v>
      </c>
      <c r="P7" s="6">
        <f>SUM('AEO Table 37'!R81,'AEO Table 37'!R88)/'AEO Table 37'!R78*('Biodiesel-Fraction'!P2)</f>
        <v>1.4099043456197445E-2</v>
      </c>
      <c r="Q7" s="6">
        <f>SUM('AEO Table 37'!S81,'AEO Table 37'!S88)/'AEO Table 37'!S78*('Biodiesel-Fraction'!Q2)</f>
        <v>1.4032953094086167E-2</v>
      </c>
      <c r="R7" s="6">
        <f>SUM('AEO Table 37'!T81,'AEO Table 37'!T88)/'AEO Table 37'!T78*('Biodiesel-Fraction'!R2)</f>
        <v>1.3964412665232285E-2</v>
      </c>
      <c r="S7" s="6">
        <f>SUM('AEO Table 37'!U81,'AEO Table 37'!U88)/'AEO Table 37'!U78*('Biodiesel-Fraction'!S2)</f>
        <v>1.3906287410089518E-2</v>
      </c>
      <c r="T7" s="6">
        <f>SUM('AEO Table 37'!V81,'AEO Table 37'!V88)/'AEO Table 37'!V78*('Biodiesel-Fraction'!T2)</f>
        <v>1.3858800950556272E-2</v>
      </c>
      <c r="U7" s="6">
        <f>SUM('AEO Table 37'!W81,'AEO Table 37'!W88)/'AEO Table 37'!W78*('Biodiesel-Fraction'!U2)</f>
        <v>1.377752633964076E-2</v>
      </c>
      <c r="V7" s="6">
        <f>SUM('AEO Table 37'!X81,'AEO Table 37'!X88)/'AEO Table 37'!X78*('Biodiesel-Fraction'!V2)</f>
        <v>1.3702301789083687E-2</v>
      </c>
      <c r="W7" s="6">
        <f>SUM('AEO Table 37'!Y81,'AEO Table 37'!Y88)/'AEO Table 37'!Y78*('Biodiesel-Fraction'!W2)</f>
        <v>1.3655298438408859E-2</v>
      </c>
      <c r="X7" s="6">
        <f>SUM('AEO Table 37'!Z81,'AEO Table 37'!Z88)/'AEO Table 37'!Z78*('Biodiesel-Fraction'!X2)</f>
        <v>1.3587900233558711E-2</v>
      </c>
      <c r="Y7" s="6">
        <f>SUM('AEO Table 37'!AA81,'AEO Table 37'!AA88)/'AEO Table 37'!AA78*('Biodiesel-Fraction'!Y2)</f>
        <v>1.3526315264159965E-2</v>
      </c>
      <c r="Z7" s="6">
        <f>SUM('AEO Table 37'!AB81,'AEO Table 37'!AB88)/'AEO Table 37'!AB78*('Biodiesel-Fraction'!Z2)</f>
        <v>1.3475401056702656E-2</v>
      </c>
      <c r="AA7" s="6">
        <f>SUM('AEO Table 37'!AC81,'AEO Table 37'!AC88)/'AEO Table 37'!AC78*('Biodiesel-Fraction'!AA2)</f>
        <v>1.3437682919623098E-2</v>
      </c>
      <c r="AB7" s="6">
        <f t="shared" si="1"/>
        <v>1.3372200518162375E-2</v>
      </c>
      <c r="AC7" s="6">
        <f t="shared" si="0"/>
        <v>1.3317427496719617E-2</v>
      </c>
      <c r="AD7" s="6">
        <f t="shared" si="0"/>
        <v>1.3262654475276858E-2</v>
      </c>
      <c r="AE7" s="6">
        <f t="shared" si="0"/>
        <v>1.32078814538341E-2</v>
      </c>
      <c r="AF7" s="6">
        <f t="shared" si="0"/>
        <v>1.3153108432391342E-2</v>
      </c>
      <c r="AG7" s="6">
        <f t="shared" si="0"/>
        <v>1.3098335410948583E-2</v>
      </c>
      <c r="AH7" s="6">
        <f t="shared" si="0"/>
        <v>1.3043562389505825E-2</v>
      </c>
      <c r="AI7" s="6">
        <f t="shared" si="0"/>
        <v>1.2988789368063067E-2</v>
      </c>
      <c r="AJ7" s="6">
        <f t="shared" si="0"/>
        <v>1.2934016346620308E-2</v>
      </c>
      <c r="AK7" s="6">
        <f t="shared" si="0"/>
        <v>1.287924332517755E-2</v>
      </c>
    </row>
    <row r="8" spans="1:37" x14ac:dyDescent="0.25">
      <c r="A8" s="1" t="s">
        <v>83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f t="shared" si="1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6">
        <f>SUM('AEO Table 37'!D37:D38)/'AEO Table 37'!D34</f>
        <v>0</v>
      </c>
      <c r="C3" s="6">
        <f>SUM('AEO Table 37'!E37:E38)/'AEO Table 37'!E34</f>
        <v>0</v>
      </c>
      <c r="D3" s="6">
        <f>SUM('AEO Table 37'!F37:F38)/'AEO Table 37'!F34</f>
        <v>0</v>
      </c>
      <c r="E3" s="6">
        <f>SUM('AEO Table 37'!G37:G38)/'AEO Table 37'!G34</f>
        <v>0</v>
      </c>
      <c r="F3" s="6">
        <f>SUM('AEO Table 37'!H37:H38)/'AEO Table 37'!H34</f>
        <v>0</v>
      </c>
      <c r="G3" s="6">
        <f>SUM('AEO Table 37'!I37:I38)/'AEO Table 37'!I34</f>
        <v>1.0701761646077989E-3</v>
      </c>
      <c r="H3" s="6">
        <f>SUM('AEO Table 37'!J37:J38)/'AEO Table 37'!J34</f>
        <v>3.2082390060578325E-3</v>
      </c>
      <c r="I3" s="6">
        <f>SUM('AEO Table 37'!K37:K38)/'AEO Table 37'!K34</f>
        <v>6.4084676200696477E-3</v>
      </c>
      <c r="J3" s="6">
        <f>SUM('AEO Table 37'!L37:L38)/'AEO Table 37'!L34</f>
        <v>1.0661741564838678E-2</v>
      </c>
      <c r="K3" s="6">
        <f>SUM('AEO Table 37'!M37:M38)/'AEO Table 37'!M34</f>
        <v>1.5955575694694964E-2</v>
      </c>
      <c r="L3" s="6">
        <f>SUM('AEO Table 37'!N37:N38)/'AEO Table 37'!N34</f>
        <v>2.465169117327301E-2</v>
      </c>
      <c r="M3" s="6">
        <f>SUM('AEO Table 37'!O37:O38)/'AEO Table 37'!O34</f>
        <v>3.6671248646233015E-2</v>
      </c>
      <c r="N3" s="6">
        <f>SUM('AEO Table 37'!P37:P38)/'AEO Table 37'!P34</f>
        <v>5.1901083585983651E-2</v>
      </c>
      <c r="O3" s="6">
        <f>SUM('AEO Table 37'!Q37:Q38)/'AEO Table 37'!Q34</f>
        <v>7.0195419939563269E-2</v>
      </c>
      <c r="P3" s="6">
        <f>SUM('AEO Table 37'!R37:R38)/'AEO Table 37'!R34</f>
        <v>9.1378278586424083E-2</v>
      </c>
      <c r="Q3" s="6">
        <f>SUM('AEO Table 37'!S37:S38)/'AEO Table 37'!S34</f>
        <v>0.11210852192636642</v>
      </c>
      <c r="R3" s="6">
        <f>SUM('AEO Table 37'!T37:T38)/'AEO Table 37'!T34</f>
        <v>0.13239511654257041</v>
      </c>
      <c r="S3" s="6">
        <f>SUM('AEO Table 37'!U37:U38)/'AEO Table 37'!U34</f>
        <v>0.15224682584334984</v>
      </c>
      <c r="T3" s="6">
        <f>SUM('AEO Table 37'!V37:V38)/'AEO Table 37'!V34</f>
        <v>0.17167229504659631</v>
      </c>
      <c r="U3" s="6">
        <f>SUM('AEO Table 37'!W37:W38)/'AEO Table 37'!W34</f>
        <v>0.19067997466173695</v>
      </c>
      <c r="V3" s="6">
        <f>SUM('AEO Table 37'!X37:X38)/'AEO Table 37'!X34</f>
        <v>0.20925150627828312</v>
      </c>
      <c r="W3" s="6">
        <f>SUM('AEO Table 37'!Y37:Y38)/'AEO Table 37'!Y34</f>
        <v>0.22739683006133041</v>
      </c>
      <c r="X3" s="6">
        <f>SUM('AEO Table 37'!Z37:Z38)/'AEO Table 37'!Z34</f>
        <v>0.2451258169074032</v>
      </c>
      <c r="Y3" s="6">
        <f>SUM('AEO Table 37'!AA37:AA38)/'AEO Table 37'!AA34</f>
        <v>0.26244794092707202</v>
      </c>
      <c r="Z3" s="6">
        <f>SUM('AEO Table 37'!AB37:AB38)/'AEO Table 37'!AB34</f>
        <v>0.27937258795752828</v>
      </c>
      <c r="AA3" s="6">
        <f>SUM('AEO Table 37'!AC37:AC38)/'AEO Table 37'!AC34</f>
        <v>0.29590887531085336</v>
      </c>
      <c r="AB3" s="8">
        <f t="shared" ref="AB3:AB8" si="1">TREND($W3:$AA3,$W$1:$AA$1,AB$1)</f>
        <v>0.31343166869758932</v>
      </c>
      <c r="AC3" s="8">
        <f t="shared" si="0"/>
        <v>0.33055875485250397</v>
      </c>
      <c r="AD3" s="8">
        <f t="shared" si="0"/>
        <v>0.34768584100741862</v>
      </c>
      <c r="AE3" s="8">
        <f t="shared" si="0"/>
        <v>0.36481292716234037</v>
      </c>
      <c r="AF3" s="8">
        <f t="shared" si="0"/>
        <v>0.38194001331725502</v>
      </c>
      <c r="AG3" s="8">
        <f t="shared" si="0"/>
        <v>0.39906709947216967</v>
      </c>
      <c r="AH3" s="8">
        <f t="shared" si="0"/>
        <v>0.41619418562709143</v>
      </c>
      <c r="AI3" s="8">
        <f t="shared" si="0"/>
        <v>0.43332127178200608</v>
      </c>
      <c r="AJ3" s="8">
        <f t="shared" si="0"/>
        <v>0.45044835793692073</v>
      </c>
      <c r="AK3" s="8">
        <f t="shared" si="0"/>
        <v>0.46757544409184248</v>
      </c>
    </row>
    <row r="4" spans="1:37" x14ac:dyDescent="0.25">
      <c r="A4" s="1" t="s">
        <v>81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82</v>
      </c>
      <c r="B5" s="6">
        <f>'AEO Table 37'!D35/'AEO Table 37'!D34*(1-'Biodiesel-Fraction'!B2)</f>
        <v>0.9650889682183581</v>
      </c>
      <c r="C5" s="6">
        <f>'AEO Table 37'!E35/'AEO Table 37'!E34*(1-'Biodiesel-Fraction'!C2)</f>
        <v>0.95275589428384488</v>
      </c>
      <c r="D5" s="6">
        <f>'AEO Table 37'!F35/'AEO Table 37'!F34*(1-'Biodiesel-Fraction'!D2)</f>
        <v>0.95175585195879797</v>
      </c>
      <c r="E5" s="6">
        <f>'AEO Table 37'!G35/'AEO Table 37'!G34*(1-'Biodiesel-Fraction'!E2)</f>
        <v>0.9548268128627514</v>
      </c>
      <c r="F5" s="6">
        <f>'AEO Table 37'!H35/'AEO Table 37'!H34*(1-'Biodiesel-Fraction'!F2)</f>
        <v>0.95465153605017017</v>
      </c>
      <c r="G5" s="6">
        <f>'AEO Table 37'!I35/'AEO Table 37'!I34*(1-'Biodiesel-Fraction'!G2)</f>
        <v>0.95391679974082511</v>
      </c>
      <c r="H5" s="6">
        <f>'AEO Table 37'!J35/'AEO Table 37'!J34*(1-'Biodiesel-Fraction'!H2)</f>
        <v>0.95512692845010905</v>
      </c>
      <c r="I5" s="6">
        <f>'AEO Table 37'!K35/'AEO Table 37'!K34*(1-'Biodiesel-Fraction'!I2)</f>
        <v>0.95594816143462658</v>
      </c>
      <c r="J5" s="6">
        <f>'AEO Table 37'!L35/'AEO Table 37'!L34*(1-'Biodiesel-Fraction'!J2)</f>
        <v>0.95650136126206597</v>
      </c>
      <c r="K5" s="6">
        <f>'AEO Table 37'!M35/'AEO Table 37'!M34*(1-'Biodiesel-Fraction'!K2)</f>
        <v>0.9568316082253443</v>
      </c>
      <c r="L5" s="6">
        <f>'AEO Table 37'!N35/'AEO Table 37'!N34*(1-'Biodiesel-Fraction'!L2)</f>
        <v>0.94857208772657886</v>
      </c>
      <c r="M5" s="6">
        <f>'AEO Table 37'!O35/'AEO Table 37'!O34*(1-'Biodiesel-Fraction'!M2)</f>
        <v>0.93703188134013182</v>
      </c>
      <c r="N5" s="6">
        <f>'AEO Table 37'!P35/'AEO Table 37'!P34*(1-'Biodiesel-Fraction'!N2)</f>
        <v>0.92231774157945479</v>
      </c>
      <c r="O5" s="6">
        <f>'AEO Table 37'!Q35/'AEO Table 37'!Q34*(1-'Biodiesel-Fraction'!O2)</f>
        <v>0.90457643458673997</v>
      </c>
      <c r="P5" s="6">
        <f>'AEO Table 37'!R35/'AEO Table 37'!R34*(1-'Biodiesel-Fraction'!P2)</f>
        <v>0.884038810230798</v>
      </c>
      <c r="Q5" s="6">
        <f>'AEO Table 37'!S35/'AEO Table 37'!S34*(1-'Biodiesel-Fraction'!Q2)</f>
        <v>0.86396935660162766</v>
      </c>
      <c r="R5" s="6">
        <f>'AEO Table 37'!T35/'AEO Table 37'!T34*(1-'Biodiesel-Fraction'!R2)</f>
        <v>0.84434258260382278</v>
      </c>
      <c r="S5" s="6">
        <f>'AEO Table 37'!U35/'AEO Table 37'!U34*(1-'Biodiesel-Fraction'!S2)</f>
        <v>0.82512723583931114</v>
      </c>
      <c r="T5" s="6">
        <f>'AEO Table 37'!V35/'AEO Table 37'!V34*(1-'Biodiesel-Fraction'!T2)</f>
        <v>0.80631015856748545</v>
      </c>
      <c r="U5" s="6">
        <f>'AEO Table 37'!W35/'AEO Table 37'!W34*(1-'Biodiesel-Fraction'!U2)</f>
        <v>0.78794919855118006</v>
      </c>
      <c r="V5" s="6">
        <f>'AEO Table 37'!X35/'AEO Table 37'!X34*(1-'Biodiesel-Fraction'!V2)</f>
        <v>0.76997899870671926</v>
      </c>
      <c r="W5" s="6">
        <f>'AEO Table 37'!Y35/'AEO Table 37'!Y34*(1-'Biodiesel-Fraction'!W2)</f>
        <v>0.75237697145619742</v>
      </c>
      <c r="X5" s="6">
        <f>'AEO Table 37'!Z35/'AEO Table 37'!Z34*(1-'Biodiesel-Fraction'!X2)</f>
        <v>0.73519859864949266</v>
      </c>
      <c r="Y5" s="6">
        <f>'AEO Table 37'!AA35/'AEO Table 37'!AA34*(1-'Biodiesel-Fraction'!Y2)</f>
        <v>0.71841023573795448</v>
      </c>
      <c r="Z5" s="6">
        <f>'AEO Table 37'!AB35/'AEO Table 37'!AB34*(1-'Biodiesel-Fraction'!Z2)</f>
        <v>0.70199253349364266</v>
      </c>
      <c r="AA5" s="6">
        <f>'AEO Table 37'!AC35/'AEO Table 37'!AC34*(1-'Biodiesel-Fraction'!AA2)</f>
        <v>0.68593475571651796</v>
      </c>
      <c r="AB5" s="8">
        <f t="shared" si="1"/>
        <v>0.66895547002020095</v>
      </c>
      <c r="AC5" s="8">
        <f t="shared" si="0"/>
        <v>0.65234642035667889</v>
      </c>
      <c r="AD5" s="8">
        <f t="shared" si="0"/>
        <v>0.63573737069315683</v>
      </c>
      <c r="AE5" s="8">
        <f t="shared" si="0"/>
        <v>0.61912832102963478</v>
      </c>
      <c r="AF5" s="8">
        <f t="shared" si="0"/>
        <v>0.60251927136611982</v>
      </c>
      <c r="AG5" s="8">
        <f t="shared" si="0"/>
        <v>0.58591022170259777</v>
      </c>
      <c r="AH5" s="8">
        <f t="shared" si="0"/>
        <v>0.56930117203907571</v>
      </c>
      <c r="AI5" s="8">
        <f t="shared" si="0"/>
        <v>0.55269212237555365</v>
      </c>
      <c r="AJ5" s="8">
        <f t="shared" si="0"/>
        <v>0.53608307271203159</v>
      </c>
      <c r="AK5" s="8">
        <f t="shared" si="0"/>
        <v>0.51947402304850954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6">
        <f>'AEO Table 37'!D35/'AEO Table 37'!D34*('Biodiesel-Fraction'!B2)</f>
        <v>3.4911031781641906E-2</v>
      </c>
      <c r="C7" s="6">
        <f>'AEO Table 37'!E35/'AEO Table 37'!E34*('Biodiesel-Fraction'!C2)</f>
        <v>4.724410571615513E-2</v>
      </c>
      <c r="D7" s="6">
        <f>'AEO Table 37'!F35/'AEO Table 37'!F34*('Biodiesel-Fraction'!D2)</f>
        <v>4.824414804120198E-2</v>
      </c>
      <c r="E7" s="6">
        <f>'AEO Table 37'!G35/'AEO Table 37'!G34*('Biodiesel-Fraction'!E2)</f>
        <v>4.5173187137248577E-2</v>
      </c>
      <c r="F7" s="6">
        <f>'AEO Table 37'!H35/'AEO Table 37'!H34*('Biodiesel-Fraction'!F2)</f>
        <v>4.5348463949829783E-2</v>
      </c>
      <c r="G7" s="6">
        <f>'AEO Table 37'!I35/'AEO Table 37'!I34*('Biodiesel-Fraction'!G2)</f>
        <v>4.5013022085310585E-2</v>
      </c>
      <c r="H7" s="6">
        <f>'AEO Table 37'!J35/'AEO Table 37'!J34*('Biodiesel-Fraction'!H2)</f>
        <v>4.1664810639615968E-2</v>
      </c>
      <c r="I7" s="6">
        <f>'AEO Table 37'!K35/'AEO Table 37'!K34*('Biodiesel-Fraction'!I2)</f>
        <v>3.7643396434988992E-2</v>
      </c>
      <c r="J7" s="6">
        <f>'AEO Table 37'!L35/'AEO Table 37'!L34*('Biodiesel-Fraction'!J2)</f>
        <v>3.2836854446774644E-2</v>
      </c>
      <c r="K7" s="6">
        <f>'AEO Table 37'!M35/'AEO Table 37'!M34*('Biodiesel-Fraction'!K2)</f>
        <v>2.7212854975294257E-2</v>
      </c>
      <c r="L7" s="6">
        <f>'AEO Table 37'!N35/'AEO Table 37'!N34*('Biodiesel-Fraction'!L2)</f>
        <v>2.6776238454101108E-2</v>
      </c>
      <c r="M7" s="6">
        <f>'AEO Table 37'!O35/'AEO Table 37'!O34*('Biodiesel-Fraction'!M2)</f>
        <v>2.6296813845151583E-2</v>
      </c>
      <c r="N7" s="6">
        <f>'AEO Table 37'!P35/'AEO Table 37'!P34*('Biodiesel-Fraction'!N2)</f>
        <v>2.5781201944350015E-2</v>
      </c>
      <c r="O7" s="6">
        <f>'AEO Table 37'!Q35/'AEO Table 37'!Q34*('Biodiesel-Fraction'!O2)</f>
        <v>2.5228143528123772E-2</v>
      </c>
      <c r="P7" s="6">
        <f>'AEO Table 37'!R35/'AEO Table 37'!R34*('Biodiesel-Fraction'!P2)</f>
        <v>2.4582948213228352E-2</v>
      </c>
      <c r="Q7" s="6">
        <f>'AEO Table 37'!S35/'AEO Table 37'!S34*('Biodiesel-Fraction'!Q2)</f>
        <v>2.3922152672578762E-2</v>
      </c>
      <c r="R7" s="6">
        <f>'AEO Table 37'!T35/'AEO Table 37'!T34*('Biodiesel-Fraction'!R2)</f>
        <v>2.3262287147283022E-2</v>
      </c>
      <c r="S7" s="6">
        <f>'AEO Table 37'!U35/'AEO Table 37'!U34*('Biodiesel-Fraction'!S2)</f>
        <v>2.2625924512919594E-2</v>
      </c>
      <c r="T7" s="6">
        <f>'AEO Table 37'!V35/'AEO Table 37'!V34*('Biodiesel-Fraction'!T2)</f>
        <v>2.2017577932167545E-2</v>
      </c>
      <c r="U7" s="6">
        <f>'AEO Table 37'!W35/'AEO Table 37'!W34*('Biodiesel-Fraction'!U2)</f>
        <v>2.1370826787083064E-2</v>
      </c>
      <c r="V7" s="6">
        <f>'AEO Table 37'!X35/'AEO Table 37'!X34*('Biodiesel-Fraction'!V2)</f>
        <v>2.0769495014997648E-2</v>
      </c>
      <c r="W7" s="6">
        <f>'AEO Table 37'!Y35/'AEO Table 37'!Y34*('Biodiesel-Fraction'!W2)</f>
        <v>2.0226182652277706E-2</v>
      </c>
      <c r="X7" s="6">
        <f>'AEO Table 37'!Z35/'AEO Table 37'!Z34*('Biodiesel-Fraction'!X2)</f>
        <v>1.9675598289373694E-2</v>
      </c>
      <c r="Y7" s="6">
        <f>'AEO Table 37'!AA35/'AEO Table 37'!AA34*('Biodiesel-Fraction'!Y2)</f>
        <v>1.9141821354565908E-2</v>
      </c>
      <c r="Z7" s="6">
        <f>'AEO Table 37'!AB35/'AEO Table 37'!AB34*('Biodiesel-Fraction'!Z2)</f>
        <v>1.8634880519340299E-2</v>
      </c>
      <c r="AA7" s="6">
        <f>'AEO Table 37'!AC35/'AEO Table 37'!AC34*('Biodiesel-Fraction'!AA2)</f>
        <v>1.8156368972628647E-2</v>
      </c>
      <c r="AB7" s="8">
        <f t="shared" si="1"/>
        <v>1.761286681883778E-2</v>
      </c>
      <c r="AC7" s="8">
        <f t="shared" si="0"/>
        <v>1.7094832305904584E-2</v>
      </c>
      <c r="AD7" s="8">
        <f t="shared" si="0"/>
        <v>1.6576797792971387E-2</v>
      </c>
      <c r="AE7" s="8">
        <f t="shared" si="0"/>
        <v>1.6058763280038191E-2</v>
      </c>
      <c r="AF7" s="8">
        <f t="shared" si="0"/>
        <v>1.5540728767104994E-2</v>
      </c>
      <c r="AG7" s="8">
        <f t="shared" si="0"/>
        <v>1.502269425417202E-2</v>
      </c>
      <c r="AH7" s="8">
        <f t="shared" si="0"/>
        <v>1.4504659741238823E-2</v>
      </c>
      <c r="AI7" s="8">
        <f t="shared" si="0"/>
        <v>1.3986625228305627E-2</v>
      </c>
      <c r="AJ7" s="8">
        <f t="shared" si="0"/>
        <v>1.346859071537243E-2</v>
      </c>
      <c r="AK7" s="8">
        <f t="shared" si="0"/>
        <v>1.2950556202439234E-2</v>
      </c>
    </row>
    <row r="8" spans="1:37" x14ac:dyDescent="0.25">
      <c r="A8" s="1" t="s">
        <v>83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f t="shared" si="1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6">
        <f>'AEO Table 37'!D93/'AEO Table 37'!D92</f>
        <v>0.80006359356334755</v>
      </c>
      <c r="C4" s="6">
        <f>'AEO Table 37'!E93/'AEO Table 37'!E92</f>
        <v>0.79680220233282484</v>
      </c>
      <c r="D4" s="6">
        <f>'AEO Table 37'!F93/'AEO Table 37'!F92</f>
        <v>0.79593839787470499</v>
      </c>
      <c r="E4" s="6">
        <f>'AEO Table 37'!G93/'AEO Table 37'!G92</f>
        <v>0.79458873527776197</v>
      </c>
      <c r="F4" s="6">
        <f>'AEO Table 37'!H93/'AEO Table 37'!H92</f>
        <v>0.79352371548568268</v>
      </c>
      <c r="G4" s="6">
        <f>'AEO Table 37'!I93/'AEO Table 37'!I92</f>
        <v>0.79215713961853906</v>
      </c>
      <c r="H4" s="6">
        <f>'AEO Table 37'!J93/'AEO Table 37'!J92</f>
        <v>0.79089162628147214</v>
      </c>
      <c r="I4" s="6">
        <f>'AEO Table 37'!K93/'AEO Table 37'!K92</f>
        <v>0.78936889295110546</v>
      </c>
      <c r="J4" s="6">
        <f>'AEO Table 37'!L93/'AEO Table 37'!L92</f>
        <v>0.78756436551636566</v>
      </c>
      <c r="K4" s="6">
        <f>'AEO Table 37'!M93/'AEO Table 37'!M92</f>
        <v>0.78556071075642775</v>
      </c>
      <c r="L4" s="6">
        <f>'AEO Table 37'!N93/'AEO Table 37'!N92</f>
        <v>0.78342236644733476</v>
      </c>
      <c r="M4" s="6">
        <f>'AEO Table 37'!O93/'AEO Table 37'!O92</f>
        <v>0.7811690685066478</v>
      </c>
      <c r="N4" s="6">
        <f>'AEO Table 37'!P93/'AEO Table 37'!P92</f>
        <v>0.77873005012090546</v>
      </c>
      <c r="O4" s="6">
        <f>'AEO Table 37'!Q93/'AEO Table 37'!Q92</f>
        <v>0.7764589545376831</v>
      </c>
      <c r="P4" s="6">
        <f>'AEO Table 37'!R93/'AEO Table 37'!R92</f>
        <v>0.77439859325963889</v>
      </c>
      <c r="Q4" s="6">
        <f>'AEO Table 37'!S93/'AEO Table 37'!S92</f>
        <v>0.77233784158729535</v>
      </c>
      <c r="R4" s="6">
        <f>'AEO Table 37'!T93/'AEO Table 37'!T92</f>
        <v>0.77037738956970536</v>
      </c>
      <c r="S4" s="6">
        <f>'AEO Table 37'!U93/'AEO Table 37'!U92</f>
        <v>0.76830689083024217</v>
      </c>
      <c r="T4" s="6">
        <f>'AEO Table 37'!V93/'AEO Table 37'!V92</f>
        <v>0.76612543363538366</v>
      </c>
      <c r="U4" s="6">
        <f>'AEO Table 37'!W93/'AEO Table 37'!W92</f>
        <v>0.76381900577332806</v>
      </c>
      <c r="V4" s="6">
        <f>'AEO Table 37'!X93/'AEO Table 37'!X92</f>
        <v>0.76135257107194854</v>
      </c>
      <c r="W4" s="6">
        <f>'AEO Table 37'!Y93/'AEO Table 37'!Y92</f>
        <v>0.75891828578659681</v>
      </c>
      <c r="X4" s="6">
        <f>'AEO Table 37'!Z93/'AEO Table 37'!Z92</f>
        <v>0.75633999140083485</v>
      </c>
      <c r="Y4" s="6">
        <f>'AEO Table 37'!AA93/'AEO Table 37'!AA92</f>
        <v>0.75372295344269558</v>
      </c>
      <c r="Z4" s="6">
        <f>'AEO Table 37'!AB93/'AEO Table 37'!AB92</f>
        <v>0.75100431472626439</v>
      </c>
      <c r="AA4" s="6">
        <f>'AEO Table 37'!AC93/'AEO Table 37'!AC92</f>
        <v>0.74811977302964983</v>
      </c>
      <c r="AB4" s="6">
        <f t="shared" si="1"/>
        <v>0.74554125302066954</v>
      </c>
      <c r="AC4" s="6">
        <f t="shared" si="0"/>
        <v>0.7428479828018224</v>
      </c>
      <c r="AD4" s="6">
        <f t="shared" si="0"/>
        <v>0.74015471258297616</v>
      </c>
      <c r="AE4" s="6">
        <f t="shared" si="0"/>
        <v>0.73746144236412992</v>
      </c>
      <c r="AF4" s="6">
        <f t="shared" si="0"/>
        <v>0.73476817214528367</v>
      </c>
      <c r="AG4" s="6">
        <f t="shared" si="0"/>
        <v>0.73207490192643654</v>
      </c>
      <c r="AH4" s="6">
        <f t="shared" si="0"/>
        <v>0.72938163170759029</v>
      </c>
      <c r="AI4" s="6">
        <f t="shared" si="0"/>
        <v>0.72668836148874405</v>
      </c>
      <c r="AJ4" s="6">
        <f t="shared" si="0"/>
        <v>0.72399509126989781</v>
      </c>
      <c r="AK4" s="6">
        <f t="shared" si="0"/>
        <v>0.72130182105105156</v>
      </c>
    </row>
    <row r="5" spans="1:37" x14ac:dyDescent="0.25">
      <c r="A5" s="1" t="s">
        <v>82</v>
      </c>
      <c r="B5" s="6">
        <f>'AEO Table 37'!D94/'AEO Table 37'!D92*(1-'Biodiesel-Fraction'!B2)</f>
        <v>0.19295643578711166</v>
      </c>
      <c r="C5" s="6">
        <f>'AEO Table 37'!E94/'AEO Table 37'!E92*(1-'Biodiesel-Fraction'!C2)</f>
        <v>0.19359787309816087</v>
      </c>
      <c r="D5" s="6">
        <f>'AEO Table 37'!F94/'AEO Table 37'!F92*(1-'Biodiesel-Fraction'!D2)</f>
        <v>0.19421686463991614</v>
      </c>
      <c r="E5" s="6">
        <f>'AEO Table 37'!G94/'AEO Table 37'!G92*(1-'Biodiesel-Fraction'!E2)</f>
        <v>0.19613214303504625</v>
      </c>
      <c r="F5" s="6">
        <f>'AEO Table 37'!H94/'AEO Table 37'!H92*(1-'Biodiesel-Fraction'!F2)</f>
        <v>0.19711290578044413</v>
      </c>
      <c r="G5" s="6">
        <f>'AEO Table 37'!I94/'AEO Table 37'!I92*(1-'Biodiesel-Fraction'!G2)</f>
        <v>0.19847725224943222</v>
      </c>
      <c r="H5" s="6">
        <f>'AEO Table 37'!J94/'AEO Table 37'!J92*(1-'Biodiesel-Fraction'!H2)</f>
        <v>0.20036784266778127</v>
      </c>
      <c r="I5" s="6">
        <f>'AEO Table 37'!K94/'AEO Table 37'!K92*(1-'Biodiesel-Fraction'!I2)</f>
        <v>0.20265109735438522</v>
      </c>
      <c r="J5" s="6">
        <f>'AEO Table 37'!L94/'AEO Table 37'!L92*(1-'Biodiesel-Fraction'!J2)</f>
        <v>0.20538468848882174</v>
      </c>
      <c r="K5" s="6">
        <f>'AEO Table 37'!M94/'AEO Table 37'!M92*(1-'Biodiesel-Fraction'!K2)</f>
        <v>0.20850911292322977</v>
      </c>
      <c r="L5" s="6">
        <f>'AEO Table 37'!N94/'AEO Table 37'!N92*(1-'Biodiesel-Fraction'!L2)</f>
        <v>0.21063190317623307</v>
      </c>
      <c r="M5" s="6">
        <f>'AEO Table 37'!O94/'AEO Table 37'!O92*(1-'Biodiesel-Fraction'!M2)</f>
        <v>0.21285735298279554</v>
      </c>
      <c r="N5" s="6">
        <f>'AEO Table 37'!P94/'AEO Table 37'!P92*(1-'Biodiesel-Fraction'!N2)</f>
        <v>0.21525303428034384</v>
      </c>
      <c r="O5" s="6">
        <f>'AEO Table 37'!Q94/'AEO Table 37'!Q92*(1-'Biodiesel-Fraction'!O2)</f>
        <v>0.21747575472185704</v>
      </c>
      <c r="P5" s="6">
        <f>'AEO Table 37'!R94/'AEO Table 37'!R92*(1-'Biodiesel-Fraction'!P2)</f>
        <v>0.21949769062281191</v>
      </c>
      <c r="Q5" s="6">
        <f>'AEO Table 37'!S94/'AEO Table 37'!S92*(1-'Biodiesel-Fraction'!Q2)</f>
        <v>0.22152835952607908</v>
      </c>
      <c r="R5" s="6">
        <f>'AEO Table 37'!T94/'AEO Table 37'!T92*(1-'Biodiesel-Fraction'!R2)</f>
        <v>0.22346592820683164</v>
      </c>
      <c r="S5" s="6">
        <f>'AEO Table 37'!U94/'AEO Table 37'!U92*(1-'Biodiesel-Fraction'!S2)</f>
        <v>0.22550936268922073</v>
      </c>
      <c r="T5" s="6">
        <f>'AEO Table 37'!V94/'AEO Table 37'!V92*(1-'Biodiesel-Fraction'!T2)</f>
        <v>0.2276580300625915</v>
      </c>
      <c r="U5" s="6">
        <f>'AEO Table 37'!W94/'AEO Table 37'!W92*(1-'Biodiesel-Fraction'!U2)</f>
        <v>0.22994447132996645</v>
      </c>
      <c r="V5" s="6">
        <f>'AEO Table 37'!X94/'AEO Table 37'!X92*(1-'Biodiesel-Fraction'!V2)</f>
        <v>0.23237918115787312</v>
      </c>
      <c r="W5" s="6">
        <f>'AEO Table 37'!Y94/'AEO Table 37'!Y92*(1-'Biodiesel-Fraction'!W2)</f>
        <v>0.23477039520112317</v>
      </c>
      <c r="X5" s="6">
        <f>'AEO Table 37'!Z94/'AEO Table 37'!Z92*(1-'Biodiesel-Fraction'!X2)</f>
        <v>0.2373090480080248</v>
      </c>
      <c r="Y5" s="6">
        <f>'AEO Table 37'!AA94/'AEO Table 37'!AA92*(1-'Biodiesel-Fraction'!Y2)</f>
        <v>0.23988534781605908</v>
      </c>
      <c r="Z5" s="6">
        <f>'AEO Table 37'!AB94/'AEO Table 37'!AB92*(1-'Biodiesel-Fraction'!Z2)</f>
        <v>0.24255681881003091</v>
      </c>
      <c r="AA5" s="6">
        <f>'AEO Table 37'!AC94/'AEO Table 37'!AC92*(1-'Biodiesel-Fraction'!AA2)</f>
        <v>0.24538502798731138</v>
      </c>
      <c r="AB5" s="6">
        <f t="shared" si="1"/>
        <v>0.24792443847682488</v>
      </c>
      <c r="AC5" s="6">
        <f t="shared" si="0"/>
        <v>0.2505721421142626</v>
      </c>
      <c r="AD5" s="6">
        <f t="shared" si="0"/>
        <v>0.2532198457517012</v>
      </c>
      <c r="AE5" s="6">
        <f t="shared" si="0"/>
        <v>0.2558675493891398</v>
      </c>
      <c r="AF5" s="6">
        <f t="shared" si="0"/>
        <v>0.25851525302657752</v>
      </c>
      <c r="AG5" s="6">
        <f t="shared" si="0"/>
        <v>0.26116295666401612</v>
      </c>
      <c r="AH5" s="6">
        <f t="shared" si="0"/>
        <v>0.26381066030145384</v>
      </c>
      <c r="AI5" s="6">
        <f t="shared" si="0"/>
        <v>0.26645836393889244</v>
      </c>
      <c r="AJ5" s="6">
        <f t="shared" si="0"/>
        <v>0.26910606757633104</v>
      </c>
      <c r="AK5" s="6">
        <f t="shared" si="0"/>
        <v>0.27175377121376876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6">
        <f>'AEO Table 37'!D94/'AEO Table 37'!D92*('Biodiesel-Fraction'!B2)</f>
        <v>6.9799868033638777E-3</v>
      </c>
      <c r="C7" s="6">
        <f>'AEO Table 37'!E94/'AEO Table 37'!E92*('Biodiesel-Fraction'!C2)</f>
        <v>9.5998969284229012E-3</v>
      </c>
      <c r="D7" s="6">
        <f>'AEO Table 37'!F94/'AEO Table 37'!F92*('Biodiesel-Fraction'!D2)</f>
        <v>9.8447802033496973E-3</v>
      </c>
      <c r="E7" s="6">
        <f>'AEO Table 37'!G94/'AEO Table 37'!G92*('Biodiesel-Fraction'!E2)</f>
        <v>9.2790796001926794E-3</v>
      </c>
      <c r="F7" s="6">
        <f>'AEO Table 37'!H94/'AEO Table 37'!H92*('Biodiesel-Fraction'!F2)</f>
        <v>9.3633825163204915E-3</v>
      </c>
      <c r="G7" s="6">
        <f>'AEO Table 37'!I94/'AEO Table 37'!I92*('Biodiesel-Fraction'!G2)</f>
        <v>9.3656605496022245E-3</v>
      </c>
      <c r="H7" s="6">
        <f>'AEO Table 37'!J94/'AEO Table 37'!J92*('Biodiesel-Fraction'!H2)</f>
        <v>8.7405013662093002E-3</v>
      </c>
      <c r="I7" s="6">
        <f>'AEO Table 37'!K94/'AEO Table 37'!K92*('Biodiesel-Fraction'!I2)</f>
        <v>7.9800096945093109E-3</v>
      </c>
      <c r="J7" s="6">
        <f>'AEO Table 37'!L94/'AEO Table 37'!L92*('Biodiesel-Fraction'!J2)</f>
        <v>7.0508912947127456E-3</v>
      </c>
      <c r="K7" s="6">
        <f>'AEO Table 37'!M94/'AEO Table 37'!M92*('Biodiesel-Fraction'!K2)</f>
        <v>5.9301220844188351E-3</v>
      </c>
      <c r="L7" s="6">
        <f>'AEO Table 37'!N94/'AEO Table 37'!N92*('Biodiesel-Fraction'!L2)</f>
        <v>5.9457052747620325E-3</v>
      </c>
      <c r="M7" s="6">
        <f>'AEO Table 37'!O94/'AEO Table 37'!O92*('Biodiesel-Fraction'!M2)</f>
        <v>5.973617652106843E-3</v>
      </c>
      <c r="N7" s="6">
        <f>'AEO Table 37'!P94/'AEO Table 37'!P92*('Biodiesel-Fraction'!N2)</f>
        <v>6.0168873434140388E-3</v>
      </c>
      <c r="O7" s="6">
        <f>'AEO Table 37'!Q94/'AEO Table 37'!Q92*('Biodiesel-Fraction'!O2)</f>
        <v>6.0652802176043739E-3</v>
      </c>
      <c r="P7" s="6">
        <f>'AEO Table 37'!R94/'AEO Table 37'!R92*('Biodiesel-Fraction'!P2)</f>
        <v>6.103691714728094E-3</v>
      </c>
      <c r="Q7" s="6">
        <f>'AEO Table 37'!S94/'AEO Table 37'!S92*('Biodiesel-Fraction'!Q2)</f>
        <v>6.1338231470775724E-3</v>
      </c>
      <c r="R7" s="6">
        <f>'AEO Table 37'!T94/'AEO Table 37'!T92*('Biodiesel-Fraction'!R2)</f>
        <v>6.156658087231137E-3</v>
      </c>
      <c r="S7" s="6">
        <f>'AEO Table 37'!U94/'AEO Table 37'!U92*('Biodiesel-Fraction'!S2)</f>
        <v>6.1837224558135536E-3</v>
      </c>
      <c r="T7" s="6">
        <f>'AEO Table 37'!V94/'AEO Table 37'!V92*('Biodiesel-Fraction'!T2)</f>
        <v>6.2165636455482195E-3</v>
      </c>
      <c r="U7" s="6">
        <f>'AEO Table 37'!W94/'AEO Table 37'!W92*('Biodiesel-Fraction'!U2)</f>
        <v>6.2365739777079203E-3</v>
      </c>
      <c r="V7" s="6">
        <f>'AEO Table 37'!X94/'AEO Table 37'!X92*('Biodiesel-Fraction'!V2)</f>
        <v>6.2682206303733608E-3</v>
      </c>
      <c r="W7" s="6">
        <f>'AEO Table 37'!Y94/'AEO Table 37'!Y92*('Biodiesel-Fraction'!W2)</f>
        <v>6.3113426843657613E-3</v>
      </c>
      <c r="X7" s="6">
        <f>'AEO Table 37'!Z94/'AEO Table 37'!Z92*('Biodiesel-Fraction'!X2)</f>
        <v>6.3509336220397795E-3</v>
      </c>
      <c r="Y7" s="6">
        <f>'AEO Table 37'!AA94/'AEO Table 37'!AA92*('Biodiesel-Fraction'!Y2)</f>
        <v>6.391671840193295E-3</v>
      </c>
      <c r="Z7" s="6">
        <f>'AEO Table 37'!AB94/'AEO Table 37'!AB92*('Biodiesel-Fraction'!Z2)</f>
        <v>6.4388396201042128E-3</v>
      </c>
      <c r="AA7" s="6">
        <f>'AEO Table 37'!AC94/'AEO Table 37'!AC92*('Biodiesel-Fraction'!AA2)</f>
        <v>6.4952257796625076E-3</v>
      </c>
      <c r="AB7" s="6">
        <f t="shared" si="1"/>
        <v>6.5343043658704913E-3</v>
      </c>
      <c r="AC7" s="6">
        <f t="shared" si="0"/>
        <v>6.5798715847362882E-3</v>
      </c>
      <c r="AD7" s="6">
        <f t="shared" si="0"/>
        <v>6.625438803602085E-3</v>
      </c>
      <c r="AE7" s="6">
        <f t="shared" si="0"/>
        <v>6.671006022467868E-3</v>
      </c>
      <c r="AF7" s="6">
        <f t="shared" si="0"/>
        <v>6.7165732413336648E-3</v>
      </c>
      <c r="AG7" s="6">
        <f t="shared" si="0"/>
        <v>6.7621404601994617E-3</v>
      </c>
      <c r="AH7" s="6">
        <f t="shared" si="0"/>
        <v>6.8077076790652447E-3</v>
      </c>
      <c r="AI7" s="6">
        <f t="shared" si="0"/>
        <v>6.8532748979310415E-3</v>
      </c>
      <c r="AJ7" s="6">
        <f t="shared" si="0"/>
        <v>6.8988421167968383E-3</v>
      </c>
      <c r="AK7" s="6">
        <f t="shared" si="0"/>
        <v>6.9444093356626213E-3</v>
      </c>
    </row>
    <row r="8" spans="1:37" x14ac:dyDescent="0.25">
      <c r="A8" s="1" t="s">
        <v>83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f t="shared" si="1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6">
        <f>SUM('AEO Table 37'!D43:D44,'AEO Table 37'!D49:D50)/SUM('AEO Table 37'!D40,'AEO Table 37'!D46)</f>
        <v>6.4447859427166376E-4</v>
      </c>
      <c r="C3" s="6">
        <f>SUM('AEO Table 37'!E43:E44,'AEO Table 37'!E49:E50)/SUM('AEO Table 37'!E40,'AEO Table 37'!E46)</f>
        <v>5.0205780793418026E-4</v>
      </c>
      <c r="D3" s="6">
        <f>SUM('AEO Table 37'!F43:F44,'AEO Table 37'!F49:F50)/SUM('AEO Table 37'!F40,'AEO Table 37'!F46)</f>
        <v>6.7021548446828693E-4</v>
      </c>
      <c r="E3" s="6">
        <f>SUM('AEO Table 37'!G43:G44,'AEO Table 37'!G49:G50)/SUM('AEO Table 37'!G40,'AEO Table 37'!G46)</f>
        <v>7.9513034239965649E-4</v>
      </c>
      <c r="F3" s="6">
        <f>SUM('AEO Table 37'!H43:H44,'AEO Table 37'!H49:H50)/SUM('AEO Table 37'!H40,'AEO Table 37'!H46)</f>
        <v>9.4529550802366379E-4</v>
      </c>
      <c r="G3" s="6">
        <f>SUM('AEO Table 37'!I43:I44,'AEO Table 37'!I49:I50)/SUM('AEO Table 37'!I40,'AEO Table 37'!I46)</f>
        <v>4.4198311765087598E-3</v>
      </c>
      <c r="H3" s="6">
        <f>SUM('AEO Table 37'!J43:J44,'AEO Table 37'!J49:J50)/SUM('AEO Table 37'!J40,'AEO Table 37'!J46)</f>
        <v>5.1132039968184266E-3</v>
      </c>
      <c r="I3" s="6">
        <f>SUM('AEO Table 37'!K43:K44,'AEO Table 37'!K49:K50)/SUM('AEO Table 37'!K40,'AEO Table 37'!K46)</f>
        <v>5.6763681257032709E-3</v>
      </c>
      <c r="J3" s="6">
        <f>SUM('AEO Table 37'!L43:L44,'AEO Table 37'!L49:L50)/SUM('AEO Table 37'!L40,'AEO Table 37'!L46)</f>
        <v>6.0691056407192407E-3</v>
      </c>
      <c r="K3" s="6">
        <f>SUM('AEO Table 37'!M43:M44,'AEO Table 37'!M49:M50)/SUM('AEO Table 37'!M40,'AEO Table 37'!M46)</f>
        <v>6.4115401741285001E-3</v>
      </c>
      <c r="L3" s="6">
        <f>SUM('AEO Table 37'!N43:N44,'AEO Table 37'!N49:N50)/SUM('AEO Table 37'!N40,'AEO Table 37'!N46)</f>
        <v>6.7680382040648992E-3</v>
      </c>
      <c r="M3" s="6">
        <f>SUM('AEO Table 37'!O43:O44,'AEO Table 37'!O49:O50)/SUM('AEO Table 37'!O40,'AEO Table 37'!O46)</f>
        <v>7.3830104211458462E-3</v>
      </c>
      <c r="N3" s="6">
        <f>SUM('AEO Table 37'!P43:P44,'AEO Table 37'!P49:P50)/SUM('AEO Table 37'!P40,'AEO Table 37'!P46)</f>
        <v>7.8814174072500669E-3</v>
      </c>
      <c r="O3" s="6">
        <f>SUM('AEO Table 37'!Q43:Q44,'AEO Table 37'!Q49:Q50)/SUM('AEO Table 37'!Q40,'AEO Table 37'!Q46)</f>
        <v>8.2668004465163217E-3</v>
      </c>
      <c r="P3" s="6">
        <f>SUM('AEO Table 37'!R43:R44,'AEO Table 37'!R49:R50)/SUM('AEO Table 37'!R40,'AEO Table 37'!R46)</f>
        <v>8.7850642782265759E-3</v>
      </c>
      <c r="Q3" s="6">
        <f>SUM('AEO Table 37'!S43:S44,'AEO Table 37'!S49:S50)/SUM('AEO Table 37'!S40,'AEO Table 37'!S46)</f>
        <v>9.2599595385311501E-3</v>
      </c>
      <c r="R3" s="6">
        <f>SUM('AEO Table 37'!T43:T44,'AEO Table 37'!T49:T50)/SUM('AEO Table 37'!T40,'AEO Table 37'!T46)</f>
        <v>1.007376026003718E-2</v>
      </c>
      <c r="S3" s="6">
        <f>SUM('AEO Table 37'!U43:U44,'AEO Table 37'!U49:U50)/SUM('AEO Table 37'!U40,'AEO Table 37'!U46)</f>
        <v>1.0884551513449881E-2</v>
      </c>
      <c r="T3" s="6">
        <f>SUM('AEO Table 37'!V43:V44,'AEO Table 37'!V49:V50)/SUM('AEO Table 37'!V40,'AEO Table 37'!V46)</f>
        <v>1.1731389972287695E-2</v>
      </c>
      <c r="U3" s="6">
        <f>SUM('AEO Table 37'!W43:W44,'AEO Table 37'!W49:W50)/SUM('AEO Table 37'!W40,'AEO Table 37'!W46)</f>
        <v>1.2752717279720197E-2</v>
      </c>
      <c r="V3" s="6">
        <f>SUM('AEO Table 37'!X43:X44,'AEO Table 37'!X49:X50)/SUM('AEO Table 37'!X40,'AEO Table 37'!X46)</f>
        <v>1.3441027848977792E-2</v>
      </c>
      <c r="W3" s="6">
        <f>SUM('AEO Table 37'!Y43:Y44,'AEO Table 37'!Y49:Y50)/SUM('AEO Table 37'!Y40,'AEO Table 37'!Y46)</f>
        <v>1.4303268638748156E-2</v>
      </c>
      <c r="X3" s="6">
        <f>SUM('AEO Table 37'!Z43:Z44,'AEO Table 37'!Z49:Z50)/SUM('AEO Table 37'!Z40,'AEO Table 37'!Z46)</f>
        <v>1.501025458077667E-2</v>
      </c>
      <c r="Y3" s="6">
        <f>SUM('AEO Table 37'!AA43:AA44,'AEO Table 37'!AA49:AA50)/SUM('AEO Table 37'!AA40,'AEO Table 37'!AA46)</f>
        <v>1.5990002297032024E-2</v>
      </c>
      <c r="Z3" s="6">
        <f>SUM('AEO Table 37'!AB43:AB44,'AEO Table 37'!AB49:AB50)/SUM('AEO Table 37'!AB40,'AEO Table 37'!AB46)</f>
        <v>1.6916865879175891E-2</v>
      </c>
      <c r="AA3" s="6">
        <f>SUM('AEO Table 37'!AC43:AC44,'AEO Table 37'!AC49:AC50)/SUM('AEO Table 37'!AC40,'AEO Table 37'!AC46)</f>
        <v>1.7981698153856168E-2</v>
      </c>
      <c r="AB3" s="6">
        <f t="shared" ref="AB3:AB8" si="1">TREND($W3:$AA3,$W$1:$AA$1,AB$1)</f>
        <v>1.8819459008502459E-2</v>
      </c>
      <c r="AC3" s="6">
        <f t="shared" si="0"/>
        <v>1.9745806041363778E-2</v>
      </c>
      <c r="AD3" s="6">
        <f t="shared" si="0"/>
        <v>2.0672153074225319E-2</v>
      </c>
      <c r="AE3" s="6">
        <f t="shared" si="0"/>
        <v>2.159850010708686E-2</v>
      </c>
      <c r="AF3" s="6">
        <f t="shared" si="0"/>
        <v>2.2524847139948401E-2</v>
      </c>
      <c r="AG3" s="6">
        <f t="shared" si="0"/>
        <v>2.3451194172809942E-2</v>
      </c>
      <c r="AH3" s="6">
        <f t="shared" si="0"/>
        <v>2.4377541205671482E-2</v>
      </c>
      <c r="AI3" s="6">
        <f t="shared" si="0"/>
        <v>2.5303888238533023E-2</v>
      </c>
      <c r="AJ3" s="6">
        <f t="shared" si="0"/>
        <v>2.6230235271394564E-2</v>
      </c>
      <c r="AK3" s="6">
        <f t="shared" si="0"/>
        <v>2.7156582304256105E-2</v>
      </c>
    </row>
    <row r="4" spans="1:37" x14ac:dyDescent="0.25">
      <c r="A4" s="1" t="s">
        <v>81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82</v>
      </c>
      <c r="B5" s="6">
        <f>SUM('AEO Table 37'!D41:D42,'AEO Table 37'!D47:D48)/SUM('AEO Table 37'!D40,'AEO Table 37'!D46)</f>
        <v>0.99935549845304972</v>
      </c>
      <c r="C5" s="6">
        <f>SUM('AEO Table 37'!E41:E42,'AEO Table 37'!E47:E48)/SUM('AEO Table 37'!E40,'AEO Table 37'!E46)</f>
        <v>0.99949796074894925</v>
      </c>
      <c r="D5" s="6">
        <f>SUM('AEO Table 37'!F41:F42,'AEO Table 37'!F47:F48)/SUM('AEO Table 37'!F40,'AEO Table 37'!F46)</f>
        <v>0.99932971012093785</v>
      </c>
      <c r="E5" s="6">
        <f>SUM('AEO Table 37'!G41:G42,'AEO Table 37'!G47:G48)/SUM('AEO Table 37'!G40,'AEO Table 37'!G46)</f>
        <v>0.99920492417067353</v>
      </c>
      <c r="F5" s="6">
        <f>SUM('AEO Table 37'!H41:H42,'AEO Table 37'!H47:H48)/SUM('AEO Table 37'!H40,'AEO Table 37'!H46)</f>
        <v>0.99905467850761409</v>
      </c>
      <c r="G5" s="6">
        <f>SUM('AEO Table 37'!I41:I42,'AEO Table 37'!I47:I48)/SUM('AEO Table 37'!I40,'AEO Table 37'!I46)</f>
        <v>0.99558013472448637</v>
      </c>
      <c r="H5" s="6">
        <f>SUM('AEO Table 37'!J41:J42,'AEO Table 37'!J47:J48)/SUM('AEO Table 37'!J40,'AEO Table 37'!J46)</f>
        <v>0.99488675107600666</v>
      </c>
      <c r="I5" s="6">
        <f>SUM('AEO Table 37'!K41:K42,'AEO Table 37'!K47:K48)/SUM('AEO Table 37'!K40,'AEO Table 37'!K46)</f>
        <v>0.99432364410653362</v>
      </c>
      <c r="J5" s="6">
        <f>SUM('AEO Table 37'!L41:L42,'AEO Table 37'!L47:L48)/SUM('AEO Table 37'!L40,'AEO Table 37'!L46)</f>
        <v>0.9939309682599633</v>
      </c>
      <c r="K5" s="6">
        <f>SUM('AEO Table 37'!M41:M42,'AEO Table 37'!M47:M48)/SUM('AEO Table 37'!M40,'AEO Table 37'!M46)</f>
        <v>0.99358842398256675</v>
      </c>
      <c r="L5" s="6">
        <f>SUM('AEO Table 37'!N41:N42,'AEO Table 37'!N47:N48)/SUM('AEO Table 37'!N40,'AEO Table 37'!N46)</f>
        <v>0.99323194993213726</v>
      </c>
      <c r="M5" s="6">
        <f>SUM('AEO Table 37'!O41:O42,'AEO Table 37'!O47:O48)/SUM('AEO Table 37'!O40,'AEO Table 37'!O46)</f>
        <v>0.99261697641052316</v>
      </c>
      <c r="N5" s="6">
        <f>SUM('AEO Table 37'!P41:P42,'AEO Table 37'!P47:P48)/SUM('AEO Table 37'!P40,'AEO Table 37'!P46)</f>
        <v>0.99211860361636972</v>
      </c>
      <c r="O5" s="6">
        <f>SUM('AEO Table 37'!Q41:Q42,'AEO Table 37'!Q47:Q48)/SUM('AEO Table 37'!Q40,'AEO Table 37'!Q46)</f>
        <v>0.99173318776140262</v>
      </c>
      <c r="P5" s="6">
        <f>SUM('AEO Table 37'!R41:R42,'AEO Table 37'!R47:R48)/SUM('AEO Table 37'!R40,'AEO Table 37'!R46)</f>
        <v>0.99121492006194301</v>
      </c>
      <c r="Q5" s="6">
        <f>SUM('AEO Table 37'!S41:S42,'AEO Table 37'!S47:S48)/SUM('AEO Table 37'!S40,'AEO Table 37'!S46)</f>
        <v>0.99074004046146869</v>
      </c>
      <c r="R5" s="6">
        <f>SUM('AEO Table 37'!T41:T42,'AEO Table 37'!T47:T48)/SUM('AEO Table 37'!T40,'AEO Table 37'!T46)</f>
        <v>0.98992623973996274</v>
      </c>
      <c r="S5" s="6">
        <f>SUM('AEO Table 37'!U41:U42,'AEO Table 37'!U47:U48)/SUM('AEO Table 37'!U40,'AEO Table 37'!U46)</f>
        <v>0.98911550969283912</v>
      </c>
      <c r="T5" s="6">
        <f>SUM('AEO Table 37'!V41:V42,'AEO Table 37'!V47:V48)/SUM('AEO Table 37'!V40,'AEO Table 37'!V46)</f>
        <v>0.98826855554686499</v>
      </c>
      <c r="U5" s="6">
        <f>SUM('AEO Table 37'!W41:W42,'AEO Table 37'!W47:W48)/SUM('AEO Table 37'!W40,'AEO Table 37'!W46)</f>
        <v>0.98724728649653204</v>
      </c>
      <c r="V5" s="6">
        <f>SUM('AEO Table 37'!X41:X42,'AEO Table 37'!X47:X48)/SUM('AEO Table 37'!X40,'AEO Table 37'!X46)</f>
        <v>0.98655903588039884</v>
      </c>
      <c r="W5" s="6">
        <f>SUM('AEO Table 37'!Y41:Y42,'AEO Table 37'!Y47:Y48)/SUM('AEO Table 37'!Y40,'AEO Table 37'!Y46)</f>
        <v>0.98569665796085715</v>
      </c>
      <c r="X5" s="6">
        <f>SUM('AEO Table 37'!Z41:Z42,'AEO Table 37'!Z47:Z48)/SUM('AEO Table 37'!Z40,'AEO Table 37'!Z46)</f>
        <v>0.98498981731734225</v>
      </c>
      <c r="Y5" s="6">
        <f>SUM('AEO Table 37'!AA41:AA42,'AEO Table 37'!AA47:AA48)/SUM('AEO Table 37'!AA40,'AEO Table 37'!AA46)</f>
        <v>0.98401000389222693</v>
      </c>
      <c r="Z5" s="6">
        <f>SUM('AEO Table 37'!AB41:AB42,'AEO Table 37'!AB47:AB48)/SUM('AEO Table 37'!AB40,'AEO Table 37'!AB46)</f>
        <v>0.98308316738017187</v>
      </c>
      <c r="AA5" s="6">
        <f>SUM('AEO Table 37'!AC41:AC42,'AEO Table 37'!AC47:AC48)/SUM('AEO Table 37'!AC40,'AEO Table 37'!AC46)</f>
        <v>0.98201827119683305</v>
      </c>
      <c r="AB5" s="6">
        <f t="shared" si="1"/>
        <v>0.98118055650992075</v>
      </c>
      <c r="AC5" s="6">
        <f t="shared" si="0"/>
        <v>0.98025421416339897</v>
      </c>
      <c r="AD5" s="6">
        <f t="shared" si="0"/>
        <v>0.97932787181687719</v>
      </c>
      <c r="AE5" s="6">
        <f t="shared" si="0"/>
        <v>0.97840152947035519</v>
      </c>
      <c r="AF5" s="6">
        <f t="shared" si="0"/>
        <v>0.97747518712383341</v>
      </c>
      <c r="AG5" s="6">
        <f t="shared" si="0"/>
        <v>0.97654884477731163</v>
      </c>
      <c r="AH5" s="6">
        <f t="shared" si="0"/>
        <v>0.97562250243078963</v>
      </c>
      <c r="AI5" s="6">
        <f t="shared" si="0"/>
        <v>0.97469616008426785</v>
      </c>
      <c r="AJ5" s="6">
        <f t="shared" si="0"/>
        <v>0.97376981773774607</v>
      </c>
      <c r="AK5" s="6">
        <f t="shared" si="0"/>
        <v>0.97284347539122407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83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f t="shared" si="1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8">
        <f t="shared" si="1"/>
        <v>1</v>
      </c>
      <c r="AC4" s="8">
        <f t="shared" si="0"/>
        <v>1</v>
      </c>
      <c r="AD4" s="8">
        <f t="shared" si="0"/>
        <v>1</v>
      </c>
      <c r="AE4" s="8">
        <f t="shared" si="0"/>
        <v>1</v>
      </c>
      <c r="AF4" s="8">
        <f t="shared" si="0"/>
        <v>1</v>
      </c>
      <c r="AG4" s="8">
        <f t="shared" si="0"/>
        <v>1</v>
      </c>
      <c r="AH4" s="8">
        <f t="shared" si="0"/>
        <v>1</v>
      </c>
      <c r="AI4" s="8">
        <f t="shared" si="0"/>
        <v>1</v>
      </c>
      <c r="AJ4" s="8">
        <f t="shared" si="0"/>
        <v>1</v>
      </c>
      <c r="AK4" s="8">
        <f t="shared" si="0"/>
        <v>1</v>
      </c>
    </row>
    <row r="5" spans="1:37" x14ac:dyDescent="0.25">
      <c r="A5" s="1" t="s">
        <v>82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f t="shared" si="1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83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f t="shared" si="1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  <c r="AF8" s="8">
        <f t="shared" si="0"/>
        <v>0</v>
      </c>
      <c r="AG8" s="8">
        <f t="shared" si="0"/>
        <v>0</v>
      </c>
      <c r="AH8" s="8">
        <f t="shared" si="0"/>
        <v>0</v>
      </c>
      <c r="AI8" s="8">
        <f t="shared" si="0"/>
        <v>0</v>
      </c>
      <c r="AJ8" s="8">
        <f t="shared" si="0"/>
        <v>0</v>
      </c>
      <c r="AK8" s="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10" hidden="1" customWidth="1"/>
    <col min="2" max="2" width="45.7109375" style="10" customWidth="1"/>
    <col min="3" max="16384" width="9.140625" style="10"/>
  </cols>
  <sheetData>
    <row r="1" spans="1:30" ht="15" customHeight="1" thickBot="1" x14ac:dyDescent="0.25">
      <c r="B1" s="21" t="s">
        <v>223</v>
      </c>
      <c r="C1" s="19">
        <v>2014</v>
      </c>
      <c r="D1" s="19">
        <v>2015</v>
      </c>
      <c r="E1" s="19">
        <v>2016</v>
      </c>
      <c r="F1" s="19">
        <v>2017</v>
      </c>
      <c r="G1" s="19">
        <v>2018</v>
      </c>
      <c r="H1" s="19">
        <v>2019</v>
      </c>
      <c r="I1" s="19">
        <v>2020</v>
      </c>
      <c r="J1" s="19">
        <v>2021</v>
      </c>
      <c r="K1" s="19">
        <v>2022</v>
      </c>
      <c r="L1" s="19">
        <v>2023</v>
      </c>
      <c r="M1" s="19">
        <v>2024</v>
      </c>
      <c r="N1" s="19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</row>
    <row r="2" spans="1:30" ht="15" customHeight="1" thickTop="1" x14ac:dyDescent="0.2"/>
    <row r="3" spans="1:30" ht="15" customHeight="1" x14ac:dyDescent="0.2">
      <c r="C3" s="23" t="s">
        <v>222</v>
      </c>
      <c r="D3" s="23" t="s">
        <v>221</v>
      </c>
      <c r="E3" s="23"/>
      <c r="F3" s="23"/>
      <c r="G3" s="23"/>
    </row>
    <row r="4" spans="1:30" ht="15" customHeight="1" x14ac:dyDescent="0.2">
      <c r="C4" s="23" t="s">
        <v>220</v>
      </c>
      <c r="D4" s="23" t="s">
        <v>219</v>
      </c>
      <c r="E4" s="23"/>
      <c r="F4" s="23"/>
      <c r="G4" s="23" t="s">
        <v>218</v>
      </c>
    </row>
    <row r="5" spans="1:30" ht="15" customHeight="1" x14ac:dyDescent="0.2">
      <c r="C5" s="23" t="s">
        <v>217</v>
      </c>
      <c r="D5" s="23" t="s">
        <v>216</v>
      </c>
      <c r="E5" s="23"/>
      <c r="F5" s="23"/>
      <c r="G5" s="23"/>
    </row>
    <row r="6" spans="1:30" ht="15" customHeight="1" x14ac:dyDescent="0.2">
      <c r="C6" s="23" t="s">
        <v>215</v>
      </c>
      <c r="D6" s="23"/>
      <c r="E6" s="23" t="s">
        <v>214</v>
      </c>
      <c r="F6" s="23"/>
      <c r="G6" s="23"/>
    </row>
    <row r="10" spans="1:30" ht="15" customHeight="1" x14ac:dyDescent="0.25">
      <c r="A10" s="15" t="s">
        <v>213</v>
      </c>
      <c r="B10" s="22" t="s">
        <v>92</v>
      </c>
    </row>
    <row r="11" spans="1:30" ht="15" customHeight="1" x14ac:dyDescent="0.2">
      <c r="B11" s="21" t="s">
        <v>5</v>
      </c>
    </row>
    <row r="12" spans="1:30" ht="15" customHeight="1" x14ac:dyDescent="0.2">
      <c r="B12" s="21" t="s">
        <v>6</v>
      </c>
      <c r="C12" s="20" t="s">
        <v>6</v>
      </c>
      <c r="D12" s="20" t="s">
        <v>6</v>
      </c>
      <c r="E12" s="20" t="s">
        <v>6</v>
      </c>
      <c r="F12" s="20" t="s">
        <v>6</v>
      </c>
      <c r="G12" s="20" t="s">
        <v>6</v>
      </c>
      <c r="H12" s="20" t="s">
        <v>6</v>
      </c>
      <c r="I12" s="20" t="s">
        <v>6</v>
      </c>
      <c r="J12" s="20" t="s">
        <v>6</v>
      </c>
      <c r="K12" s="20" t="s">
        <v>6</v>
      </c>
      <c r="L12" s="20" t="s">
        <v>6</v>
      </c>
      <c r="M12" s="20" t="s">
        <v>6</v>
      </c>
      <c r="N12" s="20" t="s">
        <v>6</v>
      </c>
      <c r="O12" s="20" t="s">
        <v>6</v>
      </c>
      <c r="P12" s="20" t="s">
        <v>6</v>
      </c>
      <c r="Q12" s="20" t="s">
        <v>6</v>
      </c>
      <c r="R12" s="20" t="s">
        <v>6</v>
      </c>
      <c r="S12" s="20" t="s">
        <v>6</v>
      </c>
      <c r="T12" s="20" t="s">
        <v>6</v>
      </c>
      <c r="U12" s="20" t="s">
        <v>6</v>
      </c>
      <c r="V12" s="20" t="s">
        <v>6</v>
      </c>
      <c r="W12" s="20" t="s">
        <v>6</v>
      </c>
      <c r="X12" s="20" t="s">
        <v>6</v>
      </c>
      <c r="Y12" s="20" t="s">
        <v>6</v>
      </c>
      <c r="Z12" s="20" t="s">
        <v>6</v>
      </c>
      <c r="AA12" s="20" t="s">
        <v>6</v>
      </c>
      <c r="AB12" s="20" t="s">
        <v>6</v>
      </c>
      <c r="AC12" s="20" t="s">
        <v>6</v>
      </c>
      <c r="AD12" s="20" t="s">
        <v>212</v>
      </c>
    </row>
    <row r="13" spans="1:30" ht="15" customHeight="1" thickBot="1" x14ac:dyDescent="0.25">
      <c r="B13" s="19" t="s">
        <v>7</v>
      </c>
      <c r="C13" s="19">
        <v>2014</v>
      </c>
      <c r="D13" s="19">
        <v>2015</v>
      </c>
      <c r="E13" s="19">
        <v>2016</v>
      </c>
      <c r="F13" s="19">
        <v>2017</v>
      </c>
      <c r="G13" s="19">
        <v>2018</v>
      </c>
      <c r="H13" s="19">
        <v>2019</v>
      </c>
      <c r="I13" s="19">
        <v>2020</v>
      </c>
      <c r="J13" s="19">
        <v>2021</v>
      </c>
      <c r="K13" s="19">
        <v>2022</v>
      </c>
      <c r="L13" s="19">
        <v>2023</v>
      </c>
      <c r="M13" s="19">
        <v>2024</v>
      </c>
      <c r="N13" s="19">
        <v>2025</v>
      </c>
      <c r="O13" s="19">
        <v>2026</v>
      </c>
      <c r="P13" s="19">
        <v>2027</v>
      </c>
      <c r="Q13" s="19">
        <v>2028</v>
      </c>
      <c r="R13" s="19">
        <v>2029</v>
      </c>
      <c r="S13" s="19">
        <v>2030</v>
      </c>
      <c r="T13" s="19">
        <v>2031</v>
      </c>
      <c r="U13" s="19">
        <v>2032</v>
      </c>
      <c r="V13" s="19">
        <v>2033</v>
      </c>
      <c r="W13" s="19">
        <v>2034</v>
      </c>
      <c r="X13" s="19">
        <v>2035</v>
      </c>
      <c r="Y13" s="19">
        <v>2036</v>
      </c>
      <c r="Z13" s="19">
        <v>2037</v>
      </c>
      <c r="AA13" s="19">
        <v>2038</v>
      </c>
      <c r="AB13" s="19">
        <v>2039</v>
      </c>
      <c r="AC13" s="19">
        <v>2040</v>
      </c>
      <c r="AD13" s="19">
        <v>2040</v>
      </c>
    </row>
    <row r="14" spans="1:30" ht="15" customHeight="1" thickTop="1" x14ac:dyDescent="0.2"/>
    <row r="15" spans="1:30" ht="15" customHeight="1" x14ac:dyDescent="0.2">
      <c r="A15" s="15" t="s">
        <v>211</v>
      </c>
      <c r="B15" s="14" t="s">
        <v>8</v>
      </c>
      <c r="C15" s="13">
        <v>15596.086914</v>
      </c>
      <c r="D15" s="13">
        <v>15855.695312</v>
      </c>
      <c r="E15" s="13">
        <v>16126.095703000001</v>
      </c>
      <c r="F15" s="13">
        <v>16197.938477</v>
      </c>
      <c r="G15" s="13">
        <v>16126.944336</v>
      </c>
      <c r="H15" s="13">
        <v>15949.824219</v>
      </c>
      <c r="I15" s="13">
        <v>15729.704102</v>
      </c>
      <c r="J15" s="13">
        <v>15430.833984000001</v>
      </c>
      <c r="K15" s="13">
        <v>15115.272461</v>
      </c>
      <c r="L15" s="13">
        <v>14784.805664</v>
      </c>
      <c r="M15" s="13">
        <v>14458.358398</v>
      </c>
      <c r="N15" s="13">
        <v>14119.560546999999</v>
      </c>
      <c r="O15" s="13">
        <v>13801.229492</v>
      </c>
      <c r="P15" s="13">
        <v>13509.310546999999</v>
      </c>
      <c r="Q15" s="13">
        <v>13253.769531</v>
      </c>
      <c r="R15" s="13">
        <v>13022.706055000001</v>
      </c>
      <c r="S15" s="13">
        <v>12821.088867</v>
      </c>
      <c r="T15" s="13">
        <v>12636.940430000001</v>
      </c>
      <c r="U15" s="13">
        <v>12475.147461</v>
      </c>
      <c r="V15" s="13">
        <v>12330.869140999999</v>
      </c>
      <c r="W15" s="13">
        <v>12206.024414</v>
      </c>
      <c r="X15" s="13">
        <v>12103.716796999999</v>
      </c>
      <c r="Y15" s="13">
        <v>12018.149414</v>
      </c>
      <c r="Z15" s="13">
        <v>11950.691406</v>
      </c>
      <c r="AA15" s="13">
        <v>11896.125</v>
      </c>
      <c r="AB15" s="13">
        <v>11856.632812</v>
      </c>
      <c r="AC15" s="13">
        <v>11831.166015999999</v>
      </c>
      <c r="AD15" s="12">
        <v>-1.1643000000000001E-2</v>
      </c>
    </row>
    <row r="16" spans="1:30" ht="15" customHeight="1" x14ac:dyDescent="0.25">
      <c r="A16" s="15" t="s">
        <v>210</v>
      </c>
      <c r="B16" s="18" t="s">
        <v>93</v>
      </c>
      <c r="C16" s="17">
        <v>15489.037109000001</v>
      </c>
      <c r="D16" s="17">
        <v>15710.411133</v>
      </c>
      <c r="E16" s="17">
        <v>15945.626953000001</v>
      </c>
      <c r="F16" s="17">
        <v>15993.717773</v>
      </c>
      <c r="G16" s="17">
        <v>15940.325194999999</v>
      </c>
      <c r="H16" s="17">
        <v>15730.652344</v>
      </c>
      <c r="I16" s="17">
        <v>15492.875</v>
      </c>
      <c r="J16" s="17">
        <v>15164.777344</v>
      </c>
      <c r="K16" s="17">
        <v>14805.159180000001</v>
      </c>
      <c r="L16" s="17">
        <v>14428.770508</v>
      </c>
      <c r="M16" s="17">
        <v>14046.304688</v>
      </c>
      <c r="N16" s="17">
        <v>13650.139648</v>
      </c>
      <c r="O16" s="17">
        <v>13283.863281</v>
      </c>
      <c r="P16" s="17">
        <v>12946.763671999999</v>
      </c>
      <c r="Q16" s="17">
        <v>12639.341796999999</v>
      </c>
      <c r="R16" s="17">
        <v>12360.09375</v>
      </c>
      <c r="S16" s="17">
        <v>12118.883789</v>
      </c>
      <c r="T16" s="17">
        <v>11894.780273</v>
      </c>
      <c r="U16" s="17">
        <v>11702.025390999999</v>
      </c>
      <c r="V16" s="17">
        <v>11532.397461</v>
      </c>
      <c r="W16" s="17">
        <v>11378.740234000001</v>
      </c>
      <c r="X16" s="17">
        <v>11254.850586</v>
      </c>
      <c r="Y16" s="17">
        <v>11142.330078000001</v>
      </c>
      <c r="Z16" s="17">
        <v>11057.737305000001</v>
      </c>
      <c r="AA16" s="17">
        <v>10991.077148</v>
      </c>
      <c r="AB16" s="17">
        <v>10933.240234000001</v>
      </c>
      <c r="AC16" s="17">
        <v>10903.345703000001</v>
      </c>
      <c r="AD16" s="16">
        <v>-1.4504E-2</v>
      </c>
    </row>
    <row r="17" spans="1:30" ht="15" customHeight="1" x14ac:dyDescent="0.25">
      <c r="A17" s="15" t="s">
        <v>209</v>
      </c>
      <c r="B17" s="18" t="s">
        <v>94</v>
      </c>
      <c r="C17" s="17">
        <v>30.936121</v>
      </c>
      <c r="D17" s="17">
        <v>48.292865999999997</v>
      </c>
      <c r="E17" s="17">
        <v>66.328117000000006</v>
      </c>
      <c r="F17" s="17">
        <v>69.930794000000006</v>
      </c>
      <c r="G17" s="17">
        <v>33.406708000000002</v>
      </c>
      <c r="H17" s="17">
        <v>46.154567999999998</v>
      </c>
      <c r="I17" s="17">
        <v>41.549694000000002</v>
      </c>
      <c r="J17" s="17">
        <v>46.595001000000003</v>
      </c>
      <c r="K17" s="17">
        <v>62.400143</v>
      </c>
      <c r="L17" s="17">
        <v>76.753944000000004</v>
      </c>
      <c r="M17" s="17">
        <v>99.545952</v>
      </c>
      <c r="N17" s="17">
        <v>124.516533</v>
      </c>
      <c r="O17" s="17">
        <v>142.10510300000001</v>
      </c>
      <c r="P17" s="17">
        <v>158.41310100000001</v>
      </c>
      <c r="Q17" s="17">
        <v>182.665222</v>
      </c>
      <c r="R17" s="17">
        <v>204.47723400000001</v>
      </c>
      <c r="S17" s="17">
        <v>219.071518</v>
      </c>
      <c r="T17" s="17">
        <v>235.808899</v>
      </c>
      <c r="U17" s="17">
        <v>245.45117200000001</v>
      </c>
      <c r="V17" s="17">
        <v>250.87142900000001</v>
      </c>
      <c r="W17" s="17">
        <v>261.31063799999998</v>
      </c>
      <c r="X17" s="17">
        <v>266.41064499999999</v>
      </c>
      <c r="Y17" s="17">
        <v>278.20532200000002</v>
      </c>
      <c r="Z17" s="17">
        <v>281.51800500000002</v>
      </c>
      <c r="AA17" s="17">
        <v>280.93670700000001</v>
      </c>
      <c r="AB17" s="17">
        <v>287.55505399999998</v>
      </c>
      <c r="AC17" s="17">
        <v>280.72622699999999</v>
      </c>
      <c r="AD17" s="16">
        <v>7.2941000000000006E-2</v>
      </c>
    </row>
    <row r="18" spans="1:30" ht="15" customHeight="1" x14ac:dyDescent="0.25">
      <c r="A18" s="15" t="s">
        <v>208</v>
      </c>
      <c r="B18" s="18" t="s">
        <v>10</v>
      </c>
      <c r="C18" s="17">
        <v>12.079439000000001</v>
      </c>
      <c r="D18" s="17">
        <v>14.552474999999999</v>
      </c>
      <c r="E18" s="17">
        <v>16.927074000000001</v>
      </c>
      <c r="F18" s="17">
        <v>20.146183000000001</v>
      </c>
      <c r="G18" s="17">
        <v>23.107738000000001</v>
      </c>
      <c r="H18" s="17">
        <v>25.586901000000001</v>
      </c>
      <c r="I18" s="17">
        <v>26.995277000000002</v>
      </c>
      <c r="J18" s="17">
        <v>26.774338</v>
      </c>
      <c r="K18" s="17">
        <v>26.206918999999999</v>
      </c>
      <c r="L18" s="17">
        <v>25.658874999999998</v>
      </c>
      <c r="M18" s="17">
        <v>24.986191000000002</v>
      </c>
      <c r="N18" s="17">
        <v>24.171785</v>
      </c>
      <c r="O18" s="17">
        <v>23.378384</v>
      </c>
      <c r="P18" s="17">
        <v>22.755555999999999</v>
      </c>
      <c r="Q18" s="17">
        <v>22.416585999999999</v>
      </c>
      <c r="R18" s="17">
        <v>22.332380000000001</v>
      </c>
      <c r="S18" s="17">
        <v>22.366907000000001</v>
      </c>
      <c r="T18" s="17">
        <v>22.517799</v>
      </c>
      <c r="U18" s="17">
        <v>22.654564000000001</v>
      </c>
      <c r="V18" s="17">
        <v>22.830953999999998</v>
      </c>
      <c r="W18" s="17">
        <v>23.032215000000001</v>
      </c>
      <c r="X18" s="17">
        <v>23.206962999999998</v>
      </c>
      <c r="Y18" s="17">
        <v>23.415600000000001</v>
      </c>
      <c r="Z18" s="17">
        <v>23.591761000000002</v>
      </c>
      <c r="AA18" s="17">
        <v>23.838477999999999</v>
      </c>
      <c r="AB18" s="17">
        <v>24.072561</v>
      </c>
      <c r="AC18" s="17">
        <v>24.374969</v>
      </c>
      <c r="AD18" s="16">
        <v>2.0846E-2</v>
      </c>
    </row>
    <row r="19" spans="1:30" ht="15" customHeight="1" x14ac:dyDescent="0.25">
      <c r="A19" s="15" t="s">
        <v>207</v>
      </c>
      <c r="B19" s="18" t="s">
        <v>11</v>
      </c>
      <c r="C19" s="17">
        <v>7.874898</v>
      </c>
      <c r="D19" s="17">
        <v>8.3343950000000007</v>
      </c>
      <c r="E19" s="17">
        <v>8.3239879999999999</v>
      </c>
      <c r="F19" s="17">
        <v>8.9441620000000004</v>
      </c>
      <c r="G19" s="17">
        <v>9.3793559999999996</v>
      </c>
      <c r="H19" s="17">
        <v>9.5793309999999998</v>
      </c>
      <c r="I19" s="17">
        <v>9.3903429999999997</v>
      </c>
      <c r="J19" s="17">
        <v>9.0163209999999996</v>
      </c>
      <c r="K19" s="17">
        <v>8.529477</v>
      </c>
      <c r="L19" s="17">
        <v>8.2570510000000006</v>
      </c>
      <c r="M19" s="17">
        <v>7.998329</v>
      </c>
      <c r="N19" s="17">
        <v>7.7870920000000003</v>
      </c>
      <c r="O19" s="17">
        <v>7.7233409999999996</v>
      </c>
      <c r="P19" s="17">
        <v>7.7029199999999998</v>
      </c>
      <c r="Q19" s="17">
        <v>7.7346349999999999</v>
      </c>
      <c r="R19" s="17">
        <v>7.7905810000000004</v>
      </c>
      <c r="S19" s="17">
        <v>7.8566570000000002</v>
      </c>
      <c r="T19" s="17">
        <v>7.9423360000000001</v>
      </c>
      <c r="U19" s="17">
        <v>8.0443770000000008</v>
      </c>
      <c r="V19" s="17">
        <v>8.1129060000000006</v>
      </c>
      <c r="W19" s="17">
        <v>8.236307</v>
      </c>
      <c r="X19" s="17">
        <v>8.2616399999999999</v>
      </c>
      <c r="Y19" s="17">
        <v>8.4341869999999997</v>
      </c>
      <c r="Z19" s="17">
        <v>8.5331449999999993</v>
      </c>
      <c r="AA19" s="17">
        <v>8.7041950000000003</v>
      </c>
      <c r="AB19" s="17">
        <v>8.8594519999999992</v>
      </c>
      <c r="AC19" s="17">
        <v>9.0516480000000001</v>
      </c>
      <c r="AD19" s="16">
        <v>3.3080000000000002E-3</v>
      </c>
    </row>
    <row r="20" spans="1:30" ht="15" customHeight="1" x14ac:dyDescent="0.25">
      <c r="A20" s="15" t="s">
        <v>206</v>
      </c>
      <c r="B20" s="18" t="s">
        <v>12</v>
      </c>
      <c r="C20" s="17">
        <v>3.3547020000000001</v>
      </c>
      <c r="D20" s="17">
        <v>6.9772740000000004</v>
      </c>
      <c r="E20" s="17">
        <v>9.7332380000000001</v>
      </c>
      <c r="F20" s="17">
        <v>12.476402999999999</v>
      </c>
      <c r="G20" s="17">
        <v>14.446327999999999</v>
      </c>
      <c r="H20" s="17">
        <v>17.283598000000001</v>
      </c>
      <c r="I20" s="17">
        <v>20.996701999999999</v>
      </c>
      <c r="J20" s="17">
        <v>25.892590999999999</v>
      </c>
      <c r="K20" s="17">
        <v>31.807762</v>
      </c>
      <c r="L20" s="17">
        <v>38.145256000000003</v>
      </c>
      <c r="M20" s="17">
        <v>44.992713999999999</v>
      </c>
      <c r="N20" s="17">
        <v>52.121505999999997</v>
      </c>
      <c r="O20" s="17">
        <v>58.698726999999998</v>
      </c>
      <c r="P20" s="17">
        <v>64.956756999999996</v>
      </c>
      <c r="Q20" s="17">
        <v>70.958449999999999</v>
      </c>
      <c r="R20" s="17">
        <v>76.945235999999994</v>
      </c>
      <c r="S20" s="17">
        <v>82.708411999999996</v>
      </c>
      <c r="T20" s="17">
        <v>88.204338000000007</v>
      </c>
      <c r="U20" s="17">
        <v>93.383849999999995</v>
      </c>
      <c r="V20" s="17">
        <v>98.284003999999996</v>
      </c>
      <c r="W20" s="17">
        <v>102.873329</v>
      </c>
      <c r="X20" s="17">
        <v>107.08131400000001</v>
      </c>
      <c r="Y20" s="17">
        <v>110.94322200000001</v>
      </c>
      <c r="Z20" s="17">
        <v>114.47994199999999</v>
      </c>
      <c r="AA20" s="17">
        <v>117.62693</v>
      </c>
      <c r="AB20" s="17">
        <v>120.523415</v>
      </c>
      <c r="AC20" s="17">
        <v>123.228424</v>
      </c>
      <c r="AD20" s="16">
        <v>0.121711</v>
      </c>
    </row>
    <row r="21" spans="1:30" ht="15" customHeight="1" x14ac:dyDescent="0.25">
      <c r="A21" s="15" t="s">
        <v>205</v>
      </c>
      <c r="B21" s="18" t="s">
        <v>13</v>
      </c>
      <c r="C21" s="17">
        <v>4.3340000000000002E-3</v>
      </c>
      <c r="D21" s="17">
        <v>0.35535499999999998</v>
      </c>
      <c r="E21" s="17">
        <v>0.78110100000000005</v>
      </c>
      <c r="F21" s="17">
        <v>1.2439880000000001</v>
      </c>
      <c r="G21" s="17">
        <v>2.0587719999999998</v>
      </c>
      <c r="H21" s="17">
        <v>3.9144139999999998</v>
      </c>
      <c r="I21" s="17">
        <v>6.763884</v>
      </c>
      <c r="J21" s="17">
        <v>10.360817000000001</v>
      </c>
      <c r="K21" s="17">
        <v>14.299545999999999</v>
      </c>
      <c r="L21" s="17">
        <v>18.535081999999999</v>
      </c>
      <c r="M21" s="17">
        <v>22.903867999999999</v>
      </c>
      <c r="N21" s="17">
        <v>27.330379000000001</v>
      </c>
      <c r="O21" s="17">
        <v>31.041191000000001</v>
      </c>
      <c r="P21" s="17">
        <v>34.276637999999998</v>
      </c>
      <c r="Q21" s="17">
        <v>37.196716000000002</v>
      </c>
      <c r="R21" s="17">
        <v>40.140586999999996</v>
      </c>
      <c r="S21" s="17">
        <v>42.962100999999997</v>
      </c>
      <c r="T21" s="17">
        <v>45.639946000000002</v>
      </c>
      <c r="U21" s="17">
        <v>48.081127000000002</v>
      </c>
      <c r="V21" s="17">
        <v>50.374161000000001</v>
      </c>
      <c r="W21" s="17">
        <v>52.492820999999999</v>
      </c>
      <c r="X21" s="17">
        <v>54.420631</v>
      </c>
      <c r="Y21" s="17">
        <v>56.166763000000003</v>
      </c>
      <c r="Z21" s="17">
        <v>57.760525000000001</v>
      </c>
      <c r="AA21" s="17">
        <v>59.182465000000001</v>
      </c>
      <c r="AB21" s="17">
        <v>60.493899999999996</v>
      </c>
      <c r="AC21" s="17">
        <v>61.749718000000001</v>
      </c>
      <c r="AD21" s="16">
        <v>0.229133</v>
      </c>
    </row>
    <row r="22" spans="1:30" ht="15" customHeight="1" x14ac:dyDescent="0.25">
      <c r="A22" s="15" t="s">
        <v>204</v>
      </c>
      <c r="B22" s="18" t="s">
        <v>15</v>
      </c>
      <c r="C22" s="17">
        <v>52.800334999999997</v>
      </c>
      <c r="D22" s="17">
        <v>66.771277999999995</v>
      </c>
      <c r="E22" s="17">
        <v>78.375457999999995</v>
      </c>
      <c r="F22" s="17">
        <v>91.478447000000003</v>
      </c>
      <c r="G22" s="17">
        <v>104.221924</v>
      </c>
      <c r="H22" s="17">
        <v>116.65476200000001</v>
      </c>
      <c r="I22" s="17">
        <v>131.13308699999999</v>
      </c>
      <c r="J22" s="17">
        <v>147.41819799999999</v>
      </c>
      <c r="K22" s="17">
        <v>166.869202</v>
      </c>
      <c r="L22" s="17">
        <v>188.68443300000001</v>
      </c>
      <c r="M22" s="17">
        <v>211.62553399999999</v>
      </c>
      <c r="N22" s="17">
        <v>233.494598</v>
      </c>
      <c r="O22" s="17">
        <v>254.42001300000001</v>
      </c>
      <c r="P22" s="17">
        <v>274.44134500000001</v>
      </c>
      <c r="Q22" s="17">
        <v>293.45712300000002</v>
      </c>
      <c r="R22" s="17">
        <v>310.92535400000003</v>
      </c>
      <c r="S22" s="17">
        <v>327.23998999999998</v>
      </c>
      <c r="T22" s="17">
        <v>342.04821800000002</v>
      </c>
      <c r="U22" s="17">
        <v>355.507812</v>
      </c>
      <c r="V22" s="17">
        <v>367.99844400000001</v>
      </c>
      <c r="W22" s="17">
        <v>379.33892800000001</v>
      </c>
      <c r="X22" s="17">
        <v>389.48413099999999</v>
      </c>
      <c r="Y22" s="17">
        <v>398.653503</v>
      </c>
      <c r="Z22" s="17">
        <v>407.07128899999998</v>
      </c>
      <c r="AA22" s="17">
        <v>414.758759</v>
      </c>
      <c r="AB22" s="17">
        <v>421.88848899999999</v>
      </c>
      <c r="AC22" s="17">
        <v>428.68872099999999</v>
      </c>
      <c r="AD22" s="16">
        <v>7.7214000000000005E-2</v>
      </c>
    </row>
    <row r="24" spans="1:30" ht="15" customHeight="1" x14ac:dyDescent="0.2">
      <c r="A24" s="15" t="s">
        <v>203</v>
      </c>
      <c r="B24" s="14" t="s">
        <v>95</v>
      </c>
      <c r="C24" s="13">
        <v>797.35082999999997</v>
      </c>
      <c r="D24" s="13">
        <v>799.05462599999998</v>
      </c>
      <c r="E24" s="13">
        <v>815.018372</v>
      </c>
      <c r="F24" s="13">
        <v>823.92767300000003</v>
      </c>
      <c r="G24" s="13">
        <v>825.915527</v>
      </c>
      <c r="H24" s="13">
        <v>824.75140399999998</v>
      </c>
      <c r="I24" s="13">
        <v>824.871399</v>
      </c>
      <c r="J24" s="13">
        <v>817.93218999999999</v>
      </c>
      <c r="K24" s="13">
        <v>807.67138699999998</v>
      </c>
      <c r="L24" s="13">
        <v>806.83032200000002</v>
      </c>
      <c r="M24" s="13">
        <v>799.55261199999995</v>
      </c>
      <c r="N24" s="13">
        <v>788.11309800000004</v>
      </c>
      <c r="O24" s="13">
        <v>777.050659</v>
      </c>
      <c r="P24" s="13">
        <v>768.91845699999999</v>
      </c>
      <c r="Q24" s="13">
        <v>756.29986599999995</v>
      </c>
      <c r="R24" s="13">
        <v>750.82952899999998</v>
      </c>
      <c r="S24" s="13">
        <v>750.55071999999996</v>
      </c>
      <c r="T24" s="13">
        <v>750.69635000000005</v>
      </c>
      <c r="U24" s="13">
        <v>750.92913799999997</v>
      </c>
      <c r="V24" s="13">
        <v>752.61614999999995</v>
      </c>
      <c r="W24" s="13">
        <v>753.45745799999997</v>
      </c>
      <c r="X24" s="13">
        <v>752.46991000000003</v>
      </c>
      <c r="Y24" s="13">
        <v>754.111267</v>
      </c>
      <c r="Z24" s="13">
        <v>758.00842299999999</v>
      </c>
      <c r="AA24" s="13">
        <v>763.50384499999996</v>
      </c>
      <c r="AB24" s="13">
        <v>767.39703399999996</v>
      </c>
      <c r="AC24" s="13">
        <v>770.22875999999997</v>
      </c>
      <c r="AD24" s="12">
        <v>-1.469E-3</v>
      </c>
    </row>
    <row r="25" spans="1:30" ht="15" customHeight="1" x14ac:dyDescent="0.25">
      <c r="A25" s="15" t="s">
        <v>202</v>
      </c>
      <c r="B25" s="18" t="s">
        <v>9</v>
      </c>
      <c r="C25" s="17">
        <v>551.34118699999999</v>
      </c>
      <c r="D25" s="17">
        <v>546.331909</v>
      </c>
      <c r="E25" s="17">
        <v>548.38641399999995</v>
      </c>
      <c r="F25" s="17">
        <v>545.17804000000001</v>
      </c>
      <c r="G25" s="17">
        <v>539.28350799999998</v>
      </c>
      <c r="H25" s="17">
        <v>530.80902100000003</v>
      </c>
      <c r="I25" s="17">
        <v>524.68951400000003</v>
      </c>
      <c r="J25" s="17">
        <v>513.22717299999999</v>
      </c>
      <c r="K25" s="17">
        <v>501.04141199999998</v>
      </c>
      <c r="L25" s="17">
        <v>497.30426</v>
      </c>
      <c r="M25" s="17">
        <v>488.36187699999999</v>
      </c>
      <c r="N25" s="17">
        <v>476.58239700000001</v>
      </c>
      <c r="O25" s="17">
        <v>465.46533199999999</v>
      </c>
      <c r="P25" s="17">
        <v>457.01843300000002</v>
      </c>
      <c r="Q25" s="17">
        <v>448.154968</v>
      </c>
      <c r="R25" s="17">
        <v>442.27612299999998</v>
      </c>
      <c r="S25" s="17">
        <v>439.58340500000003</v>
      </c>
      <c r="T25" s="17">
        <v>437.41107199999999</v>
      </c>
      <c r="U25" s="17">
        <v>435.43505900000002</v>
      </c>
      <c r="V25" s="17">
        <v>434.14532500000001</v>
      </c>
      <c r="W25" s="17">
        <v>432.02413899999999</v>
      </c>
      <c r="X25" s="17">
        <v>428.10925300000002</v>
      </c>
      <c r="Y25" s="17">
        <v>426.880066</v>
      </c>
      <c r="Z25" s="17">
        <v>427.37692299999998</v>
      </c>
      <c r="AA25" s="17">
        <v>428.99926799999997</v>
      </c>
      <c r="AB25" s="17">
        <v>429.52203400000002</v>
      </c>
      <c r="AC25" s="17">
        <v>428.98358200000001</v>
      </c>
      <c r="AD25" s="16">
        <v>-9.6259999999999991E-3</v>
      </c>
    </row>
    <row r="26" spans="1:30" ht="15" customHeight="1" x14ac:dyDescent="0.25">
      <c r="A26" s="15" t="s">
        <v>201</v>
      </c>
      <c r="B26" s="18" t="s">
        <v>15</v>
      </c>
      <c r="C26" s="17">
        <v>246.00958299999999</v>
      </c>
      <c r="D26" s="17">
        <v>252.72276299999999</v>
      </c>
      <c r="E26" s="17">
        <v>266.63198899999998</v>
      </c>
      <c r="F26" s="17">
        <v>278.74960299999998</v>
      </c>
      <c r="G26" s="17">
        <v>286.63192700000002</v>
      </c>
      <c r="H26" s="17">
        <v>293.94241299999999</v>
      </c>
      <c r="I26" s="17">
        <v>300.18179300000003</v>
      </c>
      <c r="J26" s="17">
        <v>304.705017</v>
      </c>
      <c r="K26" s="17">
        <v>306.629974</v>
      </c>
      <c r="L26" s="17">
        <v>309.526184</v>
      </c>
      <c r="M26" s="17">
        <v>311.19079599999998</v>
      </c>
      <c r="N26" s="17">
        <v>311.53070100000002</v>
      </c>
      <c r="O26" s="17">
        <v>311.58532700000001</v>
      </c>
      <c r="P26" s="17">
        <v>311.89999399999999</v>
      </c>
      <c r="Q26" s="17">
        <v>308.14492799999999</v>
      </c>
      <c r="R26" s="17">
        <v>308.55349699999999</v>
      </c>
      <c r="S26" s="17">
        <v>310.96722399999999</v>
      </c>
      <c r="T26" s="17">
        <v>313.28530899999998</v>
      </c>
      <c r="U26" s="17">
        <v>315.49404900000002</v>
      </c>
      <c r="V26" s="17">
        <v>318.47082499999999</v>
      </c>
      <c r="W26" s="17">
        <v>321.43338</v>
      </c>
      <c r="X26" s="17">
        <v>324.36059599999999</v>
      </c>
      <c r="Y26" s="17">
        <v>327.23113999999998</v>
      </c>
      <c r="Z26" s="17">
        <v>330.63146999999998</v>
      </c>
      <c r="AA26" s="17">
        <v>334.50451700000002</v>
      </c>
      <c r="AB26" s="17">
        <v>337.87506100000002</v>
      </c>
      <c r="AC26" s="17">
        <v>341.24511699999999</v>
      </c>
      <c r="AD26" s="16">
        <v>1.2085E-2</v>
      </c>
    </row>
    <row r="28" spans="1:30" ht="15" customHeight="1" x14ac:dyDescent="0.2">
      <c r="A28" s="15" t="s">
        <v>200</v>
      </c>
      <c r="B28" s="14" t="s">
        <v>96</v>
      </c>
      <c r="C28" s="13">
        <v>5388.5039059999999</v>
      </c>
      <c r="D28" s="13">
        <v>5565.1284180000002</v>
      </c>
      <c r="E28" s="13">
        <v>5621.5532229999999</v>
      </c>
      <c r="F28" s="13">
        <v>5651.6186520000001</v>
      </c>
      <c r="G28" s="13">
        <v>5688.0566410000001</v>
      </c>
      <c r="H28" s="13">
        <v>5727.9599609999996</v>
      </c>
      <c r="I28" s="13">
        <v>5759.654297</v>
      </c>
      <c r="J28" s="13">
        <v>5782.9624020000001</v>
      </c>
      <c r="K28" s="13">
        <v>5802.2827150000003</v>
      </c>
      <c r="L28" s="13">
        <v>5860.2509769999997</v>
      </c>
      <c r="M28" s="13">
        <v>5910.4833980000003</v>
      </c>
      <c r="N28" s="13">
        <v>5960.8964839999999</v>
      </c>
      <c r="O28" s="13">
        <v>6002.3950199999999</v>
      </c>
      <c r="P28" s="13">
        <v>6033.185547</v>
      </c>
      <c r="Q28" s="13">
        <v>6064.2729490000002</v>
      </c>
      <c r="R28" s="13">
        <v>6110.1596680000002</v>
      </c>
      <c r="S28" s="13">
        <v>6160.8715819999998</v>
      </c>
      <c r="T28" s="13">
        <v>6218.9892579999996</v>
      </c>
      <c r="U28" s="13">
        <v>6278.8164059999999</v>
      </c>
      <c r="V28" s="13">
        <v>6353.1708980000003</v>
      </c>
      <c r="W28" s="13">
        <v>6434.1098629999997</v>
      </c>
      <c r="X28" s="13">
        <v>6518.9921880000002</v>
      </c>
      <c r="Y28" s="13">
        <v>6604.2128910000001</v>
      </c>
      <c r="Z28" s="13">
        <v>6698.0532229999999</v>
      </c>
      <c r="AA28" s="13">
        <v>6796.201172</v>
      </c>
      <c r="AB28" s="13">
        <v>6884.4125979999999</v>
      </c>
      <c r="AC28" s="13">
        <v>6984.9326170000004</v>
      </c>
      <c r="AD28" s="12">
        <v>9.1310000000000002E-3</v>
      </c>
    </row>
    <row r="29" spans="1:30" ht="15" customHeight="1" x14ac:dyDescent="0.25">
      <c r="A29" s="15" t="s">
        <v>199</v>
      </c>
      <c r="B29" s="18" t="s">
        <v>9</v>
      </c>
      <c r="C29" s="17">
        <v>484.20074499999998</v>
      </c>
      <c r="D29" s="17">
        <v>486.18136600000003</v>
      </c>
      <c r="E29" s="17">
        <v>478.439728</v>
      </c>
      <c r="F29" s="17">
        <v>471.37066700000003</v>
      </c>
      <c r="G29" s="17">
        <v>469.29769900000002</v>
      </c>
      <c r="H29" s="17">
        <v>472.48275799999999</v>
      </c>
      <c r="I29" s="17">
        <v>478.84823599999999</v>
      </c>
      <c r="J29" s="17">
        <v>487.168274</v>
      </c>
      <c r="K29" s="17">
        <v>496.67184400000002</v>
      </c>
      <c r="L29" s="17">
        <v>510.02664199999998</v>
      </c>
      <c r="M29" s="17">
        <v>520.73785399999997</v>
      </c>
      <c r="N29" s="17">
        <v>529.33685300000002</v>
      </c>
      <c r="O29" s="17">
        <v>536.44250499999998</v>
      </c>
      <c r="P29" s="17">
        <v>542.23327600000005</v>
      </c>
      <c r="Q29" s="17">
        <v>548.03186000000005</v>
      </c>
      <c r="R29" s="17">
        <v>555.22375499999998</v>
      </c>
      <c r="S29" s="17">
        <v>562.59393299999999</v>
      </c>
      <c r="T29" s="17">
        <v>569.97875999999997</v>
      </c>
      <c r="U29" s="17">
        <v>577.80963099999997</v>
      </c>
      <c r="V29" s="17">
        <v>586.61554000000001</v>
      </c>
      <c r="W29" s="17">
        <v>595.37738000000002</v>
      </c>
      <c r="X29" s="17">
        <v>603.49444600000004</v>
      </c>
      <c r="Y29" s="17">
        <v>610.90118399999994</v>
      </c>
      <c r="Z29" s="17">
        <v>618.57421899999997</v>
      </c>
      <c r="AA29" s="17">
        <v>626.50836200000003</v>
      </c>
      <c r="AB29" s="17">
        <v>633.64227300000005</v>
      </c>
      <c r="AC29" s="17">
        <v>641.78515600000003</v>
      </c>
      <c r="AD29" s="16">
        <v>1.1169E-2</v>
      </c>
    </row>
    <row r="30" spans="1:30" ht="15" customHeight="1" x14ac:dyDescent="0.25">
      <c r="A30" s="15" t="s">
        <v>198</v>
      </c>
      <c r="B30" s="18" t="s">
        <v>15</v>
      </c>
      <c r="C30" s="17">
        <v>4871.2709960000002</v>
      </c>
      <c r="D30" s="17">
        <v>5043.2729490000002</v>
      </c>
      <c r="E30" s="17">
        <v>5106.9868159999996</v>
      </c>
      <c r="F30" s="17">
        <v>5144.3955079999996</v>
      </c>
      <c r="G30" s="17">
        <v>5183.3339839999999</v>
      </c>
      <c r="H30" s="17">
        <v>5220.4570309999999</v>
      </c>
      <c r="I30" s="17">
        <v>5246.1210940000001</v>
      </c>
      <c r="J30" s="17">
        <v>5261.3330079999996</v>
      </c>
      <c r="K30" s="17">
        <v>5271.2094729999999</v>
      </c>
      <c r="L30" s="17">
        <v>5315.4492190000001</v>
      </c>
      <c r="M30" s="17">
        <v>5354.4248049999997</v>
      </c>
      <c r="N30" s="17">
        <v>5395.3496089999999</v>
      </c>
      <c r="O30" s="17">
        <v>5428.5747069999998</v>
      </c>
      <c r="P30" s="17">
        <v>5452.2753910000001</v>
      </c>
      <c r="Q30" s="17">
        <v>5475.0439450000003</v>
      </c>
      <c r="R30" s="17">
        <v>5510.2197269999997</v>
      </c>
      <c r="S30" s="17">
        <v>5548.8007809999999</v>
      </c>
      <c r="T30" s="17">
        <v>5592.0278319999998</v>
      </c>
      <c r="U30" s="17">
        <v>5633.8022460000002</v>
      </c>
      <c r="V30" s="17">
        <v>5683.7353519999997</v>
      </c>
      <c r="W30" s="17">
        <v>5736.0883789999998</v>
      </c>
      <c r="X30" s="17">
        <v>5782.6938479999999</v>
      </c>
      <c r="Y30" s="17">
        <v>5826.2578119999998</v>
      </c>
      <c r="Z30" s="17">
        <v>5871.7934569999998</v>
      </c>
      <c r="AA30" s="17">
        <v>5916.2055659999996</v>
      </c>
      <c r="AB30" s="17">
        <v>5948.595703</v>
      </c>
      <c r="AC30" s="17">
        <v>5989.1611329999996</v>
      </c>
      <c r="AD30" s="16">
        <v>6.8999999999999999E-3</v>
      </c>
    </row>
    <row r="31" spans="1:30" ht="15" customHeight="1" x14ac:dyDescent="0.25">
      <c r="A31" s="15" t="s">
        <v>197</v>
      </c>
      <c r="B31" s="18" t="s">
        <v>10</v>
      </c>
      <c r="C31" s="17">
        <v>32.237628999999998</v>
      </c>
      <c r="D31" s="17">
        <v>34.852061999999997</v>
      </c>
      <c r="E31" s="17">
        <v>35.257294000000002</v>
      </c>
      <c r="F31" s="17">
        <v>34.928089</v>
      </c>
      <c r="G31" s="17">
        <v>34.447215999999997</v>
      </c>
      <c r="H31" s="17">
        <v>33.972065000000001</v>
      </c>
      <c r="I31" s="17">
        <v>33.557220000000001</v>
      </c>
      <c r="J31" s="17">
        <v>33.239604999999997</v>
      </c>
      <c r="K31" s="17">
        <v>33.074238000000001</v>
      </c>
      <c r="L31" s="17">
        <v>33.312054000000003</v>
      </c>
      <c r="M31" s="17">
        <v>33.709586999999999</v>
      </c>
      <c r="N31" s="17">
        <v>34.423740000000002</v>
      </c>
      <c r="O31" s="17">
        <v>35.392325999999997</v>
      </c>
      <c r="P31" s="17">
        <v>36.459820000000001</v>
      </c>
      <c r="Q31" s="17">
        <v>38.712536</v>
      </c>
      <c r="R31" s="17">
        <v>41.909187000000003</v>
      </c>
      <c r="S31" s="17">
        <v>46.298366999999999</v>
      </c>
      <c r="T31" s="17">
        <v>53.357506000000001</v>
      </c>
      <c r="U31" s="17">
        <v>63.068905000000001</v>
      </c>
      <c r="V31" s="17">
        <v>78.065483</v>
      </c>
      <c r="W31" s="17">
        <v>97.179916000000006</v>
      </c>
      <c r="X31" s="17">
        <v>126.525589</v>
      </c>
      <c r="Y31" s="17">
        <v>159.86167900000001</v>
      </c>
      <c r="Z31" s="17">
        <v>199.47247300000001</v>
      </c>
      <c r="AA31" s="17">
        <v>244.13504</v>
      </c>
      <c r="AB31" s="17">
        <v>291.60162400000002</v>
      </c>
      <c r="AC31" s="17">
        <v>342.07330300000001</v>
      </c>
      <c r="AD31" s="16">
        <v>9.5658999999999994E-2</v>
      </c>
    </row>
    <row r="32" spans="1:30" ht="15" customHeight="1" x14ac:dyDescent="0.25">
      <c r="A32" s="15" t="s">
        <v>196</v>
      </c>
      <c r="B32" s="18" t="s">
        <v>11</v>
      </c>
      <c r="C32" s="17">
        <v>0.79445500000000002</v>
      </c>
      <c r="D32" s="17">
        <v>0.82244600000000001</v>
      </c>
      <c r="E32" s="17">
        <v>0.86926800000000004</v>
      </c>
      <c r="F32" s="17">
        <v>0.924516</v>
      </c>
      <c r="G32" s="17">
        <v>0.97769200000000001</v>
      </c>
      <c r="H32" s="17">
        <v>1.047763</v>
      </c>
      <c r="I32" s="17">
        <v>1.128172</v>
      </c>
      <c r="J32" s="17">
        <v>1.221228</v>
      </c>
      <c r="K32" s="17">
        <v>1.326975</v>
      </c>
      <c r="L32" s="17">
        <v>1.46282</v>
      </c>
      <c r="M32" s="17">
        <v>1.6115649999999999</v>
      </c>
      <c r="N32" s="17">
        <v>1.7860780000000001</v>
      </c>
      <c r="O32" s="17">
        <v>1.985946</v>
      </c>
      <c r="P32" s="17">
        <v>2.2167840000000001</v>
      </c>
      <c r="Q32" s="17">
        <v>2.4849649999999999</v>
      </c>
      <c r="R32" s="17">
        <v>2.8069639999999998</v>
      </c>
      <c r="S32" s="17">
        <v>3.1787299999999998</v>
      </c>
      <c r="T32" s="17">
        <v>3.6251760000000002</v>
      </c>
      <c r="U32" s="17">
        <v>4.1359370000000002</v>
      </c>
      <c r="V32" s="17">
        <v>4.7546280000000003</v>
      </c>
      <c r="W32" s="17">
        <v>5.4644110000000001</v>
      </c>
      <c r="X32" s="17">
        <v>6.2781940000000001</v>
      </c>
      <c r="Y32" s="17">
        <v>7.1916529999999996</v>
      </c>
      <c r="Z32" s="17">
        <v>8.2129619999999992</v>
      </c>
      <c r="AA32" s="17">
        <v>9.3522490000000005</v>
      </c>
      <c r="AB32" s="17">
        <v>10.573090000000001</v>
      </c>
      <c r="AC32" s="17">
        <v>11.913136</v>
      </c>
      <c r="AD32" s="16">
        <v>0.11285000000000001</v>
      </c>
    </row>
    <row r="34" spans="1:30" ht="15" customHeight="1" x14ac:dyDescent="0.2">
      <c r="A34" s="15" t="s">
        <v>195</v>
      </c>
      <c r="B34" s="14" t="s">
        <v>97</v>
      </c>
      <c r="C34" s="13">
        <v>485.42895499999997</v>
      </c>
      <c r="D34" s="13">
        <v>481.83017000000001</v>
      </c>
      <c r="E34" s="13">
        <v>473.95886200000001</v>
      </c>
      <c r="F34" s="13">
        <v>473.16421500000001</v>
      </c>
      <c r="G34" s="13">
        <v>475.79202299999997</v>
      </c>
      <c r="H34" s="13">
        <v>488.90902699999998</v>
      </c>
      <c r="I34" s="13">
        <v>497.69656400000002</v>
      </c>
      <c r="J34" s="13">
        <v>502.18640099999999</v>
      </c>
      <c r="K34" s="13">
        <v>510.010223</v>
      </c>
      <c r="L34" s="13">
        <v>514.90508999999997</v>
      </c>
      <c r="M34" s="13">
        <v>514.20050000000003</v>
      </c>
      <c r="N34" s="13">
        <v>518.613831</v>
      </c>
      <c r="O34" s="13">
        <v>516.30377199999998</v>
      </c>
      <c r="P34" s="13">
        <v>516.41863999999998</v>
      </c>
      <c r="Q34" s="13">
        <v>513.98736599999995</v>
      </c>
      <c r="R34" s="13">
        <v>513.09124799999995</v>
      </c>
      <c r="S34" s="13">
        <v>512.81109600000002</v>
      </c>
      <c r="T34" s="13">
        <v>510.713165</v>
      </c>
      <c r="U34" s="13">
        <v>507.08398399999999</v>
      </c>
      <c r="V34" s="13">
        <v>507.19183299999997</v>
      </c>
      <c r="W34" s="13">
        <v>505.70632899999998</v>
      </c>
      <c r="X34" s="13">
        <v>506.292236</v>
      </c>
      <c r="Y34" s="13">
        <v>505.36334199999999</v>
      </c>
      <c r="Z34" s="13">
        <v>505.551331</v>
      </c>
      <c r="AA34" s="13">
        <v>504.94656400000002</v>
      </c>
      <c r="AB34" s="13">
        <v>507.48251299999998</v>
      </c>
      <c r="AC34" s="13">
        <v>505.62902800000001</v>
      </c>
      <c r="AD34" s="12">
        <v>1.9300000000000001E-3</v>
      </c>
    </row>
    <row r="35" spans="1:30" ht="15" customHeight="1" x14ac:dyDescent="0.25">
      <c r="A35" s="15" t="s">
        <v>194</v>
      </c>
      <c r="B35" s="18" t="s">
        <v>15</v>
      </c>
      <c r="C35" s="17">
        <v>485.42895499999997</v>
      </c>
      <c r="D35" s="17">
        <v>481.83017000000001</v>
      </c>
      <c r="E35" s="17">
        <v>473.95886200000001</v>
      </c>
      <c r="F35" s="17">
        <v>473.16421500000001</v>
      </c>
      <c r="G35" s="17">
        <v>475.79202299999997</v>
      </c>
      <c r="H35" s="17">
        <v>488.90902699999998</v>
      </c>
      <c r="I35" s="17">
        <v>497.16394000000003</v>
      </c>
      <c r="J35" s="17">
        <v>500.57525600000002</v>
      </c>
      <c r="K35" s="17">
        <v>506.74185199999999</v>
      </c>
      <c r="L35" s="17">
        <v>509.41528299999999</v>
      </c>
      <c r="M35" s="17">
        <v>505.99615499999999</v>
      </c>
      <c r="N35" s="17">
        <v>505.82913200000002</v>
      </c>
      <c r="O35" s="17">
        <v>497.37023900000003</v>
      </c>
      <c r="P35" s="17">
        <v>489.61596700000001</v>
      </c>
      <c r="Q35" s="17">
        <v>477.90780599999999</v>
      </c>
      <c r="R35" s="17">
        <v>466.205872</v>
      </c>
      <c r="S35" s="17">
        <v>455.32061800000002</v>
      </c>
      <c r="T35" s="17">
        <v>443.09722900000003</v>
      </c>
      <c r="U35" s="17">
        <v>429.88204999999999</v>
      </c>
      <c r="V35" s="17">
        <v>420.12106299999999</v>
      </c>
      <c r="W35" s="17">
        <v>409.27825899999999</v>
      </c>
      <c r="X35" s="17">
        <v>400.34982300000001</v>
      </c>
      <c r="Y35" s="17">
        <v>390.445312</v>
      </c>
      <c r="Z35" s="17">
        <v>381.627655</v>
      </c>
      <c r="AA35" s="17">
        <v>372.42437699999999</v>
      </c>
      <c r="AB35" s="17">
        <v>365.70581099999998</v>
      </c>
      <c r="AC35" s="17">
        <v>356.00891100000001</v>
      </c>
      <c r="AD35" s="16">
        <v>-1.2031999999999999E-2</v>
      </c>
    </row>
    <row r="36" spans="1:30" ht="15" customHeight="1" x14ac:dyDescent="0.25">
      <c r="A36" s="15" t="s">
        <v>193</v>
      </c>
      <c r="B36" s="18" t="s">
        <v>16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6" t="s">
        <v>14</v>
      </c>
    </row>
    <row r="37" spans="1:30" ht="15" customHeight="1" x14ac:dyDescent="0.25">
      <c r="A37" s="15" t="s">
        <v>192</v>
      </c>
      <c r="B37" s="18" t="s">
        <v>17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6" t="s">
        <v>14</v>
      </c>
    </row>
    <row r="38" spans="1:30" ht="15" customHeight="1" x14ac:dyDescent="0.25">
      <c r="A38" s="15" t="s">
        <v>191</v>
      </c>
      <c r="B38" s="18" t="s">
        <v>18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0.53262299999999996</v>
      </c>
      <c r="J38" s="17">
        <v>1.6111340000000001</v>
      </c>
      <c r="K38" s="17">
        <v>3.2683840000000002</v>
      </c>
      <c r="L38" s="17">
        <v>5.4897850000000004</v>
      </c>
      <c r="M38" s="17">
        <v>8.2043649999999992</v>
      </c>
      <c r="N38" s="17">
        <v>12.784708</v>
      </c>
      <c r="O38" s="17">
        <v>18.933503999999999</v>
      </c>
      <c r="P38" s="17">
        <v>26.802686999999999</v>
      </c>
      <c r="Q38" s="17">
        <v>36.079559000000003</v>
      </c>
      <c r="R38" s="17">
        <v>46.885395000000003</v>
      </c>
      <c r="S38" s="17">
        <v>57.490493999999998</v>
      </c>
      <c r="T38" s="17">
        <v>67.615928999999994</v>
      </c>
      <c r="U38" s="17">
        <v>77.201926999999998</v>
      </c>
      <c r="V38" s="17">
        <v>87.070785999999998</v>
      </c>
      <c r="W38" s="17">
        <v>96.428070000000005</v>
      </c>
      <c r="X38" s="17">
        <v>105.942413</v>
      </c>
      <c r="Y38" s="17">
        <v>114.91802199999999</v>
      </c>
      <c r="Z38" s="17">
        <v>123.923683</v>
      </c>
      <c r="AA38" s="17">
        <v>132.522186</v>
      </c>
      <c r="AB38" s="17">
        <v>141.776703</v>
      </c>
      <c r="AC38" s="17">
        <v>149.62011699999999</v>
      </c>
      <c r="AD38" s="16" t="s">
        <v>14</v>
      </c>
    </row>
    <row r="40" spans="1:30" ht="15" customHeight="1" x14ac:dyDescent="0.2">
      <c r="A40" s="15" t="s">
        <v>190</v>
      </c>
      <c r="B40" s="14" t="s">
        <v>19</v>
      </c>
      <c r="C40" s="13">
        <v>106.611717</v>
      </c>
      <c r="D40" s="13">
        <v>101.7771</v>
      </c>
      <c r="E40" s="13">
        <v>99.534805000000006</v>
      </c>
      <c r="F40" s="13">
        <v>97.309700000000007</v>
      </c>
      <c r="G40" s="13">
        <v>95.762519999999995</v>
      </c>
      <c r="H40" s="13">
        <v>94.020790000000005</v>
      </c>
      <c r="I40" s="13">
        <v>91.992598999999998</v>
      </c>
      <c r="J40" s="13">
        <v>89.520325</v>
      </c>
      <c r="K40" s="13">
        <v>87.177764999999994</v>
      </c>
      <c r="L40" s="13">
        <v>85.676986999999997</v>
      </c>
      <c r="M40" s="13">
        <v>84.188118000000003</v>
      </c>
      <c r="N40" s="13">
        <v>82.661095000000003</v>
      </c>
      <c r="O40" s="13">
        <v>81.045203999999998</v>
      </c>
      <c r="P40" s="13">
        <v>79.436890000000005</v>
      </c>
      <c r="Q40" s="13">
        <v>77.977538999999993</v>
      </c>
      <c r="R40" s="13">
        <v>76.856102000000007</v>
      </c>
      <c r="S40" s="13">
        <v>75.875679000000005</v>
      </c>
      <c r="T40" s="13">
        <v>75.034858999999997</v>
      </c>
      <c r="U40" s="13">
        <v>74.181563999999995</v>
      </c>
      <c r="V40" s="13">
        <v>73.542732000000001</v>
      </c>
      <c r="W40" s="13">
        <v>73.042946000000001</v>
      </c>
      <c r="X40" s="13">
        <v>72.616005000000001</v>
      </c>
      <c r="Y40" s="13">
        <v>72.079680999999994</v>
      </c>
      <c r="Z40" s="13">
        <v>71.645957999999993</v>
      </c>
      <c r="AA40" s="13">
        <v>71.304657000000006</v>
      </c>
      <c r="AB40" s="13">
        <v>70.904387999999997</v>
      </c>
      <c r="AC40" s="13">
        <v>70.722724999999997</v>
      </c>
      <c r="AD40" s="12">
        <v>-1.4455000000000001E-2</v>
      </c>
    </row>
    <row r="41" spans="1:30" ht="15" customHeight="1" x14ac:dyDescent="0.25">
      <c r="A41" s="15" t="s">
        <v>189</v>
      </c>
      <c r="B41" s="18" t="s">
        <v>15</v>
      </c>
      <c r="C41" s="17">
        <v>100.809296</v>
      </c>
      <c r="D41" s="17">
        <v>98.977706999999995</v>
      </c>
      <c r="E41" s="17">
        <v>97.132262999999995</v>
      </c>
      <c r="F41" s="17">
        <v>95.095444000000001</v>
      </c>
      <c r="G41" s="17">
        <v>93.648499000000001</v>
      </c>
      <c r="H41" s="17">
        <v>92.005393999999995</v>
      </c>
      <c r="I41" s="17">
        <v>90.028282000000004</v>
      </c>
      <c r="J41" s="17">
        <v>87.615859999999998</v>
      </c>
      <c r="K41" s="17">
        <v>85.330162000000001</v>
      </c>
      <c r="L41" s="17">
        <v>83.867653000000004</v>
      </c>
      <c r="M41" s="17">
        <v>82.415924000000004</v>
      </c>
      <c r="N41" s="17">
        <v>80.926192999999998</v>
      </c>
      <c r="O41" s="17">
        <v>79.348763000000005</v>
      </c>
      <c r="P41" s="17">
        <v>77.778846999999999</v>
      </c>
      <c r="Q41" s="17">
        <v>76.354361999999995</v>
      </c>
      <c r="R41" s="17">
        <v>75.260345000000001</v>
      </c>
      <c r="S41" s="17">
        <v>74.304244999999995</v>
      </c>
      <c r="T41" s="17">
        <v>73.484840000000005</v>
      </c>
      <c r="U41" s="17">
        <v>72.652953999999994</v>
      </c>
      <c r="V41" s="17">
        <v>72.030974999999998</v>
      </c>
      <c r="W41" s="17">
        <v>71.544914000000006</v>
      </c>
      <c r="X41" s="17">
        <v>71.129974000000004</v>
      </c>
      <c r="Y41" s="17">
        <v>70.607590000000002</v>
      </c>
      <c r="Z41" s="17">
        <v>70.185790999999995</v>
      </c>
      <c r="AA41" s="17">
        <v>69.854797000000005</v>
      </c>
      <c r="AB41" s="17">
        <v>69.466171000000003</v>
      </c>
      <c r="AC41" s="17">
        <v>69.291259999999994</v>
      </c>
      <c r="AD41" s="16">
        <v>-1.4161999999999999E-2</v>
      </c>
    </row>
    <row r="42" spans="1:30" ht="15" customHeight="1" x14ac:dyDescent="0.25">
      <c r="A42" s="15" t="s">
        <v>188</v>
      </c>
      <c r="B42" s="18" t="s">
        <v>20</v>
      </c>
      <c r="C42" s="17">
        <v>5.6677200000000001</v>
      </c>
      <c r="D42" s="17">
        <v>2.6047470000000001</v>
      </c>
      <c r="E42" s="17">
        <v>2.1437189999999999</v>
      </c>
      <c r="F42" s="17">
        <v>1.8956200000000001</v>
      </c>
      <c r="G42" s="17">
        <v>1.736157</v>
      </c>
      <c r="H42" s="17">
        <v>1.5802080000000001</v>
      </c>
      <c r="I42" s="17">
        <v>1.4788570000000001</v>
      </c>
      <c r="J42" s="17">
        <v>1.3753550000000001</v>
      </c>
      <c r="K42" s="17">
        <v>1.278769</v>
      </c>
      <c r="L42" s="17">
        <v>1.198664</v>
      </c>
      <c r="M42" s="17">
        <v>1.123704</v>
      </c>
      <c r="N42" s="17">
        <v>1.0513939999999999</v>
      </c>
      <c r="O42" s="17">
        <v>0.98551200000000005</v>
      </c>
      <c r="P42" s="17">
        <v>0.91907099999999997</v>
      </c>
      <c r="Q42" s="17">
        <v>0.85696000000000006</v>
      </c>
      <c r="R42" s="17">
        <v>0.80059000000000002</v>
      </c>
      <c r="S42" s="17">
        <v>0.744533</v>
      </c>
      <c r="T42" s="17">
        <v>0.68877200000000005</v>
      </c>
      <c r="U42" s="17">
        <v>0.63524099999999994</v>
      </c>
      <c r="V42" s="17">
        <v>0.58321999999999996</v>
      </c>
      <c r="W42" s="17">
        <v>0.53451099999999996</v>
      </c>
      <c r="X42" s="17">
        <v>0.48835600000000001</v>
      </c>
      <c r="Y42" s="17">
        <v>0.447847</v>
      </c>
      <c r="Z42" s="17">
        <v>0.40487200000000001</v>
      </c>
      <c r="AA42" s="17">
        <v>0.35696899999999998</v>
      </c>
      <c r="AB42" s="17">
        <v>0.30568699999999999</v>
      </c>
      <c r="AC42" s="17">
        <v>0.260911</v>
      </c>
      <c r="AD42" s="16">
        <v>-8.7928000000000006E-2</v>
      </c>
    </row>
    <row r="43" spans="1:30" ht="15" customHeight="1" x14ac:dyDescent="0.25">
      <c r="A43" s="15" t="s">
        <v>187</v>
      </c>
      <c r="B43" s="18" t="s">
        <v>17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6" t="s">
        <v>14</v>
      </c>
    </row>
    <row r="44" spans="1:30" ht="15" customHeight="1" x14ac:dyDescent="0.25">
      <c r="A44" s="15" t="s">
        <v>186</v>
      </c>
      <c r="B44" s="18" t="s">
        <v>18</v>
      </c>
      <c r="C44" s="17">
        <v>0.13470799999999999</v>
      </c>
      <c r="D44" s="17">
        <v>0.19464600000000001</v>
      </c>
      <c r="E44" s="17">
        <v>0.25881599999999999</v>
      </c>
      <c r="F44" s="17">
        <v>0.318637</v>
      </c>
      <c r="G44" s="17">
        <v>0.37786199999999998</v>
      </c>
      <c r="H44" s="17">
        <v>0.43519000000000002</v>
      </c>
      <c r="I44" s="17">
        <v>0.48545700000000003</v>
      </c>
      <c r="J44" s="17">
        <v>0.52910599999999997</v>
      </c>
      <c r="K44" s="17">
        <v>0.56883600000000001</v>
      </c>
      <c r="L44" s="17">
        <v>0.61066799999999999</v>
      </c>
      <c r="M44" s="17">
        <v>0.64848799999999995</v>
      </c>
      <c r="N44" s="17">
        <v>0.68351200000000001</v>
      </c>
      <c r="O44" s="17">
        <v>0.71092699999999998</v>
      </c>
      <c r="P44" s="17">
        <v>0.73897900000000005</v>
      </c>
      <c r="Q44" s="17">
        <v>0.76622100000000004</v>
      </c>
      <c r="R44" s="17">
        <v>0.79516399999999998</v>
      </c>
      <c r="S44" s="17">
        <v>0.82690600000000003</v>
      </c>
      <c r="T44" s="17">
        <v>0.86124699999999998</v>
      </c>
      <c r="U44" s="17">
        <v>0.89337200000000005</v>
      </c>
      <c r="V44" s="17">
        <v>0.92853799999999997</v>
      </c>
      <c r="W44" s="17">
        <v>0.96352199999999999</v>
      </c>
      <c r="X44" s="17">
        <v>0.99767099999999997</v>
      </c>
      <c r="Y44" s="17">
        <v>1.0242439999999999</v>
      </c>
      <c r="Z44" s="17">
        <v>1.0552999999999999</v>
      </c>
      <c r="AA44" s="17">
        <v>1.092886</v>
      </c>
      <c r="AB44" s="17">
        <v>1.132528</v>
      </c>
      <c r="AC44" s="17">
        <v>1.1705570000000001</v>
      </c>
      <c r="AD44" s="16">
        <v>7.4399999999999994E-2</v>
      </c>
    </row>
    <row r="46" spans="1:30" ht="15" customHeight="1" x14ac:dyDescent="0.2">
      <c r="A46" s="15" t="s">
        <v>185</v>
      </c>
      <c r="B46" s="14" t="s">
        <v>21</v>
      </c>
      <c r="C46" s="13">
        <v>638.95922900000005</v>
      </c>
      <c r="D46" s="13">
        <v>726.01300000000003</v>
      </c>
      <c r="E46" s="13">
        <v>654.90222200000005</v>
      </c>
      <c r="F46" s="13">
        <v>641.99133300000005</v>
      </c>
      <c r="G46" s="13">
        <v>656.35064699999998</v>
      </c>
      <c r="H46" s="13">
        <v>675.67291299999999</v>
      </c>
      <c r="I46" s="13">
        <v>641.16662599999995</v>
      </c>
      <c r="J46" s="13">
        <v>645.00170900000001</v>
      </c>
      <c r="K46" s="13">
        <v>648.58300799999995</v>
      </c>
      <c r="L46" s="13">
        <v>658.56512499999997</v>
      </c>
      <c r="M46" s="13">
        <v>669.09063700000002</v>
      </c>
      <c r="N46" s="13">
        <v>675.94928000000004</v>
      </c>
      <c r="O46" s="13">
        <v>678.35247800000002</v>
      </c>
      <c r="P46" s="13">
        <v>681.61187700000005</v>
      </c>
      <c r="Q46" s="13">
        <v>685.24652100000003</v>
      </c>
      <c r="R46" s="13">
        <v>689.43573000000004</v>
      </c>
      <c r="S46" s="13">
        <v>695.68158000000005</v>
      </c>
      <c r="T46" s="13">
        <v>703.17077600000005</v>
      </c>
      <c r="U46" s="13">
        <v>710.05157499999996</v>
      </c>
      <c r="V46" s="13">
        <v>715.72546399999999</v>
      </c>
      <c r="W46" s="13">
        <v>721.39550799999995</v>
      </c>
      <c r="X46" s="13">
        <v>727.64288299999998</v>
      </c>
      <c r="Y46" s="13">
        <v>731.73071300000004</v>
      </c>
      <c r="Z46" s="13">
        <v>735.05108600000005</v>
      </c>
      <c r="AA46" s="13">
        <v>736.54650900000001</v>
      </c>
      <c r="AB46" s="13">
        <v>740.89746100000002</v>
      </c>
      <c r="AC46" s="13">
        <v>744.95629899999994</v>
      </c>
      <c r="AD46" s="12">
        <v>1.031E-3</v>
      </c>
    </row>
    <row r="47" spans="1:30" ht="15" customHeight="1" x14ac:dyDescent="0.25">
      <c r="A47" s="15" t="s">
        <v>184</v>
      </c>
      <c r="B47" s="18" t="s">
        <v>15</v>
      </c>
      <c r="C47" s="17">
        <v>217.723038</v>
      </c>
      <c r="D47" s="17">
        <v>298.99685699999998</v>
      </c>
      <c r="E47" s="17">
        <v>297.33944700000001</v>
      </c>
      <c r="F47" s="17">
        <v>307.15481599999998</v>
      </c>
      <c r="G47" s="17">
        <v>318.05404700000003</v>
      </c>
      <c r="H47" s="17">
        <v>333.79922499999998</v>
      </c>
      <c r="I47" s="17">
        <v>283.93829299999999</v>
      </c>
      <c r="J47" s="17">
        <v>284.44339000000002</v>
      </c>
      <c r="K47" s="17">
        <v>284.95739700000001</v>
      </c>
      <c r="L47" s="17">
        <v>286.05578600000001</v>
      </c>
      <c r="M47" s="17">
        <v>287.19613600000002</v>
      </c>
      <c r="N47" s="17">
        <v>288.00616500000001</v>
      </c>
      <c r="O47" s="17">
        <v>288.40396099999998</v>
      </c>
      <c r="P47" s="17">
        <v>288.87744099999998</v>
      </c>
      <c r="Q47" s="17">
        <v>289.39712500000002</v>
      </c>
      <c r="R47" s="17">
        <v>289.94088699999998</v>
      </c>
      <c r="S47" s="17">
        <v>290.66430700000001</v>
      </c>
      <c r="T47" s="17">
        <v>291.47622699999999</v>
      </c>
      <c r="U47" s="17">
        <v>292.22464000000002</v>
      </c>
      <c r="V47" s="17">
        <v>292.86465500000003</v>
      </c>
      <c r="W47" s="17">
        <v>293.49221799999998</v>
      </c>
      <c r="X47" s="17">
        <v>294.18817100000001</v>
      </c>
      <c r="Y47" s="17">
        <v>294.67568999999997</v>
      </c>
      <c r="Z47" s="17">
        <v>295.10745200000002</v>
      </c>
      <c r="AA47" s="17">
        <v>295.36038200000002</v>
      </c>
      <c r="AB47" s="17">
        <v>295.86166400000002</v>
      </c>
      <c r="AC47" s="17">
        <v>296.31951900000001</v>
      </c>
      <c r="AD47" s="16">
        <v>-3.6000000000000002E-4</v>
      </c>
    </row>
    <row r="48" spans="1:30" ht="15" customHeight="1" x14ac:dyDescent="0.25">
      <c r="A48" s="15" t="s">
        <v>183</v>
      </c>
      <c r="B48" s="18" t="s">
        <v>20</v>
      </c>
      <c r="C48" s="17">
        <v>421.236176</v>
      </c>
      <c r="D48" s="17">
        <v>426.677277</v>
      </c>
      <c r="E48" s="17">
        <v>357.44284099999999</v>
      </c>
      <c r="F48" s="17">
        <v>334.65960699999999</v>
      </c>
      <c r="G48" s="17">
        <v>338.07647700000001</v>
      </c>
      <c r="H48" s="17">
        <v>341.58126800000002</v>
      </c>
      <c r="I48" s="17">
        <v>354.47332799999998</v>
      </c>
      <c r="J48" s="17">
        <v>357.33163500000001</v>
      </c>
      <c r="K48" s="17">
        <v>360.01800500000002</v>
      </c>
      <c r="L48" s="17">
        <v>368.60318000000001</v>
      </c>
      <c r="M48" s="17">
        <v>377.71328699999998</v>
      </c>
      <c r="N48" s="17">
        <v>383.49230999999997</v>
      </c>
      <c r="O48" s="17">
        <v>385.052795</v>
      </c>
      <c r="P48" s="17">
        <v>387.475281</v>
      </c>
      <c r="Q48" s="17">
        <v>390.30618299999998</v>
      </c>
      <c r="R48" s="17">
        <v>393.55807499999997</v>
      </c>
      <c r="S48" s="17">
        <v>398.69958500000001</v>
      </c>
      <c r="T48" s="17">
        <v>404.716339</v>
      </c>
      <c r="U48" s="17">
        <v>410.184326</v>
      </c>
      <c r="V48" s="17">
        <v>414.53008999999997</v>
      </c>
      <c r="W48" s="17">
        <v>418.73556500000001</v>
      </c>
      <c r="X48" s="17">
        <v>423.69613600000002</v>
      </c>
      <c r="Y48" s="17">
        <v>426.58209199999999</v>
      </c>
      <c r="Z48" s="17">
        <v>428.89025900000001</v>
      </c>
      <c r="AA48" s="17">
        <v>429.36148100000003</v>
      </c>
      <c r="AB48" s="17">
        <v>432.43521099999998</v>
      </c>
      <c r="AC48" s="17">
        <v>435.14001500000001</v>
      </c>
      <c r="AD48" s="16">
        <v>7.8600000000000002E-4</v>
      </c>
    </row>
    <row r="49" spans="1:30" ht="15" customHeight="1" x14ac:dyDescent="0.25">
      <c r="A49" s="15" t="s">
        <v>182</v>
      </c>
      <c r="B49" s="18" t="s">
        <v>17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6" t="s">
        <v>14</v>
      </c>
    </row>
    <row r="50" spans="1:30" ht="15" customHeight="1" x14ac:dyDescent="0.25">
      <c r="A50" s="15" t="s">
        <v>181</v>
      </c>
      <c r="B50" s="18" t="s">
        <v>18</v>
      </c>
      <c r="C50" s="17">
        <v>0</v>
      </c>
      <c r="D50" s="17">
        <v>0.33884700000000001</v>
      </c>
      <c r="E50" s="17">
        <v>0.11995500000000001</v>
      </c>
      <c r="F50" s="17">
        <v>0.17685400000000001</v>
      </c>
      <c r="G50" s="17">
        <v>0.220166</v>
      </c>
      <c r="H50" s="17">
        <v>0.29239799999999999</v>
      </c>
      <c r="I50" s="17">
        <v>2.7549830000000002</v>
      </c>
      <c r="J50" s="17">
        <v>3.2266550000000001</v>
      </c>
      <c r="K50" s="17">
        <v>3.6076130000000002</v>
      </c>
      <c r="L50" s="17">
        <v>3.9062160000000001</v>
      </c>
      <c r="M50" s="17">
        <v>4.1811889999999998</v>
      </c>
      <c r="N50" s="17">
        <v>4.4507919999999999</v>
      </c>
      <c r="O50" s="17">
        <v>4.8957139999999999</v>
      </c>
      <c r="P50" s="17">
        <v>5.2591640000000002</v>
      </c>
      <c r="Q50" s="17">
        <v>5.5431999999999997</v>
      </c>
      <c r="R50" s="17">
        <v>5.9367590000000003</v>
      </c>
      <c r="S50" s="17">
        <v>6.3176829999999997</v>
      </c>
      <c r="T50" s="17">
        <v>6.9782099999999998</v>
      </c>
      <c r="U50" s="17">
        <v>7.6426540000000003</v>
      </c>
      <c r="V50" s="17">
        <v>8.3306749999999994</v>
      </c>
      <c r="W50" s="17">
        <v>9.1677269999999993</v>
      </c>
      <c r="X50" s="17">
        <v>9.7586309999999994</v>
      </c>
      <c r="Y50" s="17">
        <v>10.472872000000001</v>
      </c>
      <c r="Z50" s="17">
        <v>11.053428</v>
      </c>
      <c r="AA50" s="17">
        <v>11.824655999999999</v>
      </c>
      <c r="AB50" s="17">
        <v>12.600614999999999</v>
      </c>
      <c r="AC50" s="17">
        <v>13.496737</v>
      </c>
      <c r="AD50" s="16">
        <v>0.158801</v>
      </c>
    </row>
    <row r="52" spans="1:30" ht="15" customHeight="1" x14ac:dyDescent="0.2">
      <c r="A52" s="15" t="s">
        <v>180</v>
      </c>
      <c r="B52" s="14" t="s">
        <v>22</v>
      </c>
      <c r="C52" s="13">
        <v>2348.3728030000002</v>
      </c>
      <c r="D52" s="13">
        <v>2373.836182</v>
      </c>
      <c r="E52" s="13">
        <v>2405.1757809999999</v>
      </c>
      <c r="F52" s="13">
        <v>2435.9418949999999</v>
      </c>
      <c r="G52" s="13">
        <v>2466.1813959999999</v>
      </c>
      <c r="H52" s="13">
        <v>2493.0795899999998</v>
      </c>
      <c r="I52" s="13">
        <v>2517.0048830000001</v>
      </c>
      <c r="J52" s="13">
        <v>2541.76001</v>
      </c>
      <c r="K52" s="13">
        <v>2568.530518</v>
      </c>
      <c r="L52" s="13">
        <v>2598.4589839999999</v>
      </c>
      <c r="M52" s="13">
        <v>2630.5551759999998</v>
      </c>
      <c r="N52" s="13">
        <v>2664.7272950000001</v>
      </c>
      <c r="O52" s="13">
        <v>2699.4897460000002</v>
      </c>
      <c r="P52" s="13">
        <v>2735.5874020000001</v>
      </c>
      <c r="Q52" s="13">
        <v>2767.9106449999999</v>
      </c>
      <c r="R52" s="13">
        <v>2795.7045899999998</v>
      </c>
      <c r="S52" s="13">
        <v>2821.0227049999999</v>
      </c>
      <c r="T52" s="13">
        <v>2844.4399410000001</v>
      </c>
      <c r="U52" s="13">
        <v>2866.9929200000001</v>
      </c>
      <c r="V52" s="13">
        <v>2887.163818</v>
      </c>
      <c r="W52" s="13">
        <v>2907.0876459999999</v>
      </c>
      <c r="X52" s="13">
        <v>2926.626221</v>
      </c>
      <c r="Y52" s="13">
        <v>2944.3867190000001</v>
      </c>
      <c r="Z52" s="13">
        <v>2959.547607</v>
      </c>
      <c r="AA52" s="13">
        <v>2973.1115719999998</v>
      </c>
      <c r="AB52" s="13">
        <v>2984.7951659999999</v>
      </c>
      <c r="AC52" s="13">
        <v>2995.1701659999999</v>
      </c>
      <c r="AD52" s="12">
        <v>9.3430000000000006E-3</v>
      </c>
    </row>
    <row r="53" spans="1:30" ht="15" customHeight="1" x14ac:dyDescent="0.25">
      <c r="A53" s="15" t="s">
        <v>179</v>
      </c>
      <c r="B53" s="18" t="s">
        <v>23</v>
      </c>
      <c r="C53" s="17">
        <v>2325.7250979999999</v>
      </c>
      <c r="D53" s="17">
        <v>2351.2385250000002</v>
      </c>
      <c r="E53" s="17">
        <v>2382.619385</v>
      </c>
      <c r="F53" s="17">
        <v>2413.419922</v>
      </c>
      <c r="G53" s="17">
        <v>2443.6877439999998</v>
      </c>
      <c r="H53" s="17">
        <v>2470.609375</v>
      </c>
      <c r="I53" s="17">
        <v>2494.5539549999999</v>
      </c>
      <c r="J53" s="17">
        <v>2519.3251949999999</v>
      </c>
      <c r="K53" s="17">
        <v>2546.1088869999999</v>
      </c>
      <c r="L53" s="17">
        <v>2576.0483399999998</v>
      </c>
      <c r="M53" s="17">
        <v>2608.1535640000002</v>
      </c>
      <c r="N53" s="17">
        <v>2642.3332519999999</v>
      </c>
      <c r="O53" s="17">
        <v>2677.1020509999998</v>
      </c>
      <c r="P53" s="17">
        <v>2713.2048340000001</v>
      </c>
      <c r="Q53" s="17">
        <v>2745.5322270000001</v>
      </c>
      <c r="R53" s="17">
        <v>2773.3295899999998</v>
      </c>
      <c r="S53" s="17">
        <v>2798.650635</v>
      </c>
      <c r="T53" s="17">
        <v>2822.0703119999998</v>
      </c>
      <c r="U53" s="17">
        <v>2844.6252439999998</v>
      </c>
      <c r="V53" s="17">
        <v>2864.7978520000001</v>
      </c>
      <c r="W53" s="17">
        <v>2884.7231449999999</v>
      </c>
      <c r="X53" s="17">
        <v>2904.2626949999999</v>
      </c>
      <c r="Y53" s="17">
        <v>2922.0241700000001</v>
      </c>
      <c r="Z53" s="17">
        <v>2937.1857909999999</v>
      </c>
      <c r="AA53" s="17">
        <v>2950.7504880000001</v>
      </c>
      <c r="AB53" s="17">
        <v>2962.4345699999999</v>
      </c>
      <c r="AC53" s="17">
        <v>2972.8100589999999</v>
      </c>
      <c r="AD53" s="16">
        <v>9.4269999999999996E-3</v>
      </c>
    </row>
    <row r="54" spans="1:30" ht="15" customHeight="1" x14ac:dyDescent="0.25">
      <c r="A54" s="15" t="s">
        <v>178</v>
      </c>
      <c r="B54" s="18" t="s">
        <v>24</v>
      </c>
      <c r="C54" s="17">
        <v>22.647708999999999</v>
      </c>
      <c r="D54" s="17">
        <v>22.597695999999999</v>
      </c>
      <c r="E54" s="17">
        <v>22.556318000000001</v>
      </c>
      <c r="F54" s="17">
        <v>22.522082999999999</v>
      </c>
      <c r="G54" s="17">
        <v>22.493756999999999</v>
      </c>
      <c r="H54" s="17">
        <v>22.470321999999999</v>
      </c>
      <c r="I54" s="17">
        <v>22.450932000000002</v>
      </c>
      <c r="J54" s="17">
        <v>22.434888999999998</v>
      </c>
      <c r="K54" s="17">
        <v>22.421616</v>
      </c>
      <c r="L54" s="17">
        <v>22.410633000000001</v>
      </c>
      <c r="M54" s="17">
        <v>22.401546</v>
      </c>
      <c r="N54" s="17">
        <v>22.394030000000001</v>
      </c>
      <c r="O54" s="17">
        <v>22.387810000000002</v>
      </c>
      <c r="P54" s="17">
        <v>22.382663999999998</v>
      </c>
      <c r="Q54" s="17">
        <v>22.378405000000001</v>
      </c>
      <c r="R54" s="17">
        <v>22.374881999999999</v>
      </c>
      <c r="S54" s="17">
        <v>22.371967000000001</v>
      </c>
      <c r="T54" s="17">
        <v>22.369555999999999</v>
      </c>
      <c r="U54" s="17">
        <v>22.367560999999998</v>
      </c>
      <c r="V54" s="17">
        <v>22.36591</v>
      </c>
      <c r="W54" s="17">
        <v>22.364543999999999</v>
      </c>
      <c r="X54" s="17">
        <v>22.363415</v>
      </c>
      <c r="Y54" s="17">
        <v>22.362477999999999</v>
      </c>
      <c r="Z54" s="17">
        <v>22.361706000000002</v>
      </c>
      <c r="AA54" s="17">
        <v>22.361065</v>
      </c>
      <c r="AB54" s="17">
        <v>22.360537000000001</v>
      </c>
      <c r="AC54" s="17">
        <v>22.360098000000001</v>
      </c>
      <c r="AD54" s="16">
        <v>-4.2299999999999998E-4</v>
      </c>
    </row>
    <row r="56" spans="1:30" ht="15" customHeight="1" x14ac:dyDescent="0.2">
      <c r="A56" s="15" t="s">
        <v>177</v>
      </c>
      <c r="B56" s="14" t="s">
        <v>176</v>
      </c>
      <c r="C56" s="13">
        <v>650.66369599999996</v>
      </c>
      <c r="D56" s="13">
        <v>646.40039100000001</v>
      </c>
      <c r="E56" s="13">
        <v>662.00793499999997</v>
      </c>
      <c r="F56" s="13">
        <v>660.89624000000003</v>
      </c>
      <c r="G56" s="13">
        <v>657.05859399999997</v>
      </c>
      <c r="H56" s="13">
        <v>654.67358400000001</v>
      </c>
      <c r="I56" s="13">
        <v>653.517517</v>
      </c>
      <c r="J56" s="13">
        <v>652.70727499999998</v>
      </c>
      <c r="K56" s="13">
        <v>653.21301300000005</v>
      </c>
      <c r="L56" s="13">
        <v>654.13732900000002</v>
      </c>
      <c r="M56" s="13">
        <v>654.94256600000006</v>
      </c>
      <c r="N56" s="13">
        <v>655.72900400000003</v>
      </c>
      <c r="O56" s="13">
        <v>660.04644800000005</v>
      </c>
      <c r="P56" s="13">
        <v>666.77179000000001</v>
      </c>
      <c r="Q56" s="13">
        <v>673.87750200000005</v>
      </c>
      <c r="R56" s="13">
        <v>681.31982400000004</v>
      </c>
      <c r="S56" s="13">
        <v>689.09478799999999</v>
      </c>
      <c r="T56" s="13">
        <v>697.16308600000002</v>
      </c>
      <c r="U56" s="13">
        <v>705.59210199999995</v>
      </c>
      <c r="V56" s="13">
        <v>714.331909</v>
      </c>
      <c r="W56" s="13">
        <v>723.41381799999999</v>
      </c>
      <c r="X56" s="13">
        <v>732.82794200000001</v>
      </c>
      <c r="Y56" s="13">
        <v>742.52410899999995</v>
      </c>
      <c r="Z56" s="13">
        <v>752.60534700000005</v>
      </c>
      <c r="AA56" s="13">
        <v>762.96856700000001</v>
      </c>
      <c r="AB56" s="13">
        <v>773.60101299999997</v>
      </c>
      <c r="AC56" s="13">
        <v>784.50500499999998</v>
      </c>
      <c r="AD56" s="12">
        <v>7.7749999999999998E-3</v>
      </c>
    </row>
    <row r="57" spans="1:30" ht="15" customHeight="1" x14ac:dyDescent="0.25">
      <c r="A57" s="15" t="s">
        <v>175</v>
      </c>
      <c r="B57" s="18" t="s">
        <v>174</v>
      </c>
      <c r="C57" s="17">
        <v>498.52795400000002</v>
      </c>
      <c r="D57" s="17">
        <v>491.838257</v>
      </c>
      <c r="E57" s="17">
        <v>506.37307700000002</v>
      </c>
      <c r="F57" s="17">
        <v>506.666718</v>
      </c>
      <c r="G57" s="17">
        <v>503.575287</v>
      </c>
      <c r="H57" s="17">
        <v>501.593323</v>
      </c>
      <c r="I57" s="17">
        <v>500.720215</v>
      </c>
      <c r="J57" s="17">
        <v>500.09918199999998</v>
      </c>
      <c r="K57" s="17">
        <v>500.48614500000002</v>
      </c>
      <c r="L57" s="17">
        <v>501.204407</v>
      </c>
      <c r="M57" s="17">
        <v>501.83203099999997</v>
      </c>
      <c r="N57" s="17">
        <v>502.43850700000002</v>
      </c>
      <c r="O57" s="17">
        <v>505.74420199999997</v>
      </c>
      <c r="P57" s="17">
        <v>510.89779700000003</v>
      </c>
      <c r="Q57" s="17">
        <v>516.34252900000001</v>
      </c>
      <c r="R57" s="17">
        <v>522.04620399999999</v>
      </c>
      <c r="S57" s="17">
        <v>528.00769000000003</v>
      </c>
      <c r="T57" s="17">
        <v>534.19525099999998</v>
      </c>
      <c r="U57" s="17">
        <v>540.658997</v>
      </c>
      <c r="V57" s="17">
        <v>547.35888699999998</v>
      </c>
      <c r="W57" s="17">
        <v>554.32055700000001</v>
      </c>
      <c r="X57" s="17">
        <v>561.53741500000001</v>
      </c>
      <c r="Y57" s="17">
        <v>568.96734600000002</v>
      </c>
      <c r="Z57" s="17">
        <v>576.69122300000004</v>
      </c>
      <c r="AA57" s="17">
        <v>584.62914999999998</v>
      </c>
      <c r="AB57" s="17">
        <v>592.77777100000003</v>
      </c>
      <c r="AC57" s="17">
        <v>601.13360599999999</v>
      </c>
      <c r="AD57" s="16">
        <v>8.0590000000000002E-3</v>
      </c>
    </row>
    <row r="58" spans="1:30" ht="15" customHeight="1" x14ac:dyDescent="0.25">
      <c r="A58" s="15" t="s">
        <v>173</v>
      </c>
      <c r="B58" s="18" t="s">
        <v>16</v>
      </c>
      <c r="C58" s="17">
        <v>21.483616000000001</v>
      </c>
      <c r="D58" s="17">
        <v>25.663264999999999</v>
      </c>
      <c r="E58" s="17">
        <v>22.926808999999999</v>
      </c>
      <c r="F58" s="17">
        <v>21.444519</v>
      </c>
      <c r="G58" s="17">
        <v>21.50845</v>
      </c>
      <c r="H58" s="17">
        <v>21.624804000000001</v>
      </c>
      <c r="I58" s="17">
        <v>21.570685999999998</v>
      </c>
      <c r="J58" s="17">
        <v>21.544229999999999</v>
      </c>
      <c r="K58" s="17">
        <v>21.561556</v>
      </c>
      <c r="L58" s="17">
        <v>21.579381999999999</v>
      </c>
      <c r="M58" s="17">
        <v>21.592542999999999</v>
      </c>
      <c r="N58" s="17">
        <v>21.613565000000001</v>
      </c>
      <c r="O58" s="17">
        <v>21.758972</v>
      </c>
      <c r="P58" s="17">
        <v>21.980077999999999</v>
      </c>
      <c r="Q58" s="17">
        <v>22.214174</v>
      </c>
      <c r="R58" s="17">
        <v>22.458019</v>
      </c>
      <c r="S58" s="17">
        <v>22.709081999999999</v>
      </c>
      <c r="T58" s="17">
        <v>22.968267000000001</v>
      </c>
      <c r="U58" s="17">
        <v>23.239526999999999</v>
      </c>
      <c r="V58" s="17">
        <v>23.523540000000001</v>
      </c>
      <c r="W58" s="17">
        <v>23.819330000000001</v>
      </c>
      <c r="X58" s="17">
        <v>24.125171999999999</v>
      </c>
      <c r="Y58" s="17">
        <v>24.444199000000001</v>
      </c>
      <c r="Z58" s="17">
        <v>24.777376</v>
      </c>
      <c r="AA58" s="17">
        <v>25.122332</v>
      </c>
      <c r="AB58" s="17">
        <v>25.470554</v>
      </c>
      <c r="AC58" s="17">
        <v>25.828856999999999</v>
      </c>
      <c r="AD58" s="16">
        <v>2.5700000000000001E-4</v>
      </c>
    </row>
    <row r="59" spans="1:30" ht="15" customHeight="1" x14ac:dyDescent="0.25">
      <c r="A59" s="15" t="s">
        <v>172</v>
      </c>
      <c r="B59" s="18" t="s">
        <v>171</v>
      </c>
      <c r="C59" s="17">
        <v>130.65206900000001</v>
      </c>
      <c r="D59" s="17">
        <v>128.898865</v>
      </c>
      <c r="E59" s="17">
        <v>132.70808400000001</v>
      </c>
      <c r="F59" s="17">
        <v>132.78504899999999</v>
      </c>
      <c r="G59" s="17">
        <v>131.97485399999999</v>
      </c>
      <c r="H59" s="17">
        <v>131.45541399999999</v>
      </c>
      <c r="I59" s="17">
        <v>131.226608</v>
      </c>
      <c r="J59" s="17">
        <v>131.06385800000001</v>
      </c>
      <c r="K59" s="17">
        <v>131.165268</v>
      </c>
      <c r="L59" s="17">
        <v>131.35351600000001</v>
      </c>
      <c r="M59" s="17">
        <v>131.51799</v>
      </c>
      <c r="N59" s="17">
        <v>131.676941</v>
      </c>
      <c r="O59" s="17">
        <v>132.543274</v>
      </c>
      <c r="P59" s="17">
        <v>133.89390599999999</v>
      </c>
      <c r="Q59" s="17">
        <v>135.32081600000001</v>
      </c>
      <c r="R59" s="17">
        <v>136.81561300000001</v>
      </c>
      <c r="S59" s="17">
        <v>138.37799100000001</v>
      </c>
      <c r="T59" s="17">
        <v>139.999573</v>
      </c>
      <c r="U59" s="17">
        <v>141.69360399999999</v>
      </c>
      <c r="V59" s="17">
        <v>143.44949299999999</v>
      </c>
      <c r="W59" s="17">
        <v>145.273956</v>
      </c>
      <c r="X59" s="17">
        <v>147.16532900000001</v>
      </c>
      <c r="Y59" s="17">
        <v>149.11253400000001</v>
      </c>
      <c r="Z59" s="17">
        <v>151.13674900000001</v>
      </c>
      <c r="AA59" s="17">
        <v>153.21710200000001</v>
      </c>
      <c r="AB59" s="17">
        <v>155.35264599999999</v>
      </c>
      <c r="AC59" s="17">
        <v>157.54252600000001</v>
      </c>
      <c r="AD59" s="16">
        <v>8.0590000000000002E-3</v>
      </c>
    </row>
    <row r="61" spans="1:30" ht="15" customHeight="1" x14ac:dyDescent="0.2">
      <c r="A61" s="15" t="s">
        <v>170</v>
      </c>
      <c r="B61" s="14" t="s">
        <v>169</v>
      </c>
      <c r="C61" s="13">
        <v>261.18960600000003</v>
      </c>
      <c r="D61" s="13">
        <v>262.80062900000001</v>
      </c>
      <c r="E61" s="13">
        <v>264.61135899999999</v>
      </c>
      <c r="F61" s="13">
        <v>266.44348100000002</v>
      </c>
      <c r="G61" s="13">
        <v>268.29333500000001</v>
      </c>
      <c r="H61" s="13">
        <v>270.15838600000001</v>
      </c>
      <c r="I61" s="13">
        <v>272.03439300000002</v>
      </c>
      <c r="J61" s="13">
        <v>273.91772500000002</v>
      </c>
      <c r="K61" s="13">
        <v>275.804779</v>
      </c>
      <c r="L61" s="13">
        <v>277.692657</v>
      </c>
      <c r="M61" s="13">
        <v>279.57867399999998</v>
      </c>
      <c r="N61" s="13">
        <v>281.459564</v>
      </c>
      <c r="O61" s="13">
        <v>283.33532700000001</v>
      </c>
      <c r="P61" s="13">
        <v>285.19717400000002</v>
      </c>
      <c r="Q61" s="13">
        <v>287.044464</v>
      </c>
      <c r="R61" s="13">
        <v>288.87454200000002</v>
      </c>
      <c r="S61" s="13">
        <v>290.68487499999998</v>
      </c>
      <c r="T61" s="13">
        <v>292.47409099999999</v>
      </c>
      <c r="U61" s="13">
        <v>294.241241</v>
      </c>
      <c r="V61" s="13">
        <v>295.98590100000001</v>
      </c>
      <c r="W61" s="13">
        <v>297.70831299999998</v>
      </c>
      <c r="X61" s="13">
        <v>299.40924100000001</v>
      </c>
      <c r="Y61" s="13">
        <v>301.09155299999998</v>
      </c>
      <c r="Z61" s="13">
        <v>302.75470000000001</v>
      </c>
      <c r="AA61" s="13">
        <v>304.39935300000002</v>
      </c>
      <c r="AB61" s="13">
        <v>306.02645899999999</v>
      </c>
      <c r="AC61" s="13">
        <v>307.63699300000002</v>
      </c>
      <c r="AD61" s="12">
        <v>6.3210000000000002E-3</v>
      </c>
    </row>
    <row r="62" spans="1:30" ht="15" customHeight="1" x14ac:dyDescent="0.25">
      <c r="A62" s="15" t="s">
        <v>168</v>
      </c>
      <c r="B62" s="18" t="s">
        <v>167</v>
      </c>
      <c r="C62" s="17">
        <v>107.273758</v>
      </c>
      <c r="D62" s="17">
        <v>107.370285</v>
      </c>
      <c r="E62" s="17">
        <v>107.553917</v>
      </c>
      <c r="F62" s="17">
        <v>107.750839</v>
      </c>
      <c r="G62" s="17">
        <v>107.958809</v>
      </c>
      <c r="H62" s="17">
        <v>108.17681899999999</v>
      </c>
      <c r="I62" s="17">
        <v>108.40315200000001</v>
      </c>
      <c r="J62" s="17">
        <v>108.636742</v>
      </c>
      <c r="K62" s="17">
        <v>108.87526699999999</v>
      </c>
      <c r="L62" s="17">
        <v>109.11741600000001</v>
      </c>
      <c r="M62" s="17">
        <v>109.361801</v>
      </c>
      <c r="N62" s="17">
        <v>109.607231</v>
      </c>
      <c r="O62" s="17">
        <v>109.854195</v>
      </c>
      <c r="P62" s="17">
        <v>110.098564</v>
      </c>
      <c r="Q62" s="17">
        <v>110.34116400000001</v>
      </c>
      <c r="R62" s="17">
        <v>110.581085</v>
      </c>
      <c r="S62" s="17">
        <v>110.817207</v>
      </c>
      <c r="T62" s="17">
        <v>111.049126</v>
      </c>
      <c r="U62" s="17">
        <v>111.276382</v>
      </c>
      <c r="V62" s="17">
        <v>111.49884</v>
      </c>
      <c r="W62" s="17">
        <v>111.71661400000001</v>
      </c>
      <c r="X62" s="17">
        <v>111.92984</v>
      </c>
      <c r="Y62" s="17">
        <v>112.13903000000001</v>
      </c>
      <c r="Z62" s="17">
        <v>112.34307099999999</v>
      </c>
      <c r="AA62" s="17">
        <v>112.541763</v>
      </c>
      <c r="AB62" s="17">
        <v>112.73493999999999</v>
      </c>
      <c r="AC62" s="17">
        <v>112.922096</v>
      </c>
      <c r="AD62" s="16">
        <v>2.019E-3</v>
      </c>
    </row>
    <row r="63" spans="1:30" ht="15" customHeight="1" x14ac:dyDescent="0.25">
      <c r="A63" s="15" t="s">
        <v>166</v>
      </c>
      <c r="B63" s="18" t="s">
        <v>153</v>
      </c>
      <c r="C63" s="17">
        <v>11.044821000000001</v>
      </c>
      <c r="D63" s="17">
        <v>11.014538</v>
      </c>
      <c r="E63" s="17">
        <v>10.993382</v>
      </c>
      <c r="F63" s="17">
        <v>10.973755000000001</v>
      </c>
      <c r="G63" s="17">
        <v>10.95553</v>
      </c>
      <c r="H63" s="17">
        <v>10.938487</v>
      </c>
      <c r="I63" s="17">
        <v>10.922402</v>
      </c>
      <c r="J63" s="17">
        <v>10.907038</v>
      </c>
      <c r="K63" s="17">
        <v>10.892366000000001</v>
      </c>
      <c r="L63" s="17">
        <v>10.878238</v>
      </c>
      <c r="M63" s="17">
        <v>10.864580999999999</v>
      </c>
      <c r="N63" s="17">
        <v>10.851221000000001</v>
      </c>
      <c r="O63" s="17">
        <v>10.838089</v>
      </c>
      <c r="P63" s="17">
        <v>10.824944</v>
      </c>
      <c r="Q63" s="17">
        <v>10.811638</v>
      </c>
      <c r="R63" s="17">
        <v>10.798029</v>
      </c>
      <c r="S63" s="17">
        <v>10.784019000000001</v>
      </c>
      <c r="T63" s="17">
        <v>10.769575</v>
      </c>
      <c r="U63" s="17">
        <v>10.754655</v>
      </c>
      <c r="V63" s="17">
        <v>10.739243999999999</v>
      </c>
      <c r="W63" s="17">
        <v>10.723361000000001</v>
      </c>
      <c r="X63" s="17">
        <v>10.707018</v>
      </c>
      <c r="Y63" s="17">
        <v>10.690317</v>
      </c>
      <c r="Z63" s="17">
        <v>10.673294</v>
      </c>
      <c r="AA63" s="17">
        <v>10.655972999999999</v>
      </c>
      <c r="AB63" s="17">
        <v>10.638436</v>
      </c>
      <c r="AC63" s="17">
        <v>10.62078</v>
      </c>
      <c r="AD63" s="16">
        <v>-1.4549999999999999E-3</v>
      </c>
    </row>
    <row r="64" spans="1:30" ht="15" customHeight="1" x14ac:dyDescent="0.25">
      <c r="A64" s="15" t="s">
        <v>165</v>
      </c>
      <c r="B64" s="18" t="s">
        <v>98</v>
      </c>
      <c r="C64" s="17">
        <v>82.460532999999998</v>
      </c>
      <c r="D64" s="17">
        <v>81.917809000000005</v>
      </c>
      <c r="E64" s="17">
        <v>81.905861000000002</v>
      </c>
      <c r="F64" s="17">
        <v>81.598975999999993</v>
      </c>
      <c r="G64" s="17">
        <v>81.111603000000002</v>
      </c>
      <c r="H64" s="17">
        <v>80.343390999999997</v>
      </c>
      <c r="I64" s="17">
        <v>79.482697000000002</v>
      </c>
      <c r="J64" s="17">
        <v>78.502135999999993</v>
      </c>
      <c r="K64" s="17">
        <v>77.425880000000006</v>
      </c>
      <c r="L64" s="17">
        <v>76.324020000000004</v>
      </c>
      <c r="M64" s="17">
        <v>75.190651000000003</v>
      </c>
      <c r="N64" s="17">
        <v>74.017723000000004</v>
      </c>
      <c r="O64" s="17">
        <v>72.751389000000003</v>
      </c>
      <c r="P64" s="17">
        <v>71.407393999999996</v>
      </c>
      <c r="Q64" s="17">
        <v>70.015029999999996</v>
      </c>
      <c r="R64" s="17">
        <v>68.550612999999998</v>
      </c>
      <c r="S64" s="17">
        <v>67.029503000000005</v>
      </c>
      <c r="T64" s="17">
        <v>65.382378000000003</v>
      </c>
      <c r="U64" s="17">
        <v>63.597031000000001</v>
      </c>
      <c r="V64" s="17">
        <v>61.699863000000001</v>
      </c>
      <c r="W64" s="17">
        <v>59.665343999999997</v>
      </c>
      <c r="X64" s="17">
        <v>57.526328999999997</v>
      </c>
      <c r="Y64" s="17">
        <v>55.272697000000001</v>
      </c>
      <c r="Z64" s="17">
        <v>52.928668999999999</v>
      </c>
      <c r="AA64" s="17">
        <v>50.450896999999998</v>
      </c>
      <c r="AB64" s="17">
        <v>47.857559000000002</v>
      </c>
      <c r="AC64" s="17">
        <v>45.125084000000001</v>
      </c>
      <c r="AD64" s="16">
        <v>-2.3569E-2</v>
      </c>
    </row>
    <row r="65" spans="1:30" ht="15" customHeight="1" x14ac:dyDescent="0.25">
      <c r="A65" s="15" t="s">
        <v>164</v>
      </c>
      <c r="B65" s="18" t="s">
        <v>150</v>
      </c>
      <c r="C65" s="17">
        <v>13.695881</v>
      </c>
      <c r="D65" s="17">
        <v>14.365652000000001</v>
      </c>
      <c r="E65" s="17">
        <v>14.582573</v>
      </c>
      <c r="F65" s="17">
        <v>15.106218</v>
      </c>
      <c r="G65" s="17">
        <v>15.819995</v>
      </c>
      <c r="H65" s="17">
        <v>16.823467000000001</v>
      </c>
      <c r="I65" s="17">
        <v>17.926804000000001</v>
      </c>
      <c r="J65" s="17">
        <v>19.156538000000001</v>
      </c>
      <c r="K65" s="17">
        <v>20.486229000000002</v>
      </c>
      <c r="L65" s="17">
        <v>21.844604</v>
      </c>
      <c r="M65" s="17">
        <v>23.236265</v>
      </c>
      <c r="N65" s="17">
        <v>24.668240000000001</v>
      </c>
      <c r="O65" s="17">
        <v>26.194941</v>
      </c>
      <c r="P65" s="17">
        <v>27.796721000000002</v>
      </c>
      <c r="Q65" s="17">
        <v>29.44528</v>
      </c>
      <c r="R65" s="17">
        <v>31.163526999999998</v>
      </c>
      <c r="S65" s="17">
        <v>32.935074</v>
      </c>
      <c r="T65" s="17">
        <v>34.828879999999998</v>
      </c>
      <c r="U65" s="17">
        <v>36.856735</v>
      </c>
      <c r="V65" s="17">
        <v>38.992100000000001</v>
      </c>
      <c r="W65" s="17">
        <v>41.260627999999997</v>
      </c>
      <c r="X65" s="17">
        <v>43.629570000000001</v>
      </c>
      <c r="Y65" s="17">
        <v>46.109447000000003</v>
      </c>
      <c r="Z65" s="17">
        <v>48.674903999999998</v>
      </c>
      <c r="AA65" s="17">
        <v>51.369064000000002</v>
      </c>
      <c r="AB65" s="17">
        <v>54.173504000000001</v>
      </c>
      <c r="AC65" s="17">
        <v>57.111167999999999</v>
      </c>
      <c r="AD65" s="16">
        <v>5.6758999999999997E-2</v>
      </c>
    </row>
    <row r="66" spans="1:30" ht="15" customHeight="1" x14ac:dyDescent="0.25">
      <c r="A66" s="15" t="s">
        <v>163</v>
      </c>
      <c r="B66" s="18" t="s">
        <v>148</v>
      </c>
      <c r="C66" s="17">
        <v>7.2524000000000005E-2</v>
      </c>
      <c r="D66" s="17">
        <v>7.2290999999999994E-2</v>
      </c>
      <c r="E66" s="17">
        <v>7.2095999999999993E-2</v>
      </c>
      <c r="F66" s="17">
        <v>7.1892999999999999E-2</v>
      </c>
      <c r="G66" s="17">
        <v>7.1686E-2</v>
      </c>
      <c r="H66" s="17">
        <v>7.1472999999999995E-2</v>
      </c>
      <c r="I66" s="17">
        <v>7.1254999999999999E-2</v>
      </c>
      <c r="J66" s="17">
        <v>7.1028999999999995E-2</v>
      </c>
      <c r="K66" s="17">
        <v>7.0794999999999997E-2</v>
      </c>
      <c r="L66" s="17">
        <v>7.0554000000000006E-2</v>
      </c>
      <c r="M66" s="17">
        <v>7.0304000000000005E-2</v>
      </c>
      <c r="N66" s="17">
        <v>7.0045999999999997E-2</v>
      </c>
      <c r="O66" s="17">
        <v>6.9778000000000007E-2</v>
      </c>
      <c r="P66" s="17">
        <v>6.9501999999999994E-2</v>
      </c>
      <c r="Q66" s="17">
        <v>6.9214999999999999E-2</v>
      </c>
      <c r="R66" s="17">
        <v>6.8917000000000006E-2</v>
      </c>
      <c r="S66" s="17">
        <v>6.8610000000000004E-2</v>
      </c>
      <c r="T66" s="17">
        <v>6.8292000000000005E-2</v>
      </c>
      <c r="U66" s="17">
        <v>6.7963999999999997E-2</v>
      </c>
      <c r="V66" s="17">
        <v>6.7627000000000007E-2</v>
      </c>
      <c r="W66" s="17">
        <v>6.7281999999999995E-2</v>
      </c>
      <c r="X66" s="17">
        <v>6.6928000000000001E-2</v>
      </c>
      <c r="Y66" s="17">
        <v>6.6566E-2</v>
      </c>
      <c r="Z66" s="17">
        <v>6.6198000000000007E-2</v>
      </c>
      <c r="AA66" s="17">
        <v>6.5823999999999994E-2</v>
      </c>
      <c r="AB66" s="17">
        <v>6.5445000000000003E-2</v>
      </c>
      <c r="AC66" s="17">
        <v>6.5062999999999996E-2</v>
      </c>
      <c r="AD66" s="16">
        <v>-4.2050000000000004E-3</v>
      </c>
    </row>
    <row r="67" spans="1:30" ht="15" customHeight="1" x14ac:dyDescent="0.25">
      <c r="A67" s="15" t="s">
        <v>162</v>
      </c>
      <c r="B67" s="18" t="s">
        <v>161</v>
      </c>
      <c r="C67" s="17">
        <v>31.391501999999999</v>
      </c>
      <c r="D67" s="17">
        <v>31.627523</v>
      </c>
      <c r="E67" s="17">
        <v>31.884998</v>
      </c>
      <c r="F67" s="17">
        <v>32.142628000000002</v>
      </c>
      <c r="G67" s="17">
        <v>32.400131000000002</v>
      </c>
      <c r="H67" s="17">
        <v>32.657271999999999</v>
      </c>
      <c r="I67" s="17">
        <v>32.913563000000003</v>
      </c>
      <c r="J67" s="17">
        <v>33.168461000000001</v>
      </c>
      <c r="K67" s="17">
        <v>33.421760999999996</v>
      </c>
      <c r="L67" s="17">
        <v>33.673121999999999</v>
      </c>
      <c r="M67" s="17">
        <v>33.922339999999998</v>
      </c>
      <c r="N67" s="17">
        <v>34.168987000000001</v>
      </c>
      <c r="O67" s="17">
        <v>34.412982999999997</v>
      </c>
      <c r="P67" s="17">
        <v>34.653407999999999</v>
      </c>
      <c r="Q67" s="17">
        <v>34.889972999999998</v>
      </c>
      <c r="R67" s="17">
        <v>35.122368000000002</v>
      </c>
      <c r="S67" s="17">
        <v>35.350341999999998</v>
      </c>
      <c r="T67" s="17">
        <v>35.573737999999999</v>
      </c>
      <c r="U67" s="17">
        <v>35.792476999999998</v>
      </c>
      <c r="V67" s="17">
        <v>36.006549999999997</v>
      </c>
      <c r="W67" s="17">
        <v>36.215972999999998</v>
      </c>
      <c r="X67" s="17">
        <v>36.420932999999998</v>
      </c>
      <c r="Y67" s="17">
        <v>36.621887000000001</v>
      </c>
      <c r="Z67" s="17">
        <v>36.818973999999997</v>
      </c>
      <c r="AA67" s="17">
        <v>37.012366999999998</v>
      </c>
      <c r="AB67" s="17">
        <v>37.202316000000003</v>
      </c>
      <c r="AC67" s="17">
        <v>37.389102999999999</v>
      </c>
      <c r="AD67" s="16">
        <v>6.7159999999999997E-3</v>
      </c>
    </row>
    <row r="68" spans="1:30" ht="15" customHeight="1" x14ac:dyDescent="0.25">
      <c r="A68" s="15" t="s">
        <v>160</v>
      </c>
      <c r="B68" s="18" t="s">
        <v>153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6" t="s">
        <v>14</v>
      </c>
    </row>
    <row r="69" spans="1:30" ht="15" customHeight="1" x14ac:dyDescent="0.25">
      <c r="A69" s="15" t="s">
        <v>159</v>
      </c>
      <c r="B69" s="18" t="s">
        <v>98</v>
      </c>
      <c r="C69" s="17">
        <v>31.391501999999999</v>
      </c>
      <c r="D69" s="17">
        <v>31.627523</v>
      </c>
      <c r="E69" s="17">
        <v>31.884998</v>
      </c>
      <c r="F69" s="17">
        <v>32.142628000000002</v>
      </c>
      <c r="G69" s="17">
        <v>32.400131000000002</v>
      </c>
      <c r="H69" s="17">
        <v>32.657271999999999</v>
      </c>
      <c r="I69" s="17">
        <v>32.913563000000003</v>
      </c>
      <c r="J69" s="17">
        <v>33.168461000000001</v>
      </c>
      <c r="K69" s="17">
        <v>33.421760999999996</v>
      </c>
      <c r="L69" s="17">
        <v>33.673121999999999</v>
      </c>
      <c r="M69" s="17">
        <v>33.922339999999998</v>
      </c>
      <c r="N69" s="17">
        <v>34.168987000000001</v>
      </c>
      <c r="O69" s="17">
        <v>34.412982999999997</v>
      </c>
      <c r="P69" s="17">
        <v>34.653407999999999</v>
      </c>
      <c r="Q69" s="17">
        <v>34.889972999999998</v>
      </c>
      <c r="R69" s="17">
        <v>35.122368000000002</v>
      </c>
      <c r="S69" s="17">
        <v>35.350341999999998</v>
      </c>
      <c r="T69" s="17">
        <v>35.573737999999999</v>
      </c>
      <c r="U69" s="17">
        <v>35.792476999999998</v>
      </c>
      <c r="V69" s="17">
        <v>36.006549999999997</v>
      </c>
      <c r="W69" s="17">
        <v>36.215972999999998</v>
      </c>
      <c r="X69" s="17">
        <v>36.420932999999998</v>
      </c>
      <c r="Y69" s="17">
        <v>36.621887000000001</v>
      </c>
      <c r="Z69" s="17">
        <v>36.818973999999997</v>
      </c>
      <c r="AA69" s="17">
        <v>37.012366999999998</v>
      </c>
      <c r="AB69" s="17">
        <v>37.202316000000003</v>
      </c>
      <c r="AC69" s="17">
        <v>37.389102999999999</v>
      </c>
      <c r="AD69" s="16">
        <v>6.7159999999999997E-3</v>
      </c>
    </row>
    <row r="70" spans="1:30" ht="15" customHeight="1" x14ac:dyDescent="0.25">
      <c r="A70" s="15" t="s">
        <v>158</v>
      </c>
      <c r="B70" s="18" t="s">
        <v>150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6" t="s">
        <v>14</v>
      </c>
    </row>
    <row r="71" spans="1:30" ht="15" customHeight="1" x14ac:dyDescent="0.25">
      <c r="A71" s="15" t="s">
        <v>157</v>
      </c>
      <c r="B71" s="18" t="s">
        <v>148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6" t="s">
        <v>14</v>
      </c>
    </row>
    <row r="72" spans="1:30" ht="15" customHeight="1" x14ac:dyDescent="0.25">
      <c r="A72" s="15" t="s">
        <v>156</v>
      </c>
      <c r="B72" s="18" t="s">
        <v>155</v>
      </c>
      <c r="C72" s="17">
        <v>122.524345</v>
      </c>
      <c r="D72" s="17">
        <v>123.802795</v>
      </c>
      <c r="E72" s="17">
        <v>125.17243999999999</v>
      </c>
      <c r="F72" s="17">
        <v>126.550026</v>
      </c>
      <c r="G72" s="17">
        <v>127.93439499999999</v>
      </c>
      <c r="H72" s="17">
        <v>129.32429500000001</v>
      </c>
      <c r="I72" s="17">
        <v>130.717682</v>
      </c>
      <c r="J72" s="17">
        <v>132.11253400000001</v>
      </c>
      <c r="K72" s="17">
        <v>133.50775100000001</v>
      </c>
      <c r="L72" s="17">
        <v>134.90211500000001</v>
      </c>
      <c r="M72" s="17">
        <v>136.29454000000001</v>
      </c>
      <c r="N72" s="17">
        <v>137.68336500000001</v>
      </c>
      <c r="O72" s="17">
        <v>139.068161</v>
      </c>
      <c r="P72" s="17">
        <v>140.44520600000001</v>
      </c>
      <c r="Q72" s="17">
        <v>141.81333900000001</v>
      </c>
      <c r="R72" s="17">
        <v>143.171097</v>
      </c>
      <c r="S72" s="17">
        <v>144.517303</v>
      </c>
      <c r="T72" s="17">
        <v>145.85122699999999</v>
      </c>
      <c r="U72" s="17">
        <v>147.17237900000001</v>
      </c>
      <c r="V72" s="17">
        <v>148.48052999999999</v>
      </c>
      <c r="W72" s="17">
        <v>149.77572599999999</v>
      </c>
      <c r="X72" s="17">
        <v>151.05845600000001</v>
      </c>
      <c r="Y72" s="17">
        <v>152.33064300000001</v>
      </c>
      <c r="Z72" s="17">
        <v>153.59265099999999</v>
      </c>
      <c r="AA72" s="17">
        <v>154.845215</v>
      </c>
      <c r="AB72" s="17">
        <v>156.089203</v>
      </c>
      <c r="AC72" s="17">
        <v>157.325806</v>
      </c>
      <c r="AD72" s="16">
        <v>9.6310000000000007E-3</v>
      </c>
    </row>
    <row r="73" spans="1:30" ht="15" customHeight="1" x14ac:dyDescent="0.25">
      <c r="A73" s="15" t="s">
        <v>154</v>
      </c>
      <c r="B73" s="18" t="s">
        <v>153</v>
      </c>
      <c r="C73" s="17">
        <v>13.598742</v>
      </c>
      <c r="D73" s="17">
        <v>13.740634999999999</v>
      </c>
      <c r="E73" s="17">
        <v>13.89265</v>
      </c>
      <c r="F73" s="17">
        <v>14.045546</v>
      </c>
      <c r="G73" s="17">
        <v>14.199195</v>
      </c>
      <c r="H73" s="17">
        <v>14.353456</v>
      </c>
      <c r="I73" s="17">
        <v>14.508106</v>
      </c>
      <c r="J73" s="17">
        <v>14.662915999999999</v>
      </c>
      <c r="K73" s="17">
        <v>14.817773000000001</v>
      </c>
      <c r="L73" s="17">
        <v>14.972528000000001</v>
      </c>
      <c r="M73" s="17">
        <v>15.12707</v>
      </c>
      <c r="N73" s="17">
        <v>15.281214</v>
      </c>
      <c r="O73" s="17">
        <v>15.43491</v>
      </c>
      <c r="P73" s="17">
        <v>15.587745</v>
      </c>
      <c r="Q73" s="17">
        <v>15.739591000000001</v>
      </c>
      <c r="R73" s="17">
        <v>15.890286</v>
      </c>
      <c r="S73" s="17">
        <v>16.039701000000001</v>
      </c>
      <c r="T73" s="17">
        <v>16.187752</v>
      </c>
      <c r="U73" s="17">
        <v>16.334381</v>
      </c>
      <c r="V73" s="17">
        <v>16.479569999999999</v>
      </c>
      <c r="W73" s="17">
        <v>16.623322000000002</v>
      </c>
      <c r="X73" s="17">
        <v>16.765689999999999</v>
      </c>
      <c r="Y73" s="17">
        <v>16.906887000000001</v>
      </c>
      <c r="Z73" s="17">
        <v>17.046955000000001</v>
      </c>
      <c r="AA73" s="17">
        <v>17.185976</v>
      </c>
      <c r="AB73" s="17">
        <v>17.324041000000001</v>
      </c>
      <c r="AC73" s="17">
        <v>17.461288</v>
      </c>
      <c r="AD73" s="16">
        <v>9.6310000000000007E-3</v>
      </c>
    </row>
    <row r="74" spans="1:30" ht="15" customHeight="1" x14ac:dyDescent="0.25">
      <c r="A74" s="15" t="s">
        <v>152</v>
      </c>
      <c r="B74" s="18" t="s">
        <v>98</v>
      </c>
      <c r="C74" s="17">
        <v>107.57100699999999</v>
      </c>
      <c r="D74" s="17">
        <v>108.674797</v>
      </c>
      <c r="E74" s="17">
        <v>109.871582</v>
      </c>
      <c r="F74" s="17">
        <v>111.06665</v>
      </c>
      <c r="G74" s="17">
        <v>112.261658</v>
      </c>
      <c r="H74" s="17">
        <v>113.452545</v>
      </c>
      <c r="I74" s="17">
        <v>114.643074</v>
      </c>
      <c r="J74" s="17">
        <v>115.830673</v>
      </c>
      <c r="K74" s="17">
        <v>117.015182</v>
      </c>
      <c r="L74" s="17">
        <v>118.197502</v>
      </c>
      <c r="M74" s="17">
        <v>119.37645000000001</v>
      </c>
      <c r="N74" s="17">
        <v>120.550369</v>
      </c>
      <c r="O74" s="17">
        <v>121.71701</v>
      </c>
      <c r="P74" s="17">
        <v>122.873627</v>
      </c>
      <c r="Q74" s="17">
        <v>124.019958</v>
      </c>
      <c r="R74" s="17">
        <v>125.15409099999999</v>
      </c>
      <c r="S74" s="17">
        <v>126.275406</v>
      </c>
      <c r="T74" s="17">
        <v>127.381203</v>
      </c>
      <c r="U74" s="17">
        <v>128.47077899999999</v>
      </c>
      <c r="V74" s="17">
        <v>129.54458600000001</v>
      </c>
      <c r="W74" s="17">
        <v>130.60173</v>
      </c>
      <c r="X74" s="17">
        <v>131.643799</v>
      </c>
      <c r="Y74" s="17">
        <v>132.67193599999999</v>
      </c>
      <c r="Z74" s="17">
        <v>133.68714900000001</v>
      </c>
      <c r="AA74" s="17">
        <v>134.688705</v>
      </c>
      <c r="AB74" s="17">
        <v>135.67794799999999</v>
      </c>
      <c r="AC74" s="17">
        <v>136.65505999999999</v>
      </c>
      <c r="AD74" s="16">
        <v>9.2060000000000006E-3</v>
      </c>
    </row>
    <row r="75" spans="1:30" ht="15" customHeight="1" x14ac:dyDescent="0.25">
      <c r="A75" s="15" t="s">
        <v>151</v>
      </c>
      <c r="B75" s="18" t="s">
        <v>150</v>
      </c>
      <c r="C75" s="17">
        <v>1.249646</v>
      </c>
      <c r="D75" s="17">
        <v>1.2813190000000001</v>
      </c>
      <c r="E75" s="17">
        <v>1.300996</v>
      </c>
      <c r="F75" s="17">
        <v>1.329429</v>
      </c>
      <c r="G75" s="17">
        <v>1.363964</v>
      </c>
      <c r="H75" s="17">
        <v>1.407521</v>
      </c>
      <c r="I75" s="17">
        <v>1.4545349999999999</v>
      </c>
      <c r="J75" s="17">
        <v>1.5057769999999999</v>
      </c>
      <c r="K75" s="17">
        <v>1.5604469999999999</v>
      </c>
      <c r="L75" s="17">
        <v>1.6165290000000001</v>
      </c>
      <c r="M75" s="17">
        <v>1.674264</v>
      </c>
      <c r="N75" s="17">
        <v>1.733838</v>
      </c>
      <c r="O75" s="17">
        <v>1.797123</v>
      </c>
      <c r="P75" s="17">
        <v>1.8635349999999999</v>
      </c>
      <c r="Q75" s="17">
        <v>1.932318</v>
      </c>
      <c r="R75" s="17">
        <v>2.0040849999999999</v>
      </c>
      <c r="S75" s="17">
        <v>2.0784229999999999</v>
      </c>
      <c r="T75" s="17">
        <v>2.1573549999999999</v>
      </c>
      <c r="U75" s="17">
        <v>2.241161</v>
      </c>
      <c r="V75" s="17">
        <v>2.329186</v>
      </c>
      <c r="W75" s="17">
        <v>2.42238</v>
      </c>
      <c r="X75" s="17">
        <v>2.5195829999999999</v>
      </c>
      <c r="Y75" s="17">
        <v>2.621337</v>
      </c>
      <c r="Z75" s="17">
        <v>2.7269890000000001</v>
      </c>
      <c r="AA75" s="17">
        <v>2.8379020000000001</v>
      </c>
      <c r="AB75" s="17">
        <v>2.9535149999999999</v>
      </c>
      <c r="AC75" s="17">
        <v>3.0747049999999998</v>
      </c>
      <c r="AD75" s="16">
        <v>3.5632999999999998E-2</v>
      </c>
    </row>
    <row r="76" spans="1:30" ht="15" customHeight="1" x14ac:dyDescent="0.25">
      <c r="A76" s="15" t="s">
        <v>149</v>
      </c>
      <c r="B76" s="18" t="s">
        <v>148</v>
      </c>
      <c r="C76" s="17">
        <v>0.104947</v>
      </c>
      <c r="D76" s="17">
        <v>0.106042</v>
      </c>
      <c r="E76" s="17">
        <v>0.10721600000000001</v>
      </c>
      <c r="F76" s="17">
        <v>0.10839600000000001</v>
      </c>
      <c r="G76" s="17">
        <v>0.109581</v>
      </c>
      <c r="H76" s="17">
        <v>0.110772</v>
      </c>
      <c r="I76" s="17">
        <v>0.111965</v>
      </c>
      <c r="J76" s="17">
        <v>0.11316</v>
      </c>
      <c r="K76" s="17">
        <v>0.114355</v>
      </c>
      <c r="L76" s="17">
        <v>0.115549</v>
      </c>
      <c r="M76" s="17">
        <v>0.116742</v>
      </c>
      <c r="N76" s="17">
        <v>0.117932</v>
      </c>
      <c r="O76" s="17">
        <v>0.119118</v>
      </c>
      <c r="P76" s="17">
        <v>0.120297</v>
      </c>
      <c r="Q76" s="17">
        <v>0.12146899999999999</v>
      </c>
      <c r="R76" s="17">
        <v>0.122632</v>
      </c>
      <c r="S76" s="17">
        <v>0.12378500000000001</v>
      </c>
      <c r="T76" s="17">
        <v>0.124928</v>
      </c>
      <c r="U76" s="17">
        <v>0.12606000000000001</v>
      </c>
      <c r="V76" s="17">
        <v>0.12717999999999999</v>
      </c>
      <c r="W76" s="17">
        <v>0.12828899999999999</v>
      </c>
      <c r="X76" s="17">
        <v>0.129388</v>
      </c>
      <c r="Y76" s="17">
        <v>0.13047800000000001</v>
      </c>
      <c r="Z76" s="17">
        <v>0.13155900000000001</v>
      </c>
      <c r="AA76" s="17">
        <v>0.132632</v>
      </c>
      <c r="AB76" s="17">
        <v>0.13369700000000001</v>
      </c>
      <c r="AC76" s="17">
        <v>0.13475599999999999</v>
      </c>
      <c r="AD76" s="16">
        <v>9.6310000000000007E-3</v>
      </c>
    </row>
    <row r="78" spans="1:30" ht="15" customHeight="1" x14ac:dyDescent="0.2">
      <c r="A78" s="15" t="s">
        <v>147</v>
      </c>
      <c r="B78" s="14" t="s">
        <v>146</v>
      </c>
      <c r="C78" s="13">
        <v>51.225960000000001</v>
      </c>
      <c r="D78" s="13">
        <v>50.784377999999997</v>
      </c>
      <c r="E78" s="13">
        <v>50.063957000000002</v>
      </c>
      <c r="F78" s="13">
        <v>49.962532000000003</v>
      </c>
      <c r="G78" s="13">
        <v>50.438400000000001</v>
      </c>
      <c r="H78" s="13">
        <v>51.178322000000001</v>
      </c>
      <c r="I78" s="13">
        <v>51.962910000000001</v>
      </c>
      <c r="J78" s="13">
        <v>52.692974</v>
      </c>
      <c r="K78" s="13">
        <v>53.347026999999997</v>
      </c>
      <c r="L78" s="13">
        <v>53.963478000000002</v>
      </c>
      <c r="M78" s="13">
        <v>54.550441999999997</v>
      </c>
      <c r="N78" s="13">
        <v>55.100665999999997</v>
      </c>
      <c r="O78" s="13">
        <v>55.663986000000001</v>
      </c>
      <c r="P78" s="13">
        <v>56.248207000000001</v>
      </c>
      <c r="Q78" s="13">
        <v>56.763114999999999</v>
      </c>
      <c r="R78" s="13">
        <v>57.244872999999998</v>
      </c>
      <c r="S78" s="13">
        <v>57.707619000000001</v>
      </c>
      <c r="T78" s="13">
        <v>58.195853999999997</v>
      </c>
      <c r="U78" s="13">
        <v>58.716431</v>
      </c>
      <c r="V78" s="13">
        <v>59.258975999999997</v>
      </c>
      <c r="W78" s="13">
        <v>59.823273</v>
      </c>
      <c r="X78" s="13">
        <v>60.328907000000001</v>
      </c>
      <c r="Y78" s="13">
        <v>60.952483999999998</v>
      </c>
      <c r="Z78" s="13">
        <v>61.640259</v>
      </c>
      <c r="AA78" s="13">
        <v>62.382689999999997</v>
      </c>
      <c r="AB78" s="13">
        <v>63.151009000000002</v>
      </c>
      <c r="AC78" s="13">
        <v>63.948959000000002</v>
      </c>
      <c r="AD78" s="12">
        <v>9.2619999999999994E-3</v>
      </c>
    </row>
    <row r="79" spans="1:30" ht="15" customHeight="1" x14ac:dyDescent="0.25">
      <c r="A79" s="15" t="s">
        <v>145</v>
      </c>
      <c r="B79" s="18" t="s">
        <v>144</v>
      </c>
      <c r="C79" s="17">
        <v>19.451077000000002</v>
      </c>
      <c r="D79" s="17">
        <v>17.421372999999999</v>
      </c>
      <c r="E79" s="17">
        <v>15.409939</v>
      </c>
      <c r="F79" s="17">
        <v>14.765713999999999</v>
      </c>
      <c r="G79" s="17">
        <v>14.710639</v>
      </c>
      <c r="H79" s="17">
        <v>15.119408</v>
      </c>
      <c r="I79" s="17">
        <v>15.548126999999999</v>
      </c>
      <c r="J79" s="17">
        <v>15.907222000000001</v>
      </c>
      <c r="K79" s="17">
        <v>16.138995999999999</v>
      </c>
      <c r="L79" s="17">
        <v>16.312943000000001</v>
      </c>
      <c r="M79" s="17">
        <v>16.404512</v>
      </c>
      <c r="N79" s="17">
        <v>16.466304999999998</v>
      </c>
      <c r="O79" s="17">
        <v>16.569109000000001</v>
      </c>
      <c r="P79" s="17">
        <v>16.654191999999998</v>
      </c>
      <c r="Q79" s="17">
        <v>16.707305999999999</v>
      </c>
      <c r="R79" s="17">
        <v>16.791183</v>
      </c>
      <c r="S79" s="17">
        <v>16.859096999999998</v>
      </c>
      <c r="T79" s="17">
        <v>16.985969999999998</v>
      </c>
      <c r="U79" s="17">
        <v>17.153946000000001</v>
      </c>
      <c r="V79" s="17">
        <v>17.344109</v>
      </c>
      <c r="W79" s="17">
        <v>17.541763</v>
      </c>
      <c r="X79" s="17">
        <v>17.632341</v>
      </c>
      <c r="Y79" s="17">
        <v>17.783069999999999</v>
      </c>
      <c r="Z79" s="17">
        <v>17.890062</v>
      </c>
      <c r="AA79" s="17">
        <v>18.066347</v>
      </c>
      <c r="AB79" s="17">
        <v>18.252554</v>
      </c>
      <c r="AC79" s="17">
        <v>18.461411999999999</v>
      </c>
      <c r="AD79" s="16">
        <v>2.3219999999999998E-3</v>
      </c>
    </row>
    <row r="80" spans="1:30" ht="15" customHeight="1" x14ac:dyDescent="0.25">
      <c r="A80" s="15" t="s">
        <v>143</v>
      </c>
      <c r="B80" s="18" t="s">
        <v>133</v>
      </c>
      <c r="C80" s="17">
        <v>1.9451080000000001</v>
      </c>
      <c r="D80" s="17">
        <v>1.742138</v>
      </c>
      <c r="E80" s="17">
        <v>1.5409949999999999</v>
      </c>
      <c r="F80" s="17">
        <v>1.476572</v>
      </c>
      <c r="G80" s="17">
        <v>1.4710650000000001</v>
      </c>
      <c r="H80" s="17">
        <v>1.511941</v>
      </c>
      <c r="I80" s="17">
        <v>1.554813</v>
      </c>
      <c r="J80" s="17">
        <v>1.590722</v>
      </c>
      <c r="K80" s="17">
        <v>1.6138999999999999</v>
      </c>
      <c r="L80" s="17">
        <v>1.631294</v>
      </c>
      <c r="M80" s="17">
        <v>1.6404510000000001</v>
      </c>
      <c r="N80" s="17">
        <v>1.646631</v>
      </c>
      <c r="O80" s="17">
        <v>1.656911</v>
      </c>
      <c r="P80" s="17">
        <v>1.6654199999999999</v>
      </c>
      <c r="Q80" s="17">
        <v>1.670731</v>
      </c>
      <c r="R80" s="17">
        <v>1.679119</v>
      </c>
      <c r="S80" s="17">
        <v>1.68591</v>
      </c>
      <c r="T80" s="17">
        <v>1.6985969999999999</v>
      </c>
      <c r="U80" s="17">
        <v>1.715395</v>
      </c>
      <c r="V80" s="17">
        <v>1.7344109999999999</v>
      </c>
      <c r="W80" s="17">
        <v>1.7541770000000001</v>
      </c>
      <c r="X80" s="17">
        <v>1.763234</v>
      </c>
      <c r="Y80" s="17">
        <v>1.7783070000000001</v>
      </c>
      <c r="Z80" s="17">
        <v>1.789007</v>
      </c>
      <c r="AA80" s="17">
        <v>1.806635</v>
      </c>
      <c r="AB80" s="17">
        <v>1.825256</v>
      </c>
      <c r="AC80" s="17">
        <v>1.8461419999999999</v>
      </c>
      <c r="AD80" s="16">
        <v>2.3219999999999998E-3</v>
      </c>
    </row>
    <row r="81" spans="1:30" ht="15" customHeight="1" x14ac:dyDescent="0.25">
      <c r="A81" s="15" t="s">
        <v>142</v>
      </c>
      <c r="B81" s="18" t="s">
        <v>131</v>
      </c>
      <c r="C81" s="17">
        <v>17.505967999999999</v>
      </c>
      <c r="D81" s="17">
        <v>15.679235</v>
      </c>
      <c r="E81" s="17">
        <v>13.868944000000001</v>
      </c>
      <c r="F81" s="17">
        <v>13.289142</v>
      </c>
      <c r="G81" s="17">
        <v>13.239573999999999</v>
      </c>
      <c r="H81" s="17">
        <v>13.607467</v>
      </c>
      <c r="I81" s="17">
        <v>13.993314</v>
      </c>
      <c r="J81" s="17">
        <v>14.3165</v>
      </c>
      <c r="K81" s="17">
        <v>14.525096</v>
      </c>
      <c r="L81" s="17">
        <v>14.681647999999999</v>
      </c>
      <c r="M81" s="17">
        <v>14.764061</v>
      </c>
      <c r="N81" s="17">
        <v>14.819673999999999</v>
      </c>
      <c r="O81" s="17">
        <v>14.912198</v>
      </c>
      <c r="P81" s="17">
        <v>14.988772000000001</v>
      </c>
      <c r="Q81" s="17">
        <v>15.036574999999999</v>
      </c>
      <c r="R81" s="17">
        <v>15.112064</v>
      </c>
      <c r="S81" s="17">
        <v>15.173185999999999</v>
      </c>
      <c r="T81" s="17">
        <v>15.287373000000001</v>
      </c>
      <c r="U81" s="17">
        <v>15.438551</v>
      </c>
      <c r="V81" s="17">
        <v>15.609697000000001</v>
      </c>
      <c r="W81" s="17">
        <v>15.787585999999999</v>
      </c>
      <c r="X81" s="17">
        <v>15.869107</v>
      </c>
      <c r="Y81" s="17">
        <v>16.004763000000001</v>
      </c>
      <c r="Z81" s="17">
        <v>16.101054999999999</v>
      </c>
      <c r="AA81" s="17">
        <v>16.259712</v>
      </c>
      <c r="AB81" s="17">
        <v>16.427298</v>
      </c>
      <c r="AC81" s="17">
        <v>16.615271</v>
      </c>
      <c r="AD81" s="16">
        <v>2.3219999999999998E-3</v>
      </c>
    </row>
    <row r="82" spans="1:30" ht="15" customHeight="1" x14ac:dyDescent="0.25">
      <c r="A82" s="15" t="s">
        <v>141</v>
      </c>
      <c r="B82" s="18" t="s">
        <v>129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6" t="s">
        <v>14</v>
      </c>
    </row>
    <row r="83" spans="1:30" ht="15" customHeight="1" x14ac:dyDescent="0.25">
      <c r="A83" s="15" t="s">
        <v>140</v>
      </c>
      <c r="B83" s="18" t="s">
        <v>127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6" t="s">
        <v>14</v>
      </c>
    </row>
    <row r="84" spans="1:30" ht="15" customHeight="1" x14ac:dyDescent="0.25">
      <c r="A84" s="15" t="s">
        <v>139</v>
      </c>
      <c r="B84" s="18" t="s">
        <v>138</v>
      </c>
      <c r="C84" s="17">
        <v>14.941174999999999</v>
      </c>
      <c r="D84" s="17">
        <v>15.280471</v>
      </c>
      <c r="E84" s="17">
        <v>15.613462</v>
      </c>
      <c r="F84" s="17">
        <v>15.858668</v>
      </c>
      <c r="G84" s="17">
        <v>16.094812000000001</v>
      </c>
      <c r="H84" s="17">
        <v>16.284410000000001</v>
      </c>
      <c r="I84" s="17">
        <v>16.462076</v>
      </c>
      <c r="J84" s="17">
        <v>16.635957999999999</v>
      </c>
      <c r="K84" s="17">
        <v>16.815560999999999</v>
      </c>
      <c r="L84" s="17">
        <v>17.001221000000001</v>
      </c>
      <c r="M84" s="17">
        <v>17.197593999999999</v>
      </c>
      <c r="N84" s="17">
        <v>17.390951000000001</v>
      </c>
      <c r="O84" s="17">
        <v>17.580013000000001</v>
      </c>
      <c r="P84" s="17">
        <v>17.777176000000001</v>
      </c>
      <c r="Q84" s="17">
        <v>17.959247999999999</v>
      </c>
      <c r="R84" s="17">
        <v>18.124880000000001</v>
      </c>
      <c r="S84" s="17">
        <v>18.285793000000002</v>
      </c>
      <c r="T84" s="17">
        <v>18.441845000000001</v>
      </c>
      <c r="U84" s="17">
        <v>18.59573</v>
      </c>
      <c r="V84" s="17">
        <v>18.749889</v>
      </c>
      <c r="W84" s="17">
        <v>18.908311999999999</v>
      </c>
      <c r="X84" s="17">
        <v>19.070450000000001</v>
      </c>
      <c r="Y84" s="17">
        <v>19.260939</v>
      </c>
      <c r="Z84" s="17">
        <v>19.478437</v>
      </c>
      <c r="AA84" s="17">
        <v>19.700728999999999</v>
      </c>
      <c r="AB84" s="17">
        <v>19.926186000000001</v>
      </c>
      <c r="AC84" s="17">
        <v>20.155982999999999</v>
      </c>
      <c r="AD84" s="16">
        <v>1.1139E-2</v>
      </c>
    </row>
    <row r="85" spans="1:30" ht="15" customHeight="1" x14ac:dyDescent="0.25">
      <c r="A85" s="15" t="s">
        <v>137</v>
      </c>
      <c r="B85" s="18" t="s">
        <v>133</v>
      </c>
      <c r="C85" s="17">
        <v>14.941174999999999</v>
      </c>
      <c r="D85" s="17">
        <v>15.280471</v>
      </c>
      <c r="E85" s="17">
        <v>15.613462</v>
      </c>
      <c r="F85" s="17">
        <v>15.858668</v>
      </c>
      <c r="G85" s="17">
        <v>16.094812000000001</v>
      </c>
      <c r="H85" s="17">
        <v>16.284410000000001</v>
      </c>
      <c r="I85" s="17">
        <v>16.462076</v>
      </c>
      <c r="J85" s="17">
        <v>16.635957999999999</v>
      </c>
      <c r="K85" s="17">
        <v>16.815560999999999</v>
      </c>
      <c r="L85" s="17">
        <v>17.001221000000001</v>
      </c>
      <c r="M85" s="17">
        <v>17.197593999999999</v>
      </c>
      <c r="N85" s="17">
        <v>17.390951000000001</v>
      </c>
      <c r="O85" s="17">
        <v>17.580013000000001</v>
      </c>
      <c r="P85" s="17">
        <v>17.777176000000001</v>
      </c>
      <c r="Q85" s="17">
        <v>17.959247999999999</v>
      </c>
      <c r="R85" s="17">
        <v>18.124880000000001</v>
      </c>
      <c r="S85" s="17">
        <v>18.285793000000002</v>
      </c>
      <c r="T85" s="17">
        <v>18.441845000000001</v>
      </c>
      <c r="U85" s="17">
        <v>18.59573</v>
      </c>
      <c r="V85" s="17">
        <v>18.749889</v>
      </c>
      <c r="W85" s="17">
        <v>18.908311999999999</v>
      </c>
      <c r="X85" s="17">
        <v>19.070450000000001</v>
      </c>
      <c r="Y85" s="17">
        <v>19.260939</v>
      </c>
      <c r="Z85" s="17">
        <v>19.478437</v>
      </c>
      <c r="AA85" s="17">
        <v>19.700728999999999</v>
      </c>
      <c r="AB85" s="17">
        <v>19.926186000000001</v>
      </c>
      <c r="AC85" s="17">
        <v>20.155982999999999</v>
      </c>
      <c r="AD85" s="16">
        <v>1.1139E-2</v>
      </c>
    </row>
    <row r="86" spans="1:30" ht="15" customHeight="1" x14ac:dyDescent="0.25">
      <c r="A86" s="15" t="s">
        <v>136</v>
      </c>
      <c r="B86" s="18" t="s">
        <v>135</v>
      </c>
      <c r="C86" s="17">
        <v>16.833711999999998</v>
      </c>
      <c r="D86" s="17">
        <v>18.082539000000001</v>
      </c>
      <c r="E86" s="17">
        <v>19.040555999999999</v>
      </c>
      <c r="F86" s="17">
        <v>19.338152000000001</v>
      </c>
      <c r="G86" s="17">
        <v>19.632950000000001</v>
      </c>
      <c r="H86" s="17">
        <v>19.774505999999999</v>
      </c>
      <c r="I86" s="17">
        <v>19.952707</v>
      </c>
      <c r="J86" s="17">
        <v>20.149795999999998</v>
      </c>
      <c r="K86" s="17">
        <v>20.392467</v>
      </c>
      <c r="L86" s="17">
        <v>20.649315000000001</v>
      </c>
      <c r="M86" s="17">
        <v>20.948336000000001</v>
      </c>
      <c r="N86" s="17">
        <v>21.243411999999999</v>
      </c>
      <c r="O86" s="17">
        <v>21.514862000000001</v>
      </c>
      <c r="P86" s="17">
        <v>21.816842999999999</v>
      </c>
      <c r="Q86" s="17">
        <v>22.096558000000002</v>
      </c>
      <c r="R86" s="17">
        <v>22.328814000000001</v>
      </c>
      <c r="S86" s="17">
        <v>22.562725</v>
      </c>
      <c r="T86" s="17">
        <v>22.768042000000001</v>
      </c>
      <c r="U86" s="17">
        <v>22.966754999999999</v>
      </c>
      <c r="V86" s="17">
        <v>23.164978000000001</v>
      </c>
      <c r="W86" s="17">
        <v>23.373203</v>
      </c>
      <c r="X86" s="17">
        <v>23.626118000000002</v>
      </c>
      <c r="Y86" s="17">
        <v>23.908477999999999</v>
      </c>
      <c r="Z86" s="17">
        <v>24.271761000000001</v>
      </c>
      <c r="AA86" s="17">
        <v>24.615615999999999</v>
      </c>
      <c r="AB86" s="17">
        <v>24.972266999999999</v>
      </c>
      <c r="AC86" s="17">
        <v>25.331565999999999</v>
      </c>
      <c r="AD86" s="16">
        <v>1.3576E-2</v>
      </c>
    </row>
    <row r="87" spans="1:30" ht="15" customHeight="1" x14ac:dyDescent="0.25">
      <c r="A87" s="15" t="s">
        <v>134</v>
      </c>
      <c r="B87" s="18" t="s">
        <v>133</v>
      </c>
      <c r="C87" s="17">
        <v>6.0111929999999996</v>
      </c>
      <c r="D87" s="17">
        <v>6.2737400000000001</v>
      </c>
      <c r="E87" s="17">
        <v>6.4883360000000003</v>
      </c>
      <c r="F87" s="17">
        <v>6.6042490000000003</v>
      </c>
      <c r="G87" s="17">
        <v>6.7121269999999997</v>
      </c>
      <c r="H87" s="17">
        <v>6.7886810000000004</v>
      </c>
      <c r="I87" s="17">
        <v>6.8573700000000004</v>
      </c>
      <c r="J87" s="17">
        <v>6.9255880000000003</v>
      </c>
      <c r="K87" s="17">
        <v>7.0031239999999997</v>
      </c>
      <c r="L87" s="17">
        <v>7.0846200000000001</v>
      </c>
      <c r="M87" s="17">
        <v>7.1779739999999999</v>
      </c>
      <c r="N87" s="17">
        <v>7.269692</v>
      </c>
      <c r="O87" s="17">
        <v>7.3569829999999996</v>
      </c>
      <c r="P87" s="17">
        <v>7.4527770000000002</v>
      </c>
      <c r="Q87" s="17">
        <v>7.5369289999999998</v>
      </c>
      <c r="R87" s="17">
        <v>7.609356</v>
      </c>
      <c r="S87" s="17">
        <v>7.6791720000000003</v>
      </c>
      <c r="T87" s="17">
        <v>7.7455299999999996</v>
      </c>
      <c r="U87" s="17">
        <v>7.8114689999999998</v>
      </c>
      <c r="V87" s="17">
        <v>7.8779500000000002</v>
      </c>
      <c r="W87" s="17">
        <v>7.947438</v>
      </c>
      <c r="X87" s="17">
        <v>8.0227120000000003</v>
      </c>
      <c r="Y87" s="17">
        <v>8.1199729999999999</v>
      </c>
      <c r="Z87" s="17">
        <v>8.2389159999999997</v>
      </c>
      <c r="AA87" s="17">
        <v>8.3626280000000008</v>
      </c>
      <c r="AB87" s="17">
        <v>8.4912120000000009</v>
      </c>
      <c r="AC87" s="17">
        <v>8.6227889999999991</v>
      </c>
      <c r="AD87" s="16">
        <v>1.2803E-2</v>
      </c>
    </row>
    <row r="88" spans="1:30" ht="15" customHeight="1" x14ac:dyDescent="0.25">
      <c r="A88" s="15" t="s">
        <v>132</v>
      </c>
      <c r="B88" s="18" t="s">
        <v>131</v>
      </c>
      <c r="C88" s="17">
        <v>10.822519</v>
      </c>
      <c r="D88" s="17">
        <v>11.808797999999999</v>
      </c>
      <c r="E88" s="17">
        <v>12.55222</v>
      </c>
      <c r="F88" s="17">
        <v>12.733903</v>
      </c>
      <c r="G88" s="17">
        <v>12.920821999999999</v>
      </c>
      <c r="H88" s="17">
        <v>12.985825</v>
      </c>
      <c r="I88" s="17">
        <v>13.095337000000001</v>
      </c>
      <c r="J88" s="17">
        <v>13.224208000000001</v>
      </c>
      <c r="K88" s="17">
        <v>13.389343</v>
      </c>
      <c r="L88" s="17">
        <v>13.564695</v>
      </c>
      <c r="M88" s="17">
        <v>13.770362</v>
      </c>
      <c r="N88" s="17">
        <v>13.97372</v>
      </c>
      <c r="O88" s="17">
        <v>14.157878</v>
      </c>
      <c r="P88" s="17">
        <v>14.364065</v>
      </c>
      <c r="Q88" s="17">
        <v>14.559628999999999</v>
      </c>
      <c r="R88" s="17">
        <v>14.719457999999999</v>
      </c>
      <c r="S88" s="17">
        <v>14.883554</v>
      </c>
      <c r="T88" s="17">
        <v>15.022512000000001</v>
      </c>
      <c r="U88" s="17">
        <v>15.155284999999999</v>
      </c>
      <c r="V88" s="17">
        <v>15.287029</v>
      </c>
      <c r="W88" s="17">
        <v>15.425763999999999</v>
      </c>
      <c r="X88" s="17">
        <v>15.603406</v>
      </c>
      <c r="Y88" s="17">
        <v>15.788504</v>
      </c>
      <c r="Z88" s="17">
        <v>16.032844999999998</v>
      </c>
      <c r="AA88" s="17">
        <v>16.252987000000001</v>
      </c>
      <c r="AB88" s="17">
        <v>16.481055999999999</v>
      </c>
      <c r="AC88" s="17">
        <v>16.708776</v>
      </c>
      <c r="AD88" s="16">
        <v>1.3979999999999999E-2</v>
      </c>
    </row>
    <row r="89" spans="1:30" ht="15" customHeight="1" x14ac:dyDescent="0.25">
      <c r="A89" s="15" t="s">
        <v>130</v>
      </c>
      <c r="B89" s="18" t="s">
        <v>129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6" t="s">
        <v>14</v>
      </c>
    </row>
    <row r="90" spans="1:30" ht="15" customHeight="1" x14ac:dyDescent="0.25">
      <c r="A90" s="15" t="s">
        <v>128</v>
      </c>
      <c r="B90" s="18" t="s">
        <v>127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6" t="s">
        <v>14</v>
      </c>
    </row>
    <row r="92" spans="1:30" ht="15" customHeight="1" x14ac:dyDescent="0.2">
      <c r="A92" s="15" t="s">
        <v>126</v>
      </c>
      <c r="B92" s="14" t="s">
        <v>125</v>
      </c>
      <c r="C92" s="13">
        <v>242.71116599999999</v>
      </c>
      <c r="D92" s="13">
        <v>247.61940000000001</v>
      </c>
      <c r="E92" s="13">
        <v>253.250732</v>
      </c>
      <c r="F92" s="13">
        <v>257.50286899999998</v>
      </c>
      <c r="G92" s="13">
        <v>261.36337300000002</v>
      </c>
      <c r="H92" s="13">
        <v>264.37908900000002</v>
      </c>
      <c r="I92" s="13">
        <v>267.08599900000002</v>
      </c>
      <c r="J92" s="13">
        <v>269.50058000000001</v>
      </c>
      <c r="K92" s="13">
        <v>271.877838</v>
      </c>
      <c r="L92" s="13">
        <v>274.222534</v>
      </c>
      <c r="M92" s="13">
        <v>276.569458</v>
      </c>
      <c r="N92" s="13">
        <v>278.865906</v>
      </c>
      <c r="O92" s="13">
        <v>281.03128099999998</v>
      </c>
      <c r="P92" s="13">
        <v>283.13235500000002</v>
      </c>
      <c r="Q92" s="13">
        <v>285.09371900000002</v>
      </c>
      <c r="R92" s="13">
        <v>286.852081</v>
      </c>
      <c r="S92" s="13">
        <v>288.53543100000002</v>
      </c>
      <c r="T92" s="13">
        <v>290.02041600000001</v>
      </c>
      <c r="U92" s="13">
        <v>291.36651599999999</v>
      </c>
      <c r="V92" s="13">
        <v>292.57385299999999</v>
      </c>
      <c r="W92" s="13">
        <v>293.65124500000002</v>
      </c>
      <c r="X92" s="13">
        <v>294.76998900000001</v>
      </c>
      <c r="Y92" s="13">
        <v>295.70693999999997</v>
      </c>
      <c r="Z92" s="13">
        <v>296.63577299999997</v>
      </c>
      <c r="AA92" s="13">
        <v>297.38613900000001</v>
      </c>
      <c r="AB92" s="13">
        <v>298.02261399999998</v>
      </c>
      <c r="AC92" s="13">
        <v>298.545074</v>
      </c>
      <c r="AD92" s="12">
        <v>7.509E-3</v>
      </c>
    </row>
    <row r="93" spans="1:30" ht="15" customHeight="1" x14ac:dyDescent="0.25">
      <c r="A93" s="15" t="s">
        <v>124</v>
      </c>
      <c r="B93" s="18" t="s">
        <v>123</v>
      </c>
      <c r="C93" s="17">
        <v>195.599594</v>
      </c>
      <c r="D93" s="17">
        <v>198.111267</v>
      </c>
      <c r="E93" s="17">
        <v>201.790741</v>
      </c>
      <c r="F93" s="17">
        <v>204.95642100000001</v>
      </c>
      <c r="G93" s="17">
        <v>207.67639199999999</v>
      </c>
      <c r="H93" s="17">
        <v>209.791077</v>
      </c>
      <c r="I93" s="17">
        <v>211.57408100000001</v>
      </c>
      <c r="J93" s="17">
        <v>213.14575199999999</v>
      </c>
      <c r="K93" s="17">
        <v>214.611908</v>
      </c>
      <c r="L93" s="17">
        <v>215.967896</v>
      </c>
      <c r="M93" s="17">
        <v>217.2621</v>
      </c>
      <c r="N93" s="17">
        <v>218.46978799999999</v>
      </c>
      <c r="O93" s="17">
        <v>219.53294399999999</v>
      </c>
      <c r="P93" s="17">
        <v>220.48367300000001</v>
      </c>
      <c r="Q93" s="17">
        <v>221.36357100000001</v>
      </c>
      <c r="R93" s="17">
        <v>222.13784799999999</v>
      </c>
      <c r="S93" s="17">
        <v>222.84683200000001</v>
      </c>
      <c r="T93" s="17">
        <v>223.42517100000001</v>
      </c>
      <c r="U93" s="17">
        <v>223.858902</v>
      </c>
      <c r="V93" s="17">
        <v>224.14827</v>
      </c>
      <c r="W93" s="17">
        <v>224.296402</v>
      </c>
      <c r="X93" s="17">
        <v>224.423889</v>
      </c>
      <c r="Y93" s="17">
        <v>224.417404</v>
      </c>
      <c r="Z93" s="17">
        <v>224.35749799999999</v>
      </c>
      <c r="AA93" s="17">
        <v>224.146759</v>
      </c>
      <c r="AB93" s="17">
        <v>223.81626900000001</v>
      </c>
      <c r="AC93" s="17">
        <v>223.34747300000001</v>
      </c>
      <c r="AD93" s="16">
        <v>4.8069999999999996E-3</v>
      </c>
    </row>
    <row r="94" spans="1:30" ht="15" customHeight="1" x14ac:dyDescent="0.25">
      <c r="A94" s="15" t="s">
        <v>122</v>
      </c>
      <c r="B94" s="18" t="s">
        <v>15</v>
      </c>
      <c r="C94" s="17">
        <v>47.111572000000002</v>
      </c>
      <c r="D94" s="17">
        <v>49.508136999999998</v>
      </c>
      <c r="E94" s="17">
        <v>51.459983999999999</v>
      </c>
      <c r="F94" s="17">
        <v>52.546458999999999</v>
      </c>
      <c r="G94" s="17">
        <v>53.686970000000002</v>
      </c>
      <c r="H94" s="17">
        <v>54.588012999999997</v>
      </c>
      <c r="I94" s="17">
        <v>55.511932000000002</v>
      </c>
      <c r="J94" s="17">
        <v>56.354819999999997</v>
      </c>
      <c r="K94" s="17">
        <v>57.265929999999997</v>
      </c>
      <c r="L94" s="17">
        <v>58.254623000000002</v>
      </c>
      <c r="M94" s="17">
        <v>59.307343000000003</v>
      </c>
      <c r="N94" s="17">
        <v>60.396110999999998</v>
      </c>
      <c r="O94" s="17">
        <v>61.498348</v>
      </c>
      <c r="P94" s="17">
        <v>62.648674</v>
      </c>
      <c r="Q94" s="17">
        <v>63.730145</v>
      </c>
      <c r="R94" s="17">
        <v>64.714225999999996</v>
      </c>
      <c r="S94" s="17">
        <v>65.688605999999993</v>
      </c>
      <c r="T94" s="17">
        <v>66.595237999999995</v>
      </c>
      <c r="U94" s="17">
        <v>67.507606999999993</v>
      </c>
      <c r="V94" s="17">
        <v>68.425590999999997</v>
      </c>
      <c r="W94" s="17">
        <v>69.354857999999993</v>
      </c>
      <c r="X94" s="17">
        <v>70.346091999999999</v>
      </c>
      <c r="Y94" s="17">
        <v>71.289542999999995</v>
      </c>
      <c r="Z94" s="17">
        <v>72.278267</v>
      </c>
      <c r="AA94" s="17">
        <v>73.239372000000003</v>
      </c>
      <c r="AB94" s="17">
        <v>74.206337000000005</v>
      </c>
      <c r="AC94" s="17">
        <v>75.197609</v>
      </c>
      <c r="AD94" s="16">
        <v>1.686E-2</v>
      </c>
    </row>
    <row r="96" spans="1:30" ht="15" customHeight="1" x14ac:dyDescent="0.25">
      <c r="A96" s="15" t="s">
        <v>121</v>
      </c>
      <c r="B96" s="18" t="s">
        <v>120</v>
      </c>
      <c r="C96" s="17">
        <v>132.00237999999999</v>
      </c>
      <c r="D96" s="17">
        <v>133.882599</v>
      </c>
      <c r="E96" s="17">
        <v>135.523315</v>
      </c>
      <c r="F96" s="17">
        <v>136.933426</v>
      </c>
      <c r="G96" s="17">
        <v>137.69575499999999</v>
      </c>
      <c r="H96" s="17">
        <v>138.005844</v>
      </c>
      <c r="I96" s="17">
        <v>137.64695699999999</v>
      </c>
      <c r="J96" s="17">
        <v>137.124786</v>
      </c>
      <c r="K96" s="17">
        <v>136.60163900000001</v>
      </c>
      <c r="L96" s="17">
        <v>136.49385100000001</v>
      </c>
      <c r="M96" s="17">
        <v>136.52233899999999</v>
      </c>
      <c r="N96" s="17">
        <v>136.721069</v>
      </c>
      <c r="O96" s="17">
        <v>136.871613</v>
      </c>
      <c r="P96" s="17">
        <v>137.099976</v>
      </c>
      <c r="Q96" s="17">
        <v>137.32673600000001</v>
      </c>
      <c r="R96" s="17">
        <v>137.51623499999999</v>
      </c>
      <c r="S96" s="17">
        <v>137.664185</v>
      </c>
      <c r="T96" s="17">
        <v>137.78192100000001</v>
      </c>
      <c r="U96" s="17">
        <v>137.90907300000001</v>
      </c>
      <c r="V96" s="17">
        <v>138.02117899999999</v>
      </c>
      <c r="W96" s="17">
        <v>138.21099899999999</v>
      </c>
      <c r="X96" s="17">
        <v>138.44519</v>
      </c>
      <c r="Y96" s="17">
        <v>138.71929900000001</v>
      </c>
      <c r="Z96" s="17">
        <v>138.963776</v>
      </c>
      <c r="AA96" s="17">
        <v>139.30450400000001</v>
      </c>
      <c r="AB96" s="17">
        <v>139.59818999999999</v>
      </c>
      <c r="AC96" s="17">
        <v>139.92749000000001</v>
      </c>
      <c r="AD96" s="16">
        <v>1.768E-3</v>
      </c>
    </row>
    <row r="97" spans="1:30" ht="15" customHeight="1" x14ac:dyDescent="0.25">
      <c r="A97" s="15" t="s">
        <v>119</v>
      </c>
      <c r="B97" s="18" t="s">
        <v>118</v>
      </c>
      <c r="C97" s="17">
        <v>865.18072500000005</v>
      </c>
      <c r="D97" s="17">
        <v>891.51519800000005</v>
      </c>
      <c r="E97" s="17">
        <v>904.92004399999996</v>
      </c>
      <c r="F97" s="17">
        <v>914.38445999999999</v>
      </c>
      <c r="G97" s="17">
        <v>869.58514400000001</v>
      </c>
      <c r="H97" s="17">
        <v>826.86523399999999</v>
      </c>
      <c r="I97" s="17">
        <v>833.78912400000002</v>
      </c>
      <c r="J97" s="17">
        <v>836.04870600000004</v>
      </c>
      <c r="K97" s="17">
        <v>848.36120600000004</v>
      </c>
      <c r="L97" s="17">
        <v>867.41803000000004</v>
      </c>
      <c r="M97" s="17">
        <v>881.70281999999997</v>
      </c>
      <c r="N97" s="17">
        <v>890.49902299999997</v>
      </c>
      <c r="O97" s="17">
        <v>895.92675799999995</v>
      </c>
      <c r="P97" s="17">
        <v>907.06921399999999</v>
      </c>
      <c r="Q97" s="17">
        <v>915.03228799999999</v>
      </c>
      <c r="R97" s="17">
        <v>928.53063999999995</v>
      </c>
      <c r="S97" s="17">
        <v>940.95318599999996</v>
      </c>
      <c r="T97" s="17">
        <v>950.31213400000001</v>
      </c>
      <c r="U97" s="17">
        <v>958.95507799999996</v>
      </c>
      <c r="V97" s="17">
        <v>969.98644999999999</v>
      </c>
      <c r="W97" s="17">
        <v>983.72845500000005</v>
      </c>
      <c r="X97" s="17">
        <v>997.70752000000005</v>
      </c>
      <c r="Y97" s="17">
        <v>1013.716675</v>
      </c>
      <c r="Z97" s="17">
        <v>1023.424133</v>
      </c>
      <c r="AA97" s="17">
        <v>1037.301514</v>
      </c>
      <c r="AB97" s="17">
        <v>1053.485962</v>
      </c>
      <c r="AC97" s="17">
        <v>1069.1917719999999</v>
      </c>
      <c r="AD97" s="16">
        <v>7.2960000000000004E-3</v>
      </c>
    </row>
    <row r="99" spans="1:30" ht="15" customHeight="1" x14ac:dyDescent="0.2">
      <c r="A99" s="15" t="s">
        <v>117</v>
      </c>
      <c r="B99" s="14" t="s">
        <v>25</v>
      </c>
      <c r="C99" s="13">
        <v>27564.289062</v>
      </c>
      <c r="D99" s="13">
        <v>28136.337890999999</v>
      </c>
      <c r="E99" s="13">
        <v>28466.615234000001</v>
      </c>
      <c r="F99" s="13">
        <v>28608.015625</v>
      </c>
      <c r="G99" s="13">
        <v>28579.4375</v>
      </c>
      <c r="H99" s="13">
        <v>28459.478515999999</v>
      </c>
      <c r="I99" s="13">
        <v>28278.126952999999</v>
      </c>
      <c r="J99" s="13">
        <v>28032.1875</v>
      </c>
      <c r="K99" s="13">
        <v>27778.732422000001</v>
      </c>
      <c r="L99" s="13">
        <v>27573.419922000001</v>
      </c>
      <c r="M99" s="13">
        <v>27350.292968999998</v>
      </c>
      <c r="N99" s="13">
        <v>27108.894531000002</v>
      </c>
      <c r="O99" s="13">
        <v>26868.742188</v>
      </c>
      <c r="P99" s="13">
        <v>26659.988281000002</v>
      </c>
      <c r="Q99" s="13">
        <v>26474.601562</v>
      </c>
      <c r="R99" s="13">
        <v>26339.121093999998</v>
      </c>
      <c r="S99" s="13">
        <v>26242.542968999998</v>
      </c>
      <c r="T99" s="13">
        <v>26165.929688</v>
      </c>
      <c r="U99" s="13">
        <v>26109.980468999998</v>
      </c>
      <c r="V99" s="13">
        <v>26090.4375</v>
      </c>
      <c r="W99" s="13">
        <v>26097.363281000002</v>
      </c>
      <c r="X99" s="13">
        <v>26131.845702999999</v>
      </c>
      <c r="Y99" s="13">
        <v>26182.744140999999</v>
      </c>
      <c r="Z99" s="13">
        <v>26254.572265999999</v>
      </c>
      <c r="AA99" s="13">
        <v>26345.482422000001</v>
      </c>
      <c r="AB99" s="13">
        <v>26446.40625</v>
      </c>
      <c r="AC99" s="13">
        <v>26566.5625</v>
      </c>
      <c r="AD99" s="12">
        <v>-2.294E-3</v>
      </c>
    </row>
    <row r="100" spans="1:30" ht="15" customHeight="1" thickBot="1" x14ac:dyDescent="0.25"/>
    <row r="101" spans="1:30" ht="15" customHeight="1" x14ac:dyDescent="0.2">
      <c r="B101" s="26" t="s">
        <v>99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 ht="15" customHeight="1" x14ac:dyDescent="0.2">
      <c r="B102" s="11" t="s">
        <v>100</v>
      </c>
    </row>
    <row r="103" spans="1:30" ht="15" customHeight="1" x14ac:dyDescent="0.2">
      <c r="B103" s="11" t="s">
        <v>101</v>
      </c>
    </row>
    <row r="104" spans="1:30" ht="15" customHeight="1" x14ac:dyDescent="0.2">
      <c r="B104" s="11" t="s">
        <v>102</v>
      </c>
    </row>
    <row r="105" spans="1:30" ht="15" customHeight="1" x14ac:dyDescent="0.2">
      <c r="B105" s="11" t="s">
        <v>103</v>
      </c>
    </row>
    <row r="106" spans="1:30" ht="15" customHeight="1" x14ac:dyDescent="0.2">
      <c r="B106" s="11" t="s">
        <v>26</v>
      </c>
    </row>
    <row r="107" spans="1:30" ht="15" customHeight="1" x14ac:dyDescent="0.2">
      <c r="B107" s="11" t="s">
        <v>27</v>
      </c>
    </row>
    <row r="108" spans="1:30" ht="15" customHeight="1" x14ac:dyDescent="0.2">
      <c r="B108" s="11" t="s">
        <v>104</v>
      </c>
    </row>
    <row r="109" spans="1:30" ht="15" customHeight="1" x14ac:dyDescent="0.2">
      <c r="B109" s="11" t="s">
        <v>116</v>
      </c>
    </row>
    <row r="110" spans="1:30" ht="15" customHeight="1" x14ac:dyDescent="0.2">
      <c r="B110" s="11" t="s">
        <v>115</v>
      </c>
    </row>
    <row r="111" spans="1:30" ht="15" customHeight="1" x14ac:dyDescent="0.2">
      <c r="B111" s="11" t="s">
        <v>114</v>
      </c>
    </row>
    <row r="112" spans="1:30" ht="15" customHeight="1" x14ac:dyDescent="0.2">
      <c r="B112" s="11" t="s">
        <v>113</v>
      </c>
    </row>
    <row r="113" spans="2:2" ht="15" customHeight="1" x14ac:dyDescent="0.2">
      <c r="B113" s="11" t="s">
        <v>112</v>
      </c>
    </row>
    <row r="114" spans="2:2" ht="15" customHeight="1" x14ac:dyDescent="0.2">
      <c r="B114" s="11" t="s">
        <v>111</v>
      </c>
    </row>
  </sheetData>
  <mergeCells count="1">
    <mergeCell ref="B101:AD10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10" hidden="1" customWidth="1"/>
    <col min="2" max="2" width="45.7109375" style="10" customWidth="1"/>
    <col min="3" max="16384" width="9.140625" style="10"/>
  </cols>
  <sheetData>
    <row r="1" spans="1:30" ht="15" customHeight="1" thickBot="1" x14ac:dyDescent="0.25">
      <c r="B1" s="21" t="s">
        <v>223</v>
      </c>
      <c r="C1" s="19">
        <v>2014</v>
      </c>
      <c r="D1" s="19">
        <v>2015</v>
      </c>
      <c r="E1" s="19">
        <v>2016</v>
      </c>
      <c r="F1" s="19">
        <v>2017</v>
      </c>
      <c r="G1" s="19">
        <v>2018</v>
      </c>
      <c r="H1" s="19">
        <v>2019</v>
      </c>
      <c r="I1" s="19">
        <v>2020</v>
      </c>
      <c r="J1" s="19">
        <v>2021</v>
      </c>
      <c r="K1" s="19">
        <v>2022</v>
      </c>
      <c r="L1" s="19">
        <v>2023</v>
      </c>
      <c r="M1" s="19">
        <v>2024</v>
      </c>
      <c r="N1" s="19">
        <v>2025</v>
      </c>
      <c r="O1" s="19">
        <v>2026</v>
      </c>
      <c r="P1" s="19">
        <v>2027</v>
      </c>
      <c r="Q1" s="19">
        <v>2028</v>
      </c>
      <c r="R1" s="19">
        <v>2029</v>
      </c>
      <c r="S1" s="19">
        <v>2030</v>
      </c>
      <c r="T1" s="19">
        <v>2031</v>
      </c>
      <c r="U1" s="19">
        <v>2032</v>
      </c>
      <c r="V1" s="19">
        <v>2033</v>
      </c>
      <c r="W1" s="19">
        <v>2034</v>
      </c>
      <c r="X1" s="19">
        <v>2035</v>
      </c>
      <c r="Y1" s="19">
        <v>2036</v>
      </c>
      <c r="Z1" s="19">
        <v>2037</v>
      </c>
      <c r="AA1" s="19">
        <v>2038</v>
      </c>
      <c r="AB1" s="19">
        <v>2039</v>
      </c>
      <c r="AC1" s="19">
        <v>2040</v>
      </c>
    </row>
    <row r="2" spans="1:30" ht="15" customHeight="1" thickTop="1" x14ac:dyDescent="0.2"/>
    <row r="3" spans="1:30" ht="15" customHeight="1" x14ac:dyDescent="0.2">
      <c r="C3" s="23" t="s">
        <v>222</v>
      </c>
      <c r="D3" s="23" t="s">
        <v>221</v>
      </c>
      <c r="E3" s="23"/>
      <c r="F3" s="23"/>
      <c r="G3" s="23"/>
    </row>
    <row r="4" spans="1:30" ht="15" customHeight="1" x14ac:dyDescent="0.2">
      <c r="C4" s="23" t="s">
        <v>220</v>
      </c>
      <c r="D4" s="23" t="s">
        <v>219</v>
      </c>
      <c r="E4" s="23"/>
      <c r="F4" s="23"/>
      <c r="G4" s="23" t="s">
        <v>218</v>
      </c>
    </row>
    <row r="5" spans="1:30" ht="15" customHeight="1" x14ac:dyDescent="0.2">
      <c r="C5" s="23" t="s">
        <v>217</v>
      </c>
      <c r="D5" s="23" t="s">
        <v>216</v>
      </c>
      <c r="E5" s="23"/>
      <c r="F5" s="23"/>
      <c r="G5" s="23"/>
    </row>
    <row r="6" spans="1:30" ht="15" customHeight="1" x14ac:dyDescent="0.2">
      <c r="C6" s="23" t="s">
        <v>215</v>
      </c>
      <c r="D6" s="23"/>
      <c r="E6" s="23" t="s">
        <v>214</v>
      </c>
      <c r="F6" s="23"/>
      <c r="G6" s="23"/>
    </row>
    <row r="10" spans="1:30" ht="15" customHeight="1" x14ac:dyDescent="0.25">
      <c r="A10" s="15" t="s">
        <v>272</v>
      </c>
      <c r="B10" s="22" t="s">
        <v>28</v>
      </c>
    </row>
    <row r="11" spans="1:30" ht="15" customHeight="1" x14ac:dyDescent="0.2">
      <c r="B11" s="21" t="s">
        <v>29</v>
      </c>
    </row>
    <row r="12" spans="1:30" ht="15" customHeight="1" x14ac:dyDescent="0.2">
      <c r="B12" s="21" t="s">
        <v>6</v>
      </c>
      <c r="C12" s="20" t="s">
        <v>6</v>
      </c>
      <c r="D12" s="20" t="s">
        <v>6</v>
      </c>
      <c r="E12" s="20" t="s">
        <v>6</v>
      </c>
      <c r="F12" s="20" t="s">
        <v>6</v>
      </c>
      <c r="G12" s="20" t="s">
        <v>6</v>
      </c>
      <c r="H12" s="20" t="s">
        <v>6</v>
      </c>
      <c r="I12" s="20" t="s">
        <v>6</v>
      </c>
      <c r="J12" s="20" t="s">
        <v>6</v>
      </c>
      <c r="K12" s="20" t="s">
        <v>6</v>
      </c>
      <c r="L12" s="20" t="s">
        <v>6</v>
      </c>
      <c r="M12" s="20" t="s">
        <v>6</v>
      </c>
      <c r="N12" s="20" t="s">
        <v>6</v>
      </c>
      <c r="O12" s="20" t="s">
        <v>6</v>
      </c>
      <c r="P12" s="20" t="s">
        <v>6</v>
      </c>
      <c r="Q12" s="20" t="s">
        <v>6</v>
      </c>
      <c r="R12" s="20" t="s">
        <v>6</v>
      </c>
      <c r="S12" s="20" t="s">
        <v>6</v>
      </c>
      <c r="T12" s="20" t="s">
        <v>6</v>
      </c>
      <c r="U12" s="20" t="s">
        <v>6</v>
      </c>
      <c r="V12" s="20" t="s">
        <v>6</v>
      </c>
      <c r="W12" s="20" t="s">
        <v>6</v>
      </c>
      <c r="X12" s="20" t="s">
        <v>6</v>
      </c>
      <c r="Y12" s="20" t="s">
        <v>6</v>
      </c>
      <c r="Z12" s="20" t="s">
        <v>6</v>
      </c>
      <c r="AA12" s="20" t="s">
        <v>6</v>
      </c>
      <c r="AB12" s="20" t="s">
        <v>6</v>
      </c>
      <c r="AC12" s="20" t="s">
        <v>6</v>
      </c>
      <c r="AD12" s="20" t="s">
        <v>212</v>
      </c>
    </row>
    <row r="13" spans="1:30" ht="15" customHeight="1" thickBot="1" x14ac:dyDescent="0.25">
      <c r="B13" s="19" t="s">
        <v>30</v>
      </c>
      <c r="C13" s="19">
        <v>2014</v>
      </c>
      <c r="D13" s="19">
        <v>2015</v>
      </c>
      <c r="E13" s="19">
        <v>2016</v>
      </c>
      <c r="F13" s="19">
        <v>2017</v>
      </c>
      <c r="G13" s="19">
        <v>2018</v>
      </c>
      <c r="H13" s="19">
        <v>2019</v>
      </c>
      <c r="I13" s="19">
        <v>2020</v>
      </c>
      <c r="J13" s="19">
        <v>2021</v>
      </c>
      <c r="K13" s="19">
        <v>2022</v>
      </c>
      <c r="L13" s="19">
        <v>2023</v>
      </c>
      <c r="M13" s="19">
        <v>2024</v>
      </c>
      <c r="N13" s="19">
        <v>2025</v>
      </c>
      <c r="O13" s="19">
        <v>2026</v>
      </c>
      <c r="P13" s="19">
        <v>2027</v>
      </c>
      <c r="Q13" s="19">
        <v>2028</v>
      </c>
      <c r="R13" s="19">
        <v>2029</v>
      </c>
      <c r="S13" s="19">
        <v>2030</v>
      </c>
      <c r="T13" s="19">
        <v>2031</v>
      </c>
      <c r="U13" s="19">
        <v>2032</v>
      </c>
      <c r="V13" s="19">
        <v>2033</v>
      </c>
      <c r="W13" s="19">
        <v>2034</v>
      </c>
      <c r="X13" s="19">
        <v>2035</v>
      </c>
      <c r="Y13" s="19">
        <v>2036</v>
      </c>
      <c r="Z13" s="19">
        <v>2037</v>
      </c>
      <c r="AA13" s="19">
        <v>2038</v>
      </c>
      <c r="AB13" s="19">
        <v>2039</v>
      </c>
      <c r="AC13" s="19">
        <v>2040</v>
      </c>
      <c r="AD13" s="19">
        <v>2040</v>
      </c>
    </row>
    <row r="14" spans="1:30" ht="15" customHeight="1" thickTop="1" x14ac:dyDescent="0.2"/>
    <row r="15" spans="1:30" ht="15" customHeight="1" x14ac:dyDescent="0.2">
      <c r="B15" s="14" t="s">
        <v>31</v>
      </c>
    </row>
    <row r="17" spans="1:30" ht="15" customHeight="1" x14ac:dyDescent="0.2">
      <c r="A17" s="15" t="s">
        <v>271</v>
      </c>
      <c r="B17" s="14" t="s">
        <v>32</v>
      </c>
      <c r="C17" s="25">
        <v>0.59231800000000001</v>
      </c>
      <c r="D17" s="25">
        <v>0.44096299999999999</v>
      </c>
      <c r="E17" s="25">
        <v>0.39411299999999999</v>
      </c>
      <c r="F17" s="25">
        <v>0.38476500000000002</v>
      </c>
      <c r="G17" s="25">
        <v>0.38858199999999998</v>
      </c>
      <c r="H17" s="25">
        <v>0.40479599999999999</v>
      </c>
      <c r="I17" s="25">
        <v>0.41528300000000001</v>
      </c>
      <c r="J17" s="25">
        <v>0.42021999999999998</v>
      </c>
      <c r="K17" s="25">
        <v>0.42071999999999998</v>
      </c>
      <c r="L17" s="25">
        <v>0.41858200000000001</v>
      </c>
      <c r="M17" s="25">
        <v>0.41490899999999997</v>
      </c>
      <c r="N17" s="25">
        <v>0.41093299999999999</v>
      </c>
      <c r="O17" s="25">
        <v>0.40762599999999999</v>
      </c>
      <c r="P17" s="25">
        <v>0.40409600000000001</v>
      </c>
      <c r="Q17" s="25">
        <v>0.399816</v>
      </c>
      <c r="R17" s="25">
        <v>0.39567400000000003</v>
      </c>
      <c r="S17" s="25">
        <v>0.39071499999999998</v>
      </c>
      <c r="T17" s="25">
        <v>0.38676500000000003</v>
      </c>
      <c r="U17" s="25">
        <v>0.38341999999999998</v>
      </c>
      <c r="V17" s="25">
        <v>0.38056099999999998</v>
      </c>
      <c r="W17" s="25">
        <v>0.37835200000000002</v>
      </c>
      <c r="X17" s="25">
        <v>0.37564700000000001</v>
      </c>
      <c r="Y17" s="25">
        <v>0.37329499999999999</v>
      </c>
      <c r="Z17" s="25">
        <v>0.37057299999999999</v>
      </c>
      <c r="AA17" s="25">
        <v>0.36871999999999999</v>
      </c>
      <c r="AB17" s="25">
        <v>0.36734800000000001</v>
      </c>
      <c r="AC17" s="25">
        <v>0.36638399999999999</v>
      </c>
      <c r="AD17" s="12">
        <v>-7.3839999999999999E-3</v>
      </c>
    </row>
    <row r="19" spans="1:30" ht="15" customHeight="1" x14ac:dyDescent="0.2">
      <c r="A19" s="15" t="s">
        <v>270</v>
      </c>
      <c r="B19" s="14" t="s">
        <v>33</v>
      </c>
      <c r="C19" s="25">
        <v>0.13630700000000001</v>
      </c>
      <c r="D19" s="25">
        <v>0.13630700000000001</v>
      </c>
      <c r="E19" s="25">
        <v>0.13630700000000001</v>
      </c>
      <c r="F19" s="25">
        <v>0.13630700000000001</v>
      </c>
      <c r="G19" s="25">
        <v>0.13630700000000001</v>
      </c>
      <c r="H19" s="25">
        <v>0.13630700000000001</v>
      </c>
      <c r="I19" s="25">
        <v>0.13630700000000001</v>
      </c>
      <c r="J19" s="25">
        <v>0.13630700000000001</v>
      </c>
      <c r="K19" s="25">
        <v>0.13630700000000001</v>
      </c>
      <c r="L19" s="25">
        <v>0.13630700000000001</v>
      </c>
      <c r="M19" s="25">
        <v>0.13630700000000001</v>
      </c>
      <c r="N19" s="25">
        <v>0.13630700000000001</v>
      </c>
      <c r="O19" s="25">
        <v>0.13630700000000001</v>
      </c>
      <c r="P19" s="25">
        <v>0.13630700000000001</v>
      </c>
      <c r="Q19" s="25">
        <v>0.13630700000000001</v>
      </c>
      <c r="R19" s="25">
        <v>0.13630700000000001</v>
      </c>
      <c r="S19" s="25">
        <v>0.13630700000000001</v>
      </c>
      <c r="T19" s="25">
        <v>0.13630700000000001</v>
      </c>
      <c r="U19" s="25">
        <v>0.13630700000000001</v>
      </c>
      <c r="V19" s="25">
        <v>0.13630700000000001</v>
      </c>
      <c r="W19" s="25">
        <v>0.13630700000000001</v>
      </c>
      <c r="X19" s="25">
        <v>0.13630700000000001</v>
      </c>
      <c r="Y19" s="25">
        <v>0.13630700000000001</v>
      </c>
      <c r="Z19" s="25">
        <v>0.13630700000000001</v>
      </c>
      <c r="AA19" s="25">
        <v>0.13630700000000001</v>
      </c>
      <c r="AB19" s="25">
        <v>0.13630700000000001</v>
      </c>
      <c r="AC19" s="25">
        <v>0.13630700000000001</v>
      </c>
      <c r="AD19" s="12">
        <v>0</v>
      </c>
    </row>
    <row r="21" spans="1:30" ht="15" customHeight="1" x14ac:dyDescent="0.2">
      <c r="A21" s="15" t="s">
        <v>269</v>
      </c>
      <c r="B21" s="14" t="s">
        <v>34</v>
      </c>
      <c r="C21" s="25">
        <v>2.2642850000000001</v>
      </c>
      <c r="D21" s="25">
        <v>2.2645919999999999</v>
      </c>
      <c r="E21" s="25">
        <v>2.2321840000000002</v>
      </c>
      <c r="F21" s="25">
        <v>2.241247</v>
      </c>
      <c r="G21" s="25">
        <v>2.2855189999999999</v>
      </c>
      <c r="H21" s="25">
        <v>2.299617</v>
      </c>
      <c r="I21" s="25">
        <v>2.3040850000000002</v>
      </c>
      <c r="J21" s="25">
        <v>2.3034409999999998</v>
      </c>
      <c r="K21" s="25">
        <v>2.3138730000000001</v>
      </c>
      <c r="L21" s="25">
        <v>2.3332549999999999</v>
      </c>
      <c r="M21" s="25">
        <v>2.3601779999999999</v>
      </c>
      <c r="N21" s="25">
        <v>2.388474</v>
      </c>
      <c r="O21" s="25">
        <v>2.4188350000000001</v>
      </c>
      <c r="P21" s="25">
        <v>2.4420060000000001</v>
      </c>
      <c r="Q21" s="25">
        <v>2.447435</v>
      </c>
      <c r="R21" s="25">
        <v>2.4564780000000002</v>
      </c>
      <c r="S21" s="25">
        <v>2.4713639999999999</v>
      </c>
      <c r="T21" s="25">
        <v>2.480963</v>
      </c>
      <c r="U21" s="25">
        <v>2.4835820000000002</v>
      </c>
      <c r="V21" s="25">
        <v>2.4868960000000002</v>
      </c>
      <c r="W21" s="25">
        <v>2.498424</v>
      </c>
      <c r="X21" s="25">
        <v>2.5183900000000001</v>
      </c>
      <c r="Y21" s="25">
        <v>2.5383339999999999</v>
      </c>
      <c r="Z21" s="25">
        <v>2.5531480000000002</v>
      </c>
      <c r="AA21" s="25">
        <v>2.5818569999999998</v>
      </c>
      <c r="AB21" s="25">
        <v>2.6015670000000002</v>
      </c>
      <c r="AC21" s="25">
        <v>2.626576</v>
      </c>
      <c r="AD21" s="12">
        <v>5.9490000000000003E-3</v>
      </c>
    </row>
    <row r="22" spans="1:30" ht="15" customHeight="1" x14ac:dyDescent="0.25">
      <c r="A22" s="15" t="s">
        <v>268</v>
      </c>
      <c r="B22" s="18" t="s">
        <v>105</v>
      </c>
      <c r="C22" s="24">
        <v>6.7000000000000002E-4</v>
      </c>
      <c r="D22" s="24">
        <v>6.7000000000000002E-4</v>
      </c>
      <c r="E22" s="24">
        <v>6.7000000000000002E-4</v>
      </c>
      <c r="F22" s="24">
        <v>6.7000000000000002E-4</v>
      </c>
      <c r="G22" s="24">
        <v>6.7000000000000002E-4</v>
      </c>
      <c r="H22" s="24">
        <v>6.7000000000000002E-4</v>
      </c>
      <c r="I22" s="24">
        <v>6.7000000000000002E-4</v>
      </c>
      <c r="J22" s="24">
        <v>6.7000000000000002E-4</v>
      </c>
      <c r="K22" s="24">
        <v>6.7000000000000002E-4</v>
      </c>
      <c r="L22" s="24">
        <v>6.7000000000000002E-4</v>
      </c>
      <c r="M22" s="24">
        <v>6.7000000000000002E-4</v>
      </c>
      <c r="N22" s="24">
        <v>6.7000000000000002E-4</v>
      </c>
      <c r="O22" s="24">
        <v>6.7000000000000002E-4</v>
      </c>
      <c r="P22" s="24">
        <v>6.7000000000000002E-4</v>
      </c>
      <c r="Q22" s="24">
        <v>6.7000000000000002E-4</v>
      </c>
      <c r="R22" s="24">
        <v>6.7000000000000002E-4</v>
      </c>
      <c r="S22" s="24">
        <v>6.7000000000000002E-4</v>
      </c>
      <c r="T22" s="24">
        <v>6.7000000000000002E-4</v>
      </c>
      <c r="U22" s="24">
        <v>6.7000000000000002E-4</v>
      </c>
      <c r="V22" s="24">
        <v>6.7000000000000002E-4</v>
      </c>
      <c r="W22" s="24">
        <v>6.7000000000000002E-4</v>
      </c>
      <c r="X22" s="24">
        <v>6.7000000000000002E-4</v>
      </c>
      <c r="Y22" s="24">
        <v>6.7000000000000002E-4</v>
      </c>
      <c r="Z22" s="24">
        <v>6.7000000000000002E-4</v>
      </c>
      <c r="AA22" s="24">
        <v>6.7000000000000002E-4</v>
      </c>
      <c r="AB22" s="24">
        <v>6.7000000000000002E-4</v>
      </c>
      <c r="AC22" s="24">
        <v>6.7000000000000002E-4</v>
      </c>
      <c r="AD22" s="16">
        <v>0</v>
      </c>
    </row>
    <row r="23" spans="1:30" ht="15" customHeight="1" x14ac:dyDescent="0.25">
      <c r="A23" s="15" t="s">
        <v>267</v>
      </c>
      <c r="B23" s="18" t="s">
        <v>35</v>
      </c>
      <c r="C23" s="24">
        <v>0.19</v>
      </c>
      <c r="D23" s="24">
        <v>0.1953</v>
      </c>
      <c r="E23" s="24">
        <v>0.1946</v>
      </c>
      <c r="F23" s="24">
        <v>0.19750000000000001</v>
      </c>
      <c r="G23" s="24">
        <v>0.20693400000000001</v>
      </c>
      <c r="H23" s="24">
        <v>0.218224</v>
      </c>
      <c r="I23" s="24">
        <v>0.22436900000000001</v>
      </c>
      <c r="J23" s="24">
        <v>0.22701199999999999</v>
      </c>
      <c r="K23" s="24">
        <v>0.22737499999999999</v>
      </c>
      <c r="L23" s="24">
        <v>0.229129</v>
      </c>
      <c r="M23" s="24">
        <v>0.23072000000000001</v>
      </c>
      <c r="N23" s="24">
        <v>0.231568</v>
      </c>
      <c r="O23" s="24">
        <v>0.23100599999999999</v>
      </c>
      <c r="P23" s="24">
        <v>0.230403</v>
      </c>
      <c r="Q23" s="24">
        <v>0.230098</v>
      </c>
      <c r="R23" s="24">
        <v>0.23078899999999999</v>
      </c>
      <c r="S23" s="24">
        <v>0.23214799999999999</v>
      </c>
      <c r="T23" s="24">
        <v>0.23374800000000001</v>
      </c>
      <c r="U23" s="24">
        <v>0.234065</v>
      </c>
      <c r="V23" s="24">
        <v>0.23636599999999999</v>
      </c>
      <c r="W23" s="24">
        <v>0.23949000000000001</v>
      </c>
      <c r="X23" s="24">
        <v>0.242615</v>
      </c>
      <c r="Y23" s="24">
        <v>0.245306</v>
      </c>
      <c r="Z23" s="24">
        <v>0.24823899999999999</v>
      </c>
      <c r="AA23" s="24">
        <v>0.25159100000000001</v>
      </c>
      <c r="AB23" s="24">
        <v>0.25459700000000002</v>
      </c>
      <c r="AC23" s="24">
        <v>0.25836900000000002</v>
      </c>
      <c r="AD23" s="16">
        <v>1.1257E-2</v>
      </c>
    </row>
    <row r="24" spans="1:30" ht="15" customHeight="1" x14ac:dyDescent="0.25">
      <c r="A24" s="15" t="s">
        <v>266</v>
      </c>
      <c r="B24" s="18" t="s">
        <v>36</v>
      </c>
      <c r="C24" s="24">
        <v>1.32491</v>
      </c>
      <c r="D24" s="24">
        <v>1.28691</v>
      </c>
      <c r="E24" s="24">
        <v>1.2332099999999999</v>
      </c>
      <c r="F24" s="24">
        <v>1.2350099999999999</v>
      </c>
      <c r="G24" s="24">
        <v>1.2382550000000001</v>
      </c>
      <c r="H24" s="24">
        <v>1.2477309999999999</v>
      </c>
      <c r="I24" s="24">
        <v>1.2539739999999999</v>
      </c>
      <c r="J24" s="24">
        <v>1.2631920000000001</v>
      </c>
      <c r="K24" s="24">
        <v>1.276073</v>
      </c>
      <c r="L24" s="24">
        <v>1.3002689999999999</v>
      </c>
      <c r="M24" s="24">
        <v>1.3260510000000001</v>
      </c>
      <c r="N24" s="24">
        <v>1.3539060000000001</v>
      </c>
      <c r="O24" s="24">
        <v>1.3843529999999999</v>
      </c>
      <c r="P24" s="24">
        <v>1.4080550000000001</v>
      </c>
      <c r="Q24" s="24">
        <v>1.4116040000000001</v>
      </c>
      <c r="R24" s="24">
        <v>1.4193519999999999</v>
      </c>
      <c r="S24" s="24">
        <v>1.4334819999999999</v>
      </c>
      <c r="T24" s="24">
        <v>1.4408319999999999</v>
      </c>
      <c r="U24" s="24">
        <v>1.443128</v>
      </c>
      <c r="V24" s="24">
        <v>1.4418880000000001</v>
      </c>
      <c r="W24" s="24">
        <v>1.4500770000000001</v>
      </c>
      <c r="X24" s="24">
        <v>1.460448</v>
      </c>
      <c r="Y24" s="24">
        <v>1.469484</v>
      </c>
      <c r="Z24" s="24">
        <v>1.481365</v>
      </c>
      <c r="AA24" s="24">
        <v>1.498332</v>
      </c>
      <c r="AB24" s="24">
        <v>1.5108410000000001</v>
      </c>
      <c r="AC24" s="24">
        <v>1.5299689999999999</v>
      </c>
      <c r="AD24" s="16">
        <v>6.9439999999999997E-3</v>
      </c>
    </row>
    <row r="25" spans="1:30" ht="15" customHeight="1" x14ac:dyDescent="0.25">
      <c r="A25" s="15" t="s">
        <v>265</v>
      </c>
      <c r="B25" s="18" t="s">
        <v>37</v>
      </c>
      <c r="C25" s="24">
        <v>0.74870499999999995</v>
      </c>
      <c r="D25" s="24">
        <v>0.78171199999999996</v>
      </c>
      <c r="E25" s="24">
        <v>0.803705</v>
      </c>
      <c r="F25" s="24">
        <v>0.80806699999999998</v>
      </c>
      <c r="G25" s="24">
        <v>0.83965999999999996</v>
      </c>
      <c r="H25" s="24">
        <v>0.83299199999999995</v>
      </c>
      <c r="I25" s="24">
        <v>0.825071</v>
      </c>
      <c r="J25" s="24">
        <v>0.81256799999999996</v>
      </c>
      <c r="K25" s="24">
        <v>0.809755</v>
      </c>
      <c r="L25" s="24">
        <v>0.80318699999999998</v>
      </c>
      <c r="M25" s="24">
        <v>0.80273700000000003</v>
      </c>
      <c r="N25" s="24">
        <v>0.80232899999999996</v>
      </c>
      <c r="O25" s="24">
        <v>0.80280600000000002</v>
      </c>
      <c r="P25" s="24">
        <v>0.80287900000000001</v>
      </c>
      <c r="Q25" s="24">
        <v>0.80506299999999997</v>
      </c>
      <c r="R25" s="24">
        <v>0.80566599999999999</v>
      </c>
      <c r="S25" s="24">
        <v>0.805064</v>
      </c>
      <c r="T25" s="24">
        <v>0.80571199999999998</v>
      </c>
      <c r="U25" s="24">
        <v>0.80571999999999999</v>
      </c>
      <c r="V25" s="24">
        <v>0.80797200000000002</v>
      </c>
      <c r="W25" s="24">
        <v>0.80818800000000002</v>
      </c>
      <c r="X25" s="24">
        <v>0.81465699999999996</v>
      </c>
      <c r="Y25" s="24">
        <v>0.82287399999999999</v>
      </c>
      <c r="Z25" s="24">
        <v>0.82287399999999999</v>
      </c>
      <c r="AA25" s="24">
        <v>0.831264</v>
      </c>
      <c r="AB25" s="24">
        <v>0.83545800000000003</v>
      </c>
      <c r="AC25" s="24">
        <v>0.83756799999999998</v>
      </c>
      <c r="AD25" s="16">
        <v>2.764E-3</v>
      </c>
    </row>
    <row r="27" spans="1:30" ht="15" customHeight="1" x14ac:dyDescent="0.2">
      <c r="A27" s="15" t="s">
        <v>264</v>
      </c>
      <c r="B27" s="14" t="s">
        <v>38</v>
      </c>
      <c r="C27" s="25">
        <v>1.303126</v>
      </c>
      <c r="D27" s="25">
        <v>1.3754189999999999</v>
      </c>
      <c r="E27" s="25">
        <v>1.4765889999999999</v>
      </c>
      <c r="F27" s="25">
        <v>1.499735</v>
      </c>
      <c r="G27" s="25">
        <v>1.5250410000000001</v>
      </c>
      <c r="H27" s="25">
        <v>1.536216</v>
      </c>
      <c r="I27" s="25">
        <v>1.533496</v>
      </c>
      <c r="J27" s="25">
        <v>1.5155810000000001</v>
      </c>
      <c r="K27" s="25">
        <v>1.5023029999999999</v>
      </c>
      <c r="L27" s="25">
        <v>1.4877260000000001</v>
      </c>
      <c r="M27" s="25">
        <v>1.477109</v>
      </c>
      <c r="N27" s="25">
        <v>1.4754860000000001</v>
      </c>
      <c r="O27" s="25">
        <v>1.4719260000000001</v>
      </c>
      <c r="P27" s="25">
        <v>1.4695590000000001</v>
      </c>
      <c r="Q27" s="25">
        <v>1.472348</v>
      </c>
      <c r="R27" s="25">
        <v>1.473535</v>
      </c>
      <c r="S27" s="25">
        <v>1.4733560000000001</v>
      </c>
      <c r="T27" s="25">
        <v>1.4767049999999999</v>
      </c>
      <c r="U27" s="25">
        <v>1.47851</v>
      </c>
      <c r="V27" s="25">
        <v>1.484219</v>
      </c>
      <c r="W27" s="25">
        <v>1.4921759999999999</v>
      </c>
      <c r="X27" s="25">
        <v>1.5004150000000001</v>
      </c>
      <c r="Y27" s="25">
        <v>1.5156909999999999</v>
      </c>
      <c r="Z27" s="25">
        <v>1.5301309999999999</v>
      </c>
      <c r="AA27" s="25">
        <v>1.5463309999999999</v>
      </c>
      <c r="AB27" s="25">
        <v>1.5709070000000001</v>
      </c>
      <c r="AC27" s="25">
        <v>1.593936</v>
      </c>
      <c r="AD27" s="12">
        <v>5.9150000000000001E-3</v>
      </c>
    </row>
    <row r="28" spans="1:30" ht="15" customHeight="1" x14ac:dyDescent="0.25">
      <c r="A28" s="15" t="s">
        <v>263</v>
      </c>
      <c r="B28" s="18" t="s">
        <v>39</v>
      </c>
      <c r="C28" s="24">
        <v>2.044E-2</v>
      </c>
      <c r="D28" s="24">
        <v>3.1815000000000003E-2</v>
      </c>
      <c r="E28" s="24">
        <v>4.3697E-2</v>
      </c>
      <c r="F28" s="24">
        <v>4.607E-2</v>
      </c>
      <c r="G28" s="24">
        <v>2.2008E-2</v>
      </c>
      <c r="H28" s="24">
        <v>3.0405999999999999E-2</v>
      </c>
      <c r="I28" s="24">
        <v>2.7373000000000001E-2</v>
      </c>
      <c r="J28" s="24">
        <v>3.0696999999999999E-2</v>
      </c>
      <c r="K28" s="24">
        <v>4.1109E-2</v>
      </c>
      <c r="L28" s="24">
        <v>5.0564999999999999E-2</v>
      </c>
      <c r="M28" s="24">
        <v>6.5579999999999999E-2</v>
      </c>
      <c r="N28" s="24">
        <v>8.2031000000000007E-2</v>
      </c>
      <c r="O28" s="24">
        <v>9.3618000000000007E-2</v>
      </c>
      <c r="P28" s="24">
        <v>0.104362</v>
      </c>
      <c r="Q28" s="24">
        <v>0.120339</v>
      </c>
      <c r="R28" s="24">
        <v>0.134709</v>
      </c>
      <c r="S28" s="24">
        <v>0.14432300000000001</v>
      </c>
      <c r="T28" s="24">
        <v>0.15534999999999999</v>
      </c>
      <c r="U28" s="24">
        <v>0.16170200000000001</v>
      </c>
      <c r="V28" s="24">
        <v>0.165273</v>
      </c>
      <c r="W28" s="24">
        <v>0.17215</v>
      </c>
      <c r="X28" s="24">
        <v>0.17551</v>
      </c>
      <c r="Y28" s="24">
        <v>0.18328</v>
      </c>
      <c r="Z28" s="24">
        <v>0.18546299999999999</v>
      </c>
      <c r="AA28" s="24">
        <v>0.18507999999999999</v>
      </c>
      <c r="AB28" s="24">
        <v>0.18944</v>
      </c>
      <c r="AC28" s="24">
        <v>0.18494099999999999</v>
      </c>
      <c r="AD28" s="16">
        <v>7.2941000000000006E-2</v>
      </c>
    </row>
    <row r="29" spans="1:30" ht="15" customHeight="1" x14ac:dyDescent="0.25">
      <c r="A29" s="15" t="s">
        <v>262</v>
      </c>
      <c r="B29" s="18" t="s">
        <v>40</v>
      </c>
      <c r="C29" s="24">
        <v>1.090984</v>
      </c>
      <c r="D29" s="24">
        <v>1.120806</v>
      </c>
      <c r="E29" s="24">
        <v>1.122514</v>
      </c>
      <c r="F29" s="24">
        <v>1.1174120000000001</v>
      </c>
      <c r="G29" s="24">
        <v>1.1542049999999999</v>
      </c>
      <c r="H29" s="24">
        <v>1.1378429999999999</v>
      </c>
      <c r="I29" s="24">
        <v>1.122987</v>
      </c>
      <c r="J29" s="24">
        <v>1.101591</v>
      </c>
      <c r="K29" s="24">
        <v>1.0781270000000001</v>
      </c>
      <c r="L29" s="24">
        <v>1.054025</v>
      </c>
      <c r="M29" s="24">
        <v>1.0289839999999999</v>
      </c>
      <c r="N29" s="24">
        <v>1.0105310000000001</v>
      </c>
      <c r="O29" s="24">
        <v>0.99516499999999997</v>
      </c>
      <c r="P29" s="24">
        <v>0.98168500000000003</v>
      </c>
      <c r="Q29" s="24">
        <v>0.96500200000000003</v>
      </c>
      <c r="R29" s="24">
        <v>0.95122700000000004</v>
      </c>
      <c r="S29" s="24">
        <v>0.94095300000000004</v>
      </c>
      <c r="T29" s="24">
        <v>0.93288300000000002</v>
      </c>
      <c r="U29" s="24">
        <v>0.928006</v>
      </c>
      <c r="V29" s="24">
        <v>0.92608900000000005</v>
      </c>
      <c r="W29" s="24">
        <v>0.92641700000000005</v>
      </c>
      <c r="X29" s="24">
        <v>0.93095099999999997</v>
      </c>
      <c r="Y29" s="24">
        <v>0.93808800000000003</v>
      </c>
      <c r="Z29" s="24">
        <v>0.94989999999999997</v>
      </c>
      <c r="AA29" s="24">
        <v>0.96607600000000005</v>
      </c>
      <c r="AB29" s="24">
        <v>0.98603099999999999</v>
      </c>
      <c r="AC29" s="24">
        <v>1.013012</v>
      </c>
      <c r="AD29" s="16">
        <v>-4.0369999999999998E-3</v>
      </c>
    </row>
    <row r="30" spans="1:30" ht="15" customHeight="1" x14ac:dyDescent="0.25">
      <c r="A30" s="15" t="s">
        <v>261</v>
      </c>
      <c r="B30" s="18" t="s">
        <v>41</v>
      </c>
      <c r="C30" s="24">
        <v>0.19170200000000001</v>
      </c>
      <c r="D30" s="24">
        <v>0.219663</v>
      </c>
      <c r="E30" s="24">
        <v>0.30103400000000002</v>
      </c>
      <c r="F30" s="24">
        <v>0.31081700000000001</v>
      </c>
      <c r="G30" s="24">
        <v>0.29432000000000003</v>
      </c>
      <c r="H30" s="24">
        <v>0.29931600000000003</v>
      </c>
      <c r="I30" s="24">
        <v>0.29758800000000002</v>
      </c>
      <c r="J30" s="24">
        <v>0.27764699999999998</v>
      </c>
      <c r="K30" s="24">
        <v>0.25304199999999999</v>
      </c>
      <c r="L30" s="24">
        <v>0.224079</v>
      </c>
      <c r="M30" s="24">
        <v>0.188384</v>
      </c>
      <c r="N30" s="24">
        <v>0.18875400000000001</v>
      </c>
      <c r="O30" s="24">
        <v>0.18893399999999999</v>
      </c>
      <c r="P30" s="24">
        <v>0.189193</v>
      </c>
      <c r="Q30" s="24">
        <v>0.189496</v>
      </c>
      <c r="R30" s="24">
        <v>0.190085</v>
      </c>
      <c r="S30" s="24">
        <v>0.19056500000000001</v>
      </c>
      <c r="T30" s="24">
        <v>0.19095599999999999</v>
      </c>
      <c r="U30" s="24">
        <v>0.19128400000000001</v>
      </c>
      <c r="V30" s="24">
        <v>0.19200999999999999</v>
      </c>
      <c r="W30" s="24">
        <v>0.192249</v>
      </c>
      <c r="X30" s="24">
        <v>0.19259399999999999</v>
      </c>
      <c r="Y30" s="24">
        <v>0.19318099999999999</v>
      </c>
      <c r="Z30" s="24">
        <v>0.19362699999999999</v>
      </c>
      <c r="AA30" s="24">
        <v>0.19403500000000001</v>
      </c>
      <c r="AB30" s="24">
        <v>0.194296</v>
      </c>
      <c r="AC30" s="24">
        <v>0.19484399999999999</v>
      </c>
      <c r="AD30" s="16">
        <v>-4.7840000000000001E-3</v>
      </c>
    </row>
    <row r="31" spans="1:30" ht="15" customHeight="1" x14ac:dyDescent="0.25">
      <c r="A31" s="15" t="s">
        <v>260</v>
      </c>
      <c r="B31" s="18" t="s">
        <v>42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16" t="s">
        <v>14</v>
      </c>
    </row>
    <row r="32" spans="1:30" ht="15" customHeight="1" x14ac:dyDescent="0.25">
      <c r="A32" s="15" t="s">
        <v>259</v>
      </c>
      <c r="B32" s="18" t="s">
        <v>43</v>
      </c>
      <c r="C32" s="24">
        <v>0</v>
      </c>
      <c r="D32" s="24">
        <v>0</v>
      </c>
      <c r="E32" s="24">
        <v>7.9299999999999998E-4</v>
      </c>
      <c r="F32" s="24">
        <v>1.5E-5</v>
      </c>
      <c r="G32" s="24">
        <v>3.143E-3</v>
      </c>
      <c r="H32" s="24">
        <v>3.176E-3</v>
      </c>
      <c r="I32" s="24">
        <v>3.1440000000000001E-3</v>
      </c>
      <c r="J32" s="24">
        <v>3.1449999999999998E-3</v>
      </c>
      <c r="K32" s="24">
        <v>3.1459999999999999E-3</v>
      </c>
      <c r="L32" s="24">
        <v>3.1459999999999999E-3</v>
      </c>
      <c r="M32" s="24">
        <v>3.1459999999999999E-3</v>
      </c>
      <c r="N32" s="24">
        <v>3.1459999999999999E-3</v>
      </c>
      <c r="O32" s="24">
        <v>3.1459999999999999E-3</v>
      </c>
      <c r="P32" s="24">
        <v>3.2539999999999999E-3</v>
      </c>
      <c r="Q32" s="24">
        <v>6.4349999999999997E-3</v>
      </c>
      <c r="R32" s="24">
        <v>6.4349999999999997E-3</v>
      </c>
      <c r="S32" s="24">
        <v>6.4349999999999997E-3</v>
      </c>
      <c r="T32" s="24">
        <v>6.4349999999999997E-3</v>
      </c>
      <c r="U32" s="24">
        <v>6.4349999999999997E-3</v>
      </c>
      <c r="V32" s="24">
        <v>9.9819999999999996E-3</v>
      </c>
      <c r="W32" s="24">
        <v>1.0276E-2</v>
      </c>
      <c r="X32" s="24">
        <v>1.0276E-2</v>
      </c>
      <c r="Y32" s="24">
        <v>1.0276E-2</v>
      </c>
      <c r="Z32" s="24">
        <v>1.0276E-2</v>
      </c>
      <c r="AA32" s="24">
        <v>1.0276E-2</v>
      </c>
      <c r="AB32" s="24">
        <v>1.0276E-2</v>
      </c>
      <c r="AC32" s="24">
        <v>1.0276E-2</v>
      </c>
      <c r="AD32" s="16" t="s">
        <v>14</v>
      </c>
    </row>
    <row r="33" spans="1:30" ht="15" customHeight="1" x14ac:dyDescent="0.25">
      <c r="A33" s="15" t="s">
        <v>258</v>
      </c>
      <c r="B33" s="18" t="s">
        <v>44</v>
      </c>
      <c r="C33" s="24">
        <v>0</v>
      </c>
      <c r="D33" s="24">
        <v>3.1350000000000002E-3</v>
      </c>
      <c r="E33" s="24">
        <v>8.5500000000000003E-3</v>
      </c>
      <c r="F33" s="24">
        <v>2.5420999999999999E-2</v>
      </c>
      <c r="G33" s="24">
        <v>5.1365000000000001E-2</v>
      </c>
      <c r="H33" s="24">
        <v>6.5475000000000005E-2</v>
      </c>
      <c r="I33" s="24">
        <v>8.2405000000000006E-2</v>
      </c>
      <c r="J33" s="24">
        <v>0.10250099999999999</v>
      </c>
      <c r="K33" s="24">
        <v>0.12687899999999999</v>
      </c>
      <c r="L33" s="24">
        <v>0.15591099999999999</v>
      </c>
      <c r="M33" s="24">
        <v>0.19101299999999999</v>
      </c>
      <c r="N33" s="24">
        <v>0.191024</v>
      </c>
      <c r="O33" s="24">
        <v>0.19106300000000001</v>
      </c>
      <c r="P33" s="24">
        <v>0.19106500000000001</v>
      </c>
      <c r="Q33" s="24">
        <v>0.191077</v>
      </c>
      <c r="R33" s="24">
        <v>0.191079</v>
      </c>
      <c r="S33" s="24">
        <v>0.19108</v>
      </c>
      <c r="T33" s="24">
        <v>0.191082</v>
      </c>
      <c r="U33" s="24">
        <v>0.191083</v>
      </c>
      <c r="V33" s="24">
        <v>0.19086400000000001</v>
      </c>
      <c r="W33" s="24">
        <v>0.191085</v>
      </c>
      <c r="X33" s="24">
        <v>0.191085</v>
      </c>
      <c r="Y33" s="24">
        <v>0.19086600000000001</v>
      </c>
      <c r="Z33" s="24">
        <v>0.19086600000000001</v>
      </c>
      <c r="AA33" s="24">
        <v>0.19086500000000001</v>
      </c>
      <c r="AB33" s="24">
        <v>0.19086500000000001</v>
      </c>
      <c r="AC33" s="24">
        <v>0.190863</v>
      </c>
      <c r="AD33" s="16">
        <v>0.17863599999999999</v>
      </c>
    </row>
    <row r="35" spans="1:30" ht="15" customHeight="1" x14ac:dyDescent="0.2">
      <c r="A35" s="15" t="s">
        <v>257</v>
      </c>
      <c r="B35" s="14" t="s">
        <v>45</v>
      </c>
      <c r="C35" s="25">
        <v>5.0138600000000002</v>
      </c>
      <c r="D35" s="25">
        <v>4.8643179999999999</v>
      </c>
      <c r="E35" s="25">
        <v>5.3121919999999996</v>
      </c>
      <c r="F35" s="25">
        <v>5.785183</v>
      </c>
      <c r="G35" s="25">
        <v>6.1574580000000001</v>
      </c>
      <c r="H35" s="25">
        <v>6.8027759999999997</v>
      </c>
      <c r="I35" s="25">
        <v>7.3659809999999997</v>
      </c>
      <c r="J35" s="25">
        <v>8.161429</v>
      </c>
      <c r="K35" s="25">
        <v>8.5929020000000005</v>
      </c>
      <c r="L35" s="25">
        <v>8.7751769999999993</v>
      </c>
      <c r="M35" s="25">
        <v>8.8505660000000006</v>
      </c>
      <c r="N35" s="25">
        <v>8.9075450000000007</v>
      </c>
      <c r="O35" s="25">
        <v>8.9513499999999997</v>
      </c>
      <c r="P35" s="25">
        <v>9.0359940000000005</v>
      </c>
      <c r="Q35" s="25">
        <v>9.1752369999999992</v>
      </c>
      <c r="R35" s="25">
        <v>9.2718919999999994</v>
      </c>
      <c r="S35" s="25">
        <v>9.4072779999999998</v>
      </c>
      <c r="T35" s="25">
        <v>9.6019349999999992</v>
      </c>
      <c r="U35" s="25">
        <v>9.8862950000000005</v>
      </c>
      <c r="V35" s="25">
        <v>10.102824</v>
      </c>
      <c r="W35" s="25">
        <v>10.292206999999999</v>
      </c>
      <c r="X35" s="25">
        <v>10.600225999999999</v>
      </c>
      <c r="Y35" s="25">
        <v>10.703059</v>
      </c>
      <c r="Z35" s="25">
        <v>11.072276</v>
      </c>
      <c r="AA35" s="25">
        <v>11.235673</v>
      </c>
      <c r="AB35" s="25">
        <v>11.390764000000001</v>
      </c>
      <c r="AC35" s="25">
        <v>11.671866</v>
      </c>
      <c r="AD35" s="12">
        <v>3.5630000000000002E-2</v>
      </c>
    </row>
    <row r="36" spans="1:30" ht="15" customHeight="1" x14ac:dyDescent="0.25">
      <c r="A36" s="15" t="s">
        <v>256</v>
      </c>
      <c r="B36" s="18" t="s">
        <v>105</v>
      </c>
      <c r="C36" s="24">
        <v>2.5021680000000002</v>
      </c>
      <c r="D36" s="24">
        <v>2.3421340000000002</v>
      </c>
      <c r="E36" s="24">
        <v>2.4326310000000002</v>
      </c>
      <c r="F36" s="24">
        <v>2.589855</v>
      </c>
      <c r="G36" s="24">
        <v>2.6781090000000001</v>
      </c>
      <c r="H36" s="24">
        <v>2.7952119999999998</v>
      </c>
      <c r="I36" s="24">
        <v>2.7929029999999999</v>
      </c>
      <c r="J36" s="24">
        <v>2.7930540000000001</v>
      </c>
      <c r="K36" s="24">
        <v>2.7932199999999998</v>
      </c>
      <c r="L36" s="24">
        <v>2.7934130000000001</v>
      </c>
      <c r="M36" s="24">
        <v>2.7998430000000001</v>
      </c>
      <c r="N36" s="24">
        <v>2.802327</v>
      </c>
      <c r="O36" s="24">
        <v>2.8036620000000001</v>
      </c>
      <c r="P36" s="24">
        <v>2.8038630000000002</v>
      </c>
      <c r="Q36" s="24">
        <v>2.8040600000000002</v>
      </c>
      <c r="R36" s="24">
        <v>2.807083</v>
      </c>
      <c r="S36" s="24">
        <v>2.807261</v>
      </c>
      <c r="T36" s="24">
        <v>2.808735</v>
      </c>
      <c r="U36" s="24">
        <v>2.8089230000000001</v>
      </c>
      <c r="V36" s="24">
        <v>2.8099159999999999</v>
      </c>
      <c r="W36" s="24">
        <v>2.8101509999999998</v>
      </c>
      <c r="X36" s="24">
        <v>2.8125870000000002</v>
      </c>
      <c r="Y36" s="24">
        <v>2.8157179999999999</v>
      </c>
      <c r="Z36" s="24">
        <v>2.821561</v>
      </c>
      <c r="AA36" s="24">
        <v>2.8234379999999999</v>
      </c>
      <c r="AB36" s="24">
        <v>2.8237139999999998</v>
      </c>
      <c r="AC36" s="24">
        <v>2.8264939999999998</v>
      </c>
      <c r="AD36" s="16">
        <v>7.5469999999999999E-3</v>
      </c>
    </row>
    <row r="37" spans="1:30" ht="15" customHeight="1" x14ac:dyDescent="0.25">
      <c r="A37" s="15" t="s">
        <v>255</v>
      </c>
      <c r="B37" s="18" t="s">
        <v>46</v>
      </c>
      <c r="C37" s="24">
        <v>0.15148200000000001</v>
      </c>
      <c r="D37" s="24">
        <v>0.16287399999999999</v>
      </c>
      <c r="E37" s="24">
        <v>0.16763900000000001</v>
      </c>
      <c r="F37" s="24">
        <v>0.168435</v>
      </c>
      <c r="G37" s="24">
        <v>0.16567699999999999</v>
      </c>
      <c r="H37" s="24">
        <v>0.183892</v>
      </c>
      <c r="I37" s="24">
        <v>0.20868200000000001</v>
      </c>
      <c r="J37" s="24">
        <v>0.23144700000000001</v>
      </c>
      <c r="K37" s="24">
        <v>0.25442300000000001</v>
      </c>
      <c r="L37" s="24">
        <v>0.27678700000000001</v>
      </c>
      <c r="M37" s="24">
        <v>0.29733799999999999</v>
      </c>
      <c r="N37" s="24">
        <v>0.31490800000000002</v>
      </c>
      <c r="O37" s="24">
        <v>0.33178400000000002</v>
      </c>
      <c r="P37" s="24">
        <v>0.353962</v>
      </c>
      <c r="Q37" s="24">
        <v>0.374863</v>
      </c>
      <c r="R37" s="24">
        <v>0.39244000000000001</v>
      </c>
      <c r="S37" s="24">
        <v>0.40701100000000001</v>
      </c>
      <c r="T37" s="24">
        <v>0.42552200000000001</v>
      </c>
      <c r="U37" s="24">
        <v>0.45250299999999999</v>
      </c>
      <c r="V37" s="24">
        <v>0.46451999999999999</v>
      </c>
      <c r="W37" s="24">
        <v>0.48565599999999998</v>
      </c>
      <c r="X37" s="24">
        <v>0.49389499999999997</v>
      </c>
      <c r="Y37" s="24">
        <v>0.50320500000000001</v>
      </c>
      <c r="Z37" s="24">
        <v>0.51067300000000004</v>
      </c>
      <c r="AA37" s="24">
        <v>0.52073199999999997</v>
      </c>
      <c r="AB37" s="24">
        <v>0.52820500000000004</v>
      </c>
      <c r="AC37" s="24">
        <v>0.53349400000000002</v>
      </c>
      <c r="AD37" s="16">
        <v>4.8603E-2</v>
      </c>
    </row>
    <row r="38" spans="1:30" ht="15" customHeight="1" x14ac:dyDescent="0.25">
      <c r="A38" s="15" t="s">
        <v>254</v>
      </c>
      <c r="B38" s="18" t="s">
        <v>47</v>
      </c>
      <c r="C38" s="24">
        <v>0.24015</v>
      </c>
      <c r="D38" s="24">
        <v>0.25407000000000002</v>
      </c>
      <c r="E38" s="24">
        <v>0.27676299999999998</v>
      </c>
      <c r="F38" s="24">
        <v>0.26807900000000001</v>
      </c>
      <c r="G38" s="24">
        <v>0.27063900000000002</v>
      </c>
      <c r="H38" s="24">
        <v>0.27895799999999998</v>
      </c>
      <c r="I38" s="24">
        <v>0.28004099999999998</v>
      </c>
      <c r="J38" s="24">
        <v>0.27168300000000001</v>
      </c>
      <c r="K38" s="24">
        <v>0.28124300000000002</v>
      </c>
      <c r="L38" s="24">
        <v>0.27505299999999999</v>
      </c>
      <c r="M38" s="24">
        <v>0.27377600000000002</v>
      </c>
      <c r="N38" s="24">
        <v>0.276252</v>
      </c>
      <c r="O38" s="24">
        <v>0.27686500000000003</v>
      </c>
      <c r="P38" s="24">
        <v>0.26564199999999999</v>
      </c>
      <c r="Q38" s="24">
        <v>0.28555799999999998</v>
      </c>
      <c r="R38" s="24">
        <v>0.26535399999999998</v>
      </c>
      <c r="S38" s="24">
        <v>0.27522000000000002</v>
      </c>
      <c r="T38" s="24">
        <v>0.27859400000000001</v>
      </c>
      <c r="U38" s="24">
        <v>0.28624500000000003</v>
      </c>
      <c r="V38" s="24">
        <v>0.289132</v>
      </c>
      <c r="W38" s="24">
        <v>0.280613</v>
      </c>
      <c r="X38" s="24">
        <v>0.29067599999999999</v>
      </c>
      <c r="Y38" s="24">
        <v>0.28214699999999998</v>
      </c>
      <c r="Z38" s="24">
        <v>0.29012900000000003</v>
      </c>
      <c r="AA38" s="24">
        <v>0.29828700000000002</v>
      </c>
      <c r="AB38" s="24">
        <v>0.29903600000000002</v>
      </c>
      <c r="AC38" s="24">
        <v>0.29279300000000003</v>
      </c>
      <c r="AD38" s="16">
        <v>5.6899999999999997E-3</v>
      </c>
    </row>
    <row r="39" spans="1:30" ht="15" customHeight="1" x14ac:dyDescent="0.25">
      <c r="A39" s="15" t="s">
        <v>253</v>
      </c>
      <c r="B39" s="18" t="s">
        <v>36</v>
      </c>
      <c r="C39" s="24">
        <v>0.22712099999999999</v>
      </c>
      <c r="D39" s="24">
        <v>0.104809</v>
      </c>
      <c r="E39" s="24">
        <v>9.8612000000000005E-2</v>
      </c>
      <c r="F39" s="24">
        <v>9.0365000000000001E-2</v>
      </c>
      <c r="G39" s="24">
        <v>0.14790700000000001</v>
      </c>
      <c r="H39" s="24">
        <v>0.14837500000000001</v>
      </c>
      <c r="I39" s="24">
        <v>0.152007</v>
      </c>
      <c r="J39" s="24">
        <v>0.15234900000000001</v>
      </c>
      <c r="K39" s="24">
        <v>0.15534899999999999</v>
      </c>
      <c r="L39" s="24">
        <v>0.17346300000000001</v>
      </c>
      <c r="M39" s="24">
        <v>0.194299</v>
      </c>
      <c r="N39" s="24">
        <v>0.20668500000000001</v>
      </c>
      <c r="O39" s="24">
        <v>0.21169399999999999</v>
      </c>
      <c r="P39" s="24">
        <v>0.217446</v>
      </c>
      <c r="Q39" s="24">
        <v>0.219222</v>
      </c>
      <c r="R39" s="24">
        <v>0.23360400000000001</v>
      </c>
      <c r="S39" s="24">
        <v>0.23599200000000001</v>
      </c>
      <c r="T39" s="24">
        <v>0.21939500000000001</v>
      </c>
      <c r="U39" s="24">
        <v>0.21544099999999999</v>
      </c>
      <c r="V39" s="24">
        <v>0.227715</v>
      </c>
      <c r="W39" s="24">
        <v>0.21801300000000001</v>
      </c>
      <c r="X39" s="24">
        <v>0.217589</v>
      </c>
      <c r="Y39" s="24">
        <v>0.21954499999999999</v>
      </c>
      <c r="Z39" s="24">
        <v>0.232492</v>
      </c>
      <c r="AA39" s="24">
        <v>0.23973800000000001</v>
      </c>
      <c r="AB39" s="24">
        <v>0.24330499999999999</v>
      </c>
      <c r="AC39" s="24">
        <v>0.27115</v>
      </c>
      <c r="AD39" s="16">
        <v>3.8753999999999997E-2</v>
      </c>
    </row>
    <row r="40" spans="1:30" ht="15" customHeight="1" x14ac:dyDescent="0.25">
      <c r="A40" s="15" t="s">
        <v>252</v>
      </c>
      <c r="B40" s="18" t="s">
        <v>48</v>
      </c>
      <c r="C40" s="24">
        <v>0.146456</v>
      </c>
      <c r="D40" s="24">
        <v>5.6777000000000001E-2</v>
      </c>
      <c r="E40" s="24">
        <v>5.2088000000000002E-2</v>
      </c>
      <c r="F40" s="24">
        <v>4.6675000000000001E-2</v>
      </c>
      <c r="G40" s="24">
        <v>8.9136999999999994E-2</v>
      </c>
      <c r="H40" s="24">
        <v>8.9115E-2</v>
      </c>
      <c r="I40" s="24">
        <v>9.1433E-2</v>
      </c>
      <c r="J40" s="24">
        <v>9.1832999999999998E-2</v>
      </c>
      <c r="K40" s="24">
        <v>9.4392000000000004E-2</v>
      </c>
      <c r="L40" s="24">
        <v>0.107199</v>
      </c>
      <c r="M40" s="24">
        <v>0.12074600000000001</v>
      </c>
      <c r="N40" s="24">
        <v>0.12987399999999999</v>
      </c>
      <c r="O40" s="24">
        <v>0.13238</v>
      </c>
      <c r="P40" s="24">
        <v>0.13647500000000001</v>
      </c>
      <c r="Q40" s="24">
        <v>0.13771600000000001</v>
      </c>
      <c r="R40" s="24">
        <v>0.14665400000000001</v>
      </c>
      <c r="S40" s="24">
        <v>0.147947</v>
      </c>
      <c r="T40" s="24">
        <v>0.137656</v>
      </c>
      <c r="U40" s="24">
        <v>0.13499800000000001</v>
      </c>
      <c r="V40" s="24">
        <v>0.14422699999999999</v>
      </c>
      <c r="W40" s="24">
        <v>0.136902</v>
      </c>
      <c r="X40" s="24">
        <v>0.136712</v>
      </c>
      <c r="Y40" s="24">
        <v>0.13808500000000001</v>
      </c>
      <c r="Z40" s="24">
        <v>0.148345</v>
      </c>
      <c r="AA40" s="24">
        <v>0.15349599999999999</v>
      </c>
      <c r="AB40" s="24">
        <v>0.15601300000000001</v>
      </c>
      <c r="AC40" s="24">
        <v>0.177535</v>
      </c>
      <c r="AD40" s="16">
        <v>4.6656999999999997E-2</v>
      </c>
    </row>
    <row r="41" spans="1:30" ht="15" customHeight="1" x14ac:dyDescent="0.25">
      <c r="A41" s="15" t="s">
        <v>251</v>
      </c>
      <c r="B41" s="18" t="s">
        <v>49</v>
      </c>
      <c r="C41" s="24">
        <v>8.0666000000000002E-2</v>
      </c>
      <c r="D41" s="24">
        <v>4.8031999999999998E-2</v>
      </c>
      <c r="E41" s="24">
        <v>4.6524000000000003E-2</v>
      </c>
      <c r="F41" s="24">
        <v>4.369E-2</v>
      </c>
      <c r="G41" s="24">
        <v>5.8770000000000003E-2</v>
      </c>
      <c r="H41" s="24">
        <v>5.926E-2</v>
      </c>
      <c r="I41" s="24">
        <v>6.0574000000000003E-2</v>
      </c>
      <c r="J41" s="24">
        <v>6.0517000000000001E-2</v>
      </c>
      <c r="K41" s="24">
        <v>6.0956999999999997E-2</v>
      </c>
      <c r="L41" s="24">
        <v>6.6264000000000003E-2</v>
      </c>
      <c r="M41" s="24">
        <v>7.3552000000000006E-2</v>
      </c>
      <c r="N41" s="24">
        <v>7.6810000000000003E-2</v>
      </c>
      <c r="O41" s="24">
        <v>7.9313999999999996E-2</v>
      </c>
      <c r="P41" s="24">
        <v>8.0971000000000001E-2</v>
      </c>
      <c r="Q41" s="24">
        <v>8.1505999999999995E-2</v>
      </c>
      <c r="R41" s="24">
        <v>8.6948999999999999E-2</v>
      </c>
      <c r="S41" s="24">
        <v>8.8043999999999997E-2</v>
      </c>
      <c r="T41" s="24">
        <v>8.1739000000000006E-2</v>
      </c>
      <c r="U41" s="24">
        <v>8.0443000000000001E-2</v>
      </c>
      <c r="V41" s="24">
        <v>8.3488000000000007E-2</v>
      </c>
      <c r="W41" s="24">
        <v>8.1111000000000003E-2</v>
      </c>
      <c r="X41" s="24">
        <v>8.0878000000000005E-2</v>
      </c>
      <c r="Y41" s="24">
        <v>8.1460000000000005E-2</v>
      </c>
      <c r="Z41" s="24">
        <v>8.4147E-2</v>
      </c>
      <c r="AA41" s="24">
        <v>8.6241999999999999E-2</v>
      </c>
      <c r="AB41" s="24">
        <v>8.7290999999999994E-2</v>
      </c>
      <c r="AC41" s="24">
        <v>9.3615000000000004E-2</v>
      </c>
      <c r="AD41" s="16">
        <v>2.7053000000000001E-2</v>
      </c>
    </row>
    <row r="42" spans="1:30" ht="15" customHeight="1" x14ac:dyDescent="0.25">
      <c r="A42" s="15" t="s">
        <v>250</v>
      </c>
      <c r="B42" s="18" t="s">
        <v>50</v>
      </c>
      <c r="C42" s="24">
        <v>2.4042999999999998E-2</v>
      </c>
      <c r="D42" s="24">
        <v>3.1574999999999999E-2</v>
      </c>
      <c r="E42" s="24">
        <v>3.3266999999999998E-2</v>
      </c>
      <c r="F42" s="24">
        <v>4.0273000000000003E-2</v>
      </c>
      <c r="G42" s="24">
        <v>4.2313000000000003E-2</v>
      </c>
      <c r="H42" s="24">
        <v>4.2529999999999998E-2</v>
      </c>
      <c r="I42" s="24">
        <v>4.2819000000000003E-2</v>
      </c>
      <c r="J42" s="24">
        <v>4.2967999999999999E-2</v>
      </c>
      <c r="K42" s="24">
        <v>4.3092999999999999E-2</v>
      </c>
      <c r="L42" s="24">
        <v>4.3222999999999998E-2</v>
      </c>
      <c r="M42" s="24">
        <v>4.3318000000000002E-2</v>
      </c>
      <c r="N42" s="24">
        <v>4.3424999999999998E-2</v>
      </c>
      <c r="O42" s="24">
        <v>4.3562999999999998E-2</v>
      </c>
      <c r="P42" s="24">
        <v>4.3700000000000003E-2</v>
      </c>
      <c r="Q42" s="24">
        <v>4.3818000000000003E-2</v>
      </c>
      <c r="R42" s="24">
        <v>4.4017000000000001E-2</v>
      </c>
      <c r="S42" s="24">
        <v>4.4151999999999997E-2</v>
      </c>
      <c r="T42" s="24">
        <v>4.4292999999999999E-2</v>
      </c>
      <c r="U42" s="24">
        <v>4.4464999999999998E-2</v>
      </c>
      <c r="V42" s="24">
        <v>4.4629000000000002E-2</v>
      </c>
      <c r="W42" s="24">
        <v>4.4740000000000002E-2</v>
      </c>
      <c r="X42" s="24">
        <v>4.4928000000000003E-2</v>
      </c>
      <c r="Y42" s="24">
        <v>4.5005000000000003E-2</v>
      </c>
      <c r="Z42" s="24">
        <v>4.5213000000000003E-2</v>
      </c>
      <c r="AA42" s="24">
        <v>4.5462000000000002E-2</v>
      </c>
      <c r="AB42" s="24">
        <v>4.5641000000000001E-2</v>
      </c>
      <c r="AC42" s="24">
        <v>4.5802000000000002E-2</v>
      </c>
      <c r="AD42" s="16">
        <v>1.4989000000000001E-2</v>
      </c>
    </row>
    <row r="43" spans="1:30" ht="15" customHeight="1" x14ac:dyDescent="0.25">
      <c r="A43" s="15" t="s">
        <v>249</v>
      </c>
      <c r="B43" s="18" t="s">
        <v>51</v>
      </c>
      <c r="C43" s="24">
        <v>0.14303299999999999</v>
      </c>
      <c r="D43" s="24">
        <v>0.179538</v>
      </c>
      <c r="E43" s="24">
        <v>0.267903</v>
      </c>
      <c r="F43" s="24">
        <v>0.421931</v>
      </c>
      <c r="G43" s="24">
        <v>0.45392300000000002</v>
      </c>
      <c r="H43" s="24">
        <v>0.455957</v>
      </c>
      <c r="I43" s="24">
        <v>0.456098</v>
      </c>
      <c r="J43" s="24">
        <v>0.61500699999999997</v>
      </c>
      <c r="K43" s="24">
        <v>0.84027499999999999</v>
      </c>
      <c r="L43" s="24">
        <v>0.976248</v>
      </c>
      <c r="M43" s="24">
        <v>1.0040960000000001</v>
      </c>
      <c r="N43" s="24">
        <v>1.02535</v>
      </c>
      <c r="O43" s="24">
        <v>1.042897</v>
      </c>
      <c r="P43" s="24">
        <v>1.105054</v>
      </c>
      <c r="Q43" s="24">
        <v>1.19299</v>
      </c>
      <c r="R43" s="24">
        <v>1.265676</v>
      </c>
      <c r="S43" s="24">
        <v>1.368763</v>
      </c>
      <c r="T43" s="24">
        <v>1.5521929999999999</v>
      </c>
      <c r="U43" s="24">
        <v>1.7996049999999999</v>
      </c>
      <c r="V43" s="24">
        <v>1.9832590000000001</v>
      </c>
      <c r="W43" s="24">
        <v>2.1646290000000001</v>
      </c>
      <c r="X43" s="24">
        <v>2.4443510000000002</v>
      </c>
      <c r="Y43" s="24">
        <v>2.5368789999999999</v>
      </c>
      <c r="Z43" s="24">
        <v>2.82558</v>
      </c>
      <c r="AA43" s="24">
        <v>2.9439959999999998</v>
      </c>
      <c r="AB43" s="24">
        <v>3.0756589999999999</v>
      </c>
      <c r="AC43" s="24">
        <v>3.2880720000000001</v>
      </c>
      <c r="AD43" s="16">
        <v>0.12334000000000001</v>
      </c>
    </row>
    <row r="44" spans="1:30" ht="15" customHeight="1" x14ac:dyDescent="0.25">
      <c r="A44" s="15" t="s">
        <v>248</v>
      </c>
      <c r="B44" s="18" t="s">
        <v>52</v>
      </c>
      <c r="C44" s="24">
        <v>1.725862</v>
      </c>
      <c r="D44" s="24">
        <v>1.789318</v>
      </c>
      <c r="E44" s="24">
        <v>2.0353759999999999</v>
      </c>
      <c r="F44" s="24">
        <v>2.2062460000000002</v>
      </c>
      <c r="G44" s="24">
        <v>2.3988900000000002</v>
      </c>
      <c r="H44" s="24">
        <v>2.8978519999999999</v>
      </c>
      <c r="I44" s="24">
        <v>3.4334310000000001</v>
      </c>
      <c r="J44" s="24">
        <v>4.0549210000000002</v>
      </c>
      <c r="K44" s="24">
        <v>4.2252980000000004</v>
      </c>
      <c r="L44" s="24">
        <v>4.2369899999999996</v>
      </c>
      <c r="M44" s="24">
        <v>4.2378970000000002</v>
      </c>
      <c r="N44" s="24">
        <v>4.2385989999999998</v>
      </c>
      <c r="O44" s="24">
        <v>4.2408859999999997</v>
      </c>
      <c r="P44" s="24">
        <v>4.246327</v>
      </c>
      <c r="Q44" s="24">
        <v>4.2547259999999998</v>
      </c>
      <c r="R44" s="24">
        <v>4.2637169999999998</v>
      </c>
      <c r="S44" s="24">
        <v>4.268878</v>
      </c>
      <c r="T44" s="24">
        <v>4.2732029999999996</v>
      </c>
      <c r="U44" s="24">
        <v>4.2791119999999996</v>
      </c>
      <c r="V44" s="24">
        <v>4.2836540000000003</v>
      </c>
      <c r="W44" s="24">
        <v>4.2884039999999999</v>
      </c>
      <c r="X44" s="24">
        <v>4.2961999999999998</v>
      </c>
      <c r="Y44" s="24">
        <v>4.3005599999999999</v>
      </c>
      <c r="Z44" s="24">
        <v>4.3466269999999998</v>
      </c>
      <c r="AA44" s="24">
        <v>4.3640189999999999</v>
      </c>
      <c r="AB44" s="24">
        <v>4.3752050000000002</v>
      </c>
      <c r="AC44" s="24">
        <v>4.4140620000000004</v>
      </c>
      <c r="AD44" s="16">
        <v>3.6778999999999999E-2</v>
      </c>
    </row>
    <row r="46" spans="1:30" ht="15" customHeight="1" x14ac:dyDescent="0.2">
      <c r="A46" s="15" t="s">
        <v>247</v>
      </c>
      <c r="B46" s="14" t="s">
        <v>53</v>
      </c>
      <c r="C46" s="25">
        <v>9.3098960000000002</v>
      </c>
      <c r="D46" s="25">
        <v>9.0815999999999999</v>
      </c>
      <c r="E46" s="25">
        <v>9.5513860000000008</v>
      </c>
      <c r="F46" s="25">
        <v>10.047237000000001</v>
      </c>
      <c r="G46" s="25">
        <v>10.492908</v>
      </c>
      <c r="H46" s="25">
        <v>11.179712</v>
      </c>
      <c r="I46" s="25">
        <v>11.755152000000001</v>
      </c>
      <c r="J46" s="25">
        <v>12.536979000000001</v>
      </c>
      <c r="K46" s="25">
        <v>12.966106</v>
      </c>
      <c r="L46" s="25">
        <v>13.151047</v>
      </c>
      <c r="M46" s="25">
        <v>13.239069000000001</v>
      </c>
      <c r="N46" s="25">
        <v>13.318746000000001</v>
      </c>
      <c r="O46" s="25">
        <v>13.386044999999999</v>
      </c>
      <c r="P46" s="25">
        <v>13.487963000000001</v>
      </c>
      <c r="Q46" s="25">
        <v>13.631145</v>
      </c>
      <c r="R46" s="25">
        <v>13.733886</v>
      </c>
      <c r="S46" s="25">
        <v>13.879021</v>
      </c>
      <c r="T46" s="25">
        <v>14.082675</v>
      </c>
      <c r="U46" s="25">
        <v>14.368114</v>
      </c>
      <c r="V46" s="25">
        <v>14.590807</v>
      </c>
      <c r="W46" s="25">
        <v>14.797466</v>
      </c>
      <c r="X46" s="25">
        <v>15.130986</v>
      </c>
      <c r="Y46" s="25">
        <v>15.266686999999999</v>
      </c>
      <c r="Z46" s="25">
        <v>15.662435</v>
      </c>
      <c r="AA46" s="25">
        <v>15.868888999999999</v>
      </c>
      <c r="AB46" s="25">
        <v>16.066894999999999</v>
      </c>
      <c r="AC46" s="25">
        <v>16.395068999999999</v>
      </c>
      <c r="AD46" s="12">
        <v>2.3911000000000002E-2</v>
      </c>
    </row>
    <row r="48" spans="1:30" ht="15" customHeight="1" x14ac:dyDescent="0.2">
      <c r="B48" s="14" t="s">
        <v>54</v>
      </c>
    </row>
    <row r="49" spans="1:30" ht="15" customHeight="1" x14ac:dyDescent="0.25">
      <c r="A49" s="15" t="s">
        <v>246</v>
      </c>
      <c r="B49" s="18" t="s">
        <v>55</v>
      </c>
      <c r="C49" s="24">
        <v>1.1757679999999999</v>
      </c>
      <c r="D49" s="24">
        <v>1.214486</v>
      </c>
      <c r="E49" s="24">
        <v>1.219368</v>
      </c>
      <c r="F49" s="24">
        <v>1.2164729999999999</v>
      </c>
      <c r="G49" s="24">
        <v>1.181198</v>
      </c>
      <c r="H49" s="24">
        <v>1.1706780000000001</v>
      </c>
      <c r="I49" s="24">
        <v>1.158177</v>
      </c>
      <c r="J49" s="24">
        <v>1.1392910000000001</v>
      </c>
      <c r="K49" s="24">
        <v>1.1338189999999999</v>
      </c>
      <c r="L49" s="24">
        <v>1.1249800000000001</v>
      </c>
      <c r="M49" s="24">
        <v>1.1249340000000001</v>
      </c>
      <c r="N49" s="24">
        <v>1.1241909999999999</v>
      </c>
      <c r="O49" s="24">
        <v>1.1248640000000001</v>
      </c>
      <c r="P49" s="24">
        <v>1.1248640000000001</v>
      </c>
      <c r="Q49" s="24">
        <v>1.1248640000000001</v>
      </c>
      <c r="R49" s="24">
        <v>1.1242620000000001</v>
      </c>
      <c r="S49" s="24">
        <v>1.1248640000000001</v>
      </c>
      <c r="T49" s="24">
        <v>1.124215</v>
      </c>
      <c r="U49" s="24">
        <v>1.1242080000000001</v>
      </c>
      <c r="V49" s="24">
        <v>1.124395</v>
      </c>
      <c r="W49" s="24">
        <v>1.1243780000000001</v>
      </c>
      <c r="X49" s="24">
        <v>1.134331</v>
      </c>
      <c r="Y49" s="24">
        <v>1.1474880000000001</v>
      </c>
      <c r="Z49" s="24">
        <v>1.1474880000000001</v>
      </c>
      <c r="AA49" s="24">
        <v>1.1613119999999999</v>
      </c>
      <c r="AB49" s="24">
        <v>1.1676690000000001</v>
      </c>
      <c r="AC49" s="24">
        <v>1.1728229999999999</v>
      </c>
      <c r="AD49" s="16">
        <v>-1.395E-3</v>
      </c>
    </row>
    <row r="50" spans="1:30" ht="15" customHeight="1" x14ac:dyDescent="0.25">
      <c r="A50" s="15" t="s">
        <v>245</v>
      </c>
      <c r="B50" s="18" t="s">
        <v>56</v>
      </c>
      <c r="C50" s="24">
        <v>6.7100000000000005E-4</v>
      </c>
      <c r="D50" s="24">
        <v>1E-3</v>
      </c>
      <c r="E50" s="24">
        <v>1.1559999999999999E-3</v>
      </c>
      <c r="F50" s="24">
        <v>1.5319999999999999E-3</v>
      </c>
      <c r="G50" s="24">
        <v>1.9239999999999999E-3</v>
      </c>
      <c r="H50" s="24">
        <v>2.4390000000000002E-3</v>
      </c>
      <c r="I50" s="24">
        <v>3.0590000000000001E-3</v>
      </c>
      <c r="J50" s="24">
        <v>3.8170000000000001E-3</v>
      </c>
      <c r="K50" s="24">
        <v>4.7540000000000004E-3</v>
      </c>
      <c r="L50" s="24">
        <v>4.7540000000000004E-3</v>
      </c>
      <c r="M50" s="24">
        <v>4.7540000000000004E-3</v>
      </c>
      <c r="N50" s="24">
        <v>4.7540000000000004E-3</v>
      </c>
      <c r="O50" s="24">
        <v>4.7540000000000004E-3</v>
      </c>
      <c r="P50" s="24">
        <v>4.7540000000000004E-3</v>
      </c>
      <c r="Q50" s="24">
        <v>4.7540000000000004E-3</v>
      </c>
      <c r="R50" s="24">
        <v>4.7540000000000004E-3</v>
      </c>
      <c r="S50" s="24">
        <v>4.7540000000000004E-3</v>
      </c>
      <c r="T50" s="24">
        <v>4.7540000000000004E-3</v>
      </c>
      <c r="U50" s="24">
        <v>4.7540000000000004E-3</v>
      </c>
      <c r="V50" s="24">
        <v>4.7540000000000004E-3</v>
      </c>
      <c r="W50" s="24">
        <v>4.7540000000000004E-3</v>
      </c>
      <c r="X50" s="24">
        <v>4.7540000000000004E-3</v>
      </c>
      <c r="Y50" s="24">
        <v>4.7540000000000004E-3</v>
      </c>
      <c r="Z50" s="24">
        <v>4.7540000000000004E-3</v>
      </c>
      <c r="AA50" s="24">
        <v>4.7540000000000004E-3</v>
      </c>
      <c r="AB50" s="24">
        <v>4.7540000000000004E-3</v>
      </c>
      <c r="AC50" s="24">
        <v>4.7540000000000004E-3</v>
      </c>
      <c r="AD50" s="16">
        <v>6.4338999999999993E-2</v>
      </c>
    </row>
    <row r="51" spans="1:30" ht="15" customHeight="1" x14ac:dyDescent="0.25">
      <c r="A51" s="15" t="s">
        <v>244</v>
      </c>
      <c r="B51" s="18" t="s">
        <v>57</v>
      </c>
      <c r="C51" s="24">
        <v>-6.5016000000000004E-2</v>
      </c>
      <c r="D51" s="24">
        <v>-6.2865000000000004E-2</v>
      </c>
      <c r="E51" s="24">
        <v>-5.4314000000000001E-2</v>
      </c>
      <c r="F51" s="24">
        <v>-5.4523000000000002E-2</v>
      </c>
      <c r="G51" s="24">
        <v>-6.9100000000000003E-3</v>
      </c>
      <c r="H51" s="24">
        <v>-4.8679999999999999E-3</v>
      </c>
      <c r="I51" s="24">
        <v>-1.0877E-2</v>
      </c>
      <c r="J51" s="24">
        <v>-1.0821000000000001E-2</v>
      </c>
      <c r="K51" s="24">
        <v>-1.9337E-2</v>
      </c>
      <c r="L51" s="24">
        <v>-2.5145000000000001E-2</v>
      </c>
      <c r="M51" s="24">
        <v>-3.5124000000000002E-2</v>
      </c>
      <c r="N51" s="24">
        <v>-3.6382999999999999E-2</v>
      </c>
      <c r="O51" s="24">
        <v>-4.0835999999999997E-2</v>
      </c>
      <c r="P51" s="24">
        <v>-4.3572E-2</v>
      </c>
      <c r="Q51" s="24">
        <v>-4.4277999999999998E-2</v>
      </c>
      <c r="R51" s="24">
        <v>-4.308E-2</v>
      </c>
      <c r="S51" s="24">
        <v>-4.4343E-2</v>
      </c>
      <c r="T51" s="24">
        <v>-4.0737000000000002E-2</v>
      </c>
      <c r="U51" s="24">
        <v>-3.9253999999999997E-2</v>
      </c>
      <c r="V51" s="24">
        <v>-3.7787000000000001E-2</v>
      </c>
      <c r="W51" s="24">
        <v>-3.0564999999999998E-2</v>
      </c>
      <c r="X51" s="24">
        <v>-3.2625000000000001E-2</v>
      </c>
      <c r="Y51" s="24">
        <v>-3.0873999999999999E-2</v>
      </c>
      <c r="Z51" s="24">
        <v>-1.6879999999999999E-2</v>
      </c>
      <c r="AA51" s="24">
        <v>-1.491E-2</v>
      </c>
      <c r="AB51" s="24">
        <v>3.0479999999999999E-3</v>
      </c>
      <c r="AC51" s="24">
        <v>2.0375999999999998E-2</v>
      </c>
      <c r="AD51" s="16" t="s">
        <v>14</v>
      </c>
    </row>
    <row r="52" spans="1:30" ht="15" customHeight="1" x14ac:dyDescent="0.2">
      <c r="A52" s="15" t="s">
        <v>243</v>
      </c>
      <c r="B52" s="14" t="s">
        <v>58</v>
      </c>
      <c r="C52" s="25">
        <v>1.111423</v>
      </c>
      <c r="D52" s="25">
        <v>1.1526209999999999</v>
      </c>
      <c r="E52" s="25">
        <v>1.1662110000000001</v>
      </c>
      <c r="F52" s="25">
        <v>1.1634819999999999</v>
      </c>
      <c r="G52" s="25">
        <v>1.176213</v>
      </c>
      <c r="H52" s="25">
        <v>1.1682490000000001</v>
      </c>
      <c r="I52" s="25">
        <v>1.1503589999999999</v>
      </c>
      <c r="J52" s="25">
        <v>1.132287</v>
      </c>
      <c r="K52" s="25">
        <v>1.1192359999999999</v>
      </c>
      <c r="L52" s="25">
        <v>1.10459</v>
      </c>
      <c r="M52" s="25">
        <v>1.094565</v>
      </c>
      <c r="N52" s="25">
        <v>1.092562</v>
      </c>
      <c r="O52" s="25">
        <v>1.0887830000000001</v>
      </c>
      <c r="P52" s="25">
        <v>1.086047</v>
      </c>
      <c r="Q52" s="25">
        <v>1.08534</v>
      </c>
      <c r="R52" s="25">
        <v>1.085936</v>
      </c>
      <c r="S52" s="25">
        <v>1.0852759999999999</v>
      </c>
      <c r="T52" s="25">
        <v>1.088233</v>
      </c>
      <c r="U52" s="25">
        <v>1.0897079999999999</v>
      </c>
      <c r="V52" s="25">
        <v>1.0913619999999999</v>
      </c>
      <c r="W52" s="25">
        <v>1.0985670000000001</v>
      </c>
      <c r="X52" s="25">
        <v>1.10646</v>
      </c>
      <c r="Y52" s="25">
        <v>1.1213679999999999</v>
      </c>
      <c r="Z52" s="25">
        <v>1.135362</v>
      </c>
      <c r="AA52" s="25">
        <v>1.1511560000000001</v>
      </c>
      <c r="AB52" s="25">
        <v>1.17547</v>
      </c>
      <c r="AC52" s="25">
        <v>1.197953</v>
      </c>
      <c r="AD52" s="12">
        <v>1.544E-3</v>
      </c>
    </row>
    <row r="55" spans="1:30" ht="15" customHeight="1" x14ac:dyDescent="0.2">
      <c r="B55" s="14" t="s">
        <v>106</v>
      </c>
    </row>
    <row r="56" spans="1:30" ht="15" customHeight="1" x14ac:dyDescent="0.2">
      <c r="B56" s="14" t="s">
        <v>107</v>
      </c>
    </row>
    <row r="58" spans="1:30" ht="15" customHeight="1" x14ac:dyDescent="0.2">
      <c r="A58" s="15" t="s">
        <v>242</v>
      </c>
      <c r="B58" s="14" t="s">
        <v>59</v>
      </c>
      <c r="C58" s="25">
        <v>7.8867000000000007E-2</v>
      </c>
      <c r="D58" s="25">
        <v>0.114787</v>
      </c>
      <c r="E58" s="25">
        <v>0.15982399999999999</v>
      </c>
      <c r="F58" s="25">
        <v>0.20252899999999999</v>
      </c>
      <c r="G58" s="25">
        <v>0.25035400000000002</v>
      </c>
      <c r="H58" s="25">
        <v>0.30129499999999998</v>
      </c>
      <c r="I58" s="25">
        <v>0.354796</v>
      </c>
      <c r="J58" s="25">
        <v>0.407889</v>
      </c>
      <c r="K58" s="25">
        <v>0.44291399999999997</v>
      </c>
      <c r="L58" s="25">
        <v>0.45825100000000002</v>
      </c>
      <c r="M58" s="25">
        <v>0.47643400000000002</v>
      </c>
      <c r="N58" s="25">
        <v>0.49778899999999998</v>
      </c>
      <c r="O58" s="25">
        <v>0.52080499999999996</v>
      </c>
      <c r="P58" s="25">
        <v>0.54593000000000003</v>
      </c>
      <c r="Q58" s="25">
        <v>0.57230400000000003</v>
      </c>
      <c r="R58" s="25">
        <v>0.60043800000000003</v>
      </c>
      <c r="S58" s="25">
        <v>0.63104499999999997</v>
      </c>
      <c r="T58" s="25">
        <v>0.66169500000000003</v>
      </c>
      <c r="U58" s="25">
        <v>0.69197399999999998</v>
      </c>
      <c r="V58" s="25">
        <v>0.72223599999999999</v>
      </c>
      <c r="W58" s="25">
        <v>0.75248300000000001</v>
      </c>
      <c r="X58" s="25">
        <v>0.78298100000000004</v>
      </c>
      <c r="Y58" s="25">
        <v>0.81358900000000001</v>
      </c>
      <c r="Z58" s="25">
        <v>0.84445999999999999</v>
      </c>
      <c r="AA58" s="25">
        <v>0.87544</v>
      </c>
      <c r="AB58" s="25">
        <v>0.90641700000000003</v>
      </c>
      <c r="AC58" s="25">
        <v>0.93770900000000001</v>
      </c>
      <c r="AD58" s="12">
        <v>8.7644E-2</v>
      </c>
    </row>
    <row r="59" spans="1:30" ht="15" customHeight="1" x14ac:dyDescent="0.25">
      <c r="A59" s="15" t="s">
        <v>241</v>
      </c>
      <c r="B59" s="18" t="s">
        <v>60</v>
      </c>
      <c r="C59" s="24">
        <v>8.1340000000000006E-3</v>
      </c>
      <c r="D59" s="24">
        <v>9.2599999999999991E-3</v>
      </c>
      <c r="E59" s="24">
        <v>1.0340999999999999E-2</v>
      </c>
      <c r="F59" s="24">
        <v>1.1429E-2</v>
      </c>
      <c r="G59" s="24">
        <v>1.255E-2</v>
      </c>
      <c r="H59" s="24">
        <v>1.3721000000000001E-2</v>
      </c>
      <c r="I59" s="24">
        <v>1.4785E-2</v>
      </c>
      <c r="J59" s="24">
        <v>1.5391999999999999E-2</v>
      </c>
      <c r="K59" s="24">
        <v>1.5458E-2</v>
      </c>
      <c r="L59" s="24">
        <v>1.5533E-2</v>
      </c>
      <c r="M59" s="24">
        <v>1.5605000000000001E-2</v>
      </c>
      <c r="N59" s="24">
        <v>1.5824000000000001E-2</v>
      </c>
      <c r="O59" s="24">
        <v>1.6039000000000001E-2</v>
      </c>
      <c r="P59" s="24">
        <v>1.6256E-2</v>
      </c>
      <c r="Q59" s="24">
        <v>1.6475E-2</v>
      </c>
      <c r="R59" s="24">
        <v>1.6693E-2</v>
      </c>
      <c r="S59" s="24">
        <v>1.7153999999999999E-2</v>
      </c>
      <c r="T59" s="24">
        <v>1.7579000000000001E-2</v>
      </c>
      <c r="U59" s="24">
        <v>1.7989000000000002E-2</v>
      </c>
      <c r="V59" s="24">
        <v>1.8407E-2</v>
      </c>
      <c r="W59" s="24">
        <v>1.8828999999999999E-2</v>
      </c>
      <c r="X59" s="24">
        <v>1.9254E-2</v>
      </c>
      <c r="Y59" s="24">
        <v>1.968E-2</v>
      </c>
      <c r="Z59" s="24">
        <v>2.0105000000000001E-2</v>
      </c>
      <c r="AA59" s="24">
        <v>2.0528000000000001E-2</v>
      </c>
      <c r="AB59" s="24">
        <v>2.0948999999999999E-2</v>
      </c>
      <c r="AC59" s="24">
        <v>2.1364999999999999E-2</v>
      </c>
      <c r="AD59" s="16">
        <v>3.4007000000000003E-2</v>
      </c>
    </row>
    <row r="60" spans="1:30" ht="15" customHeight="1" x14ac:dyDescent="0.25">
      <c r="A60" s="15" t="s">
        <v>240</v>
      </c>
      <c r="B60" s="18" t="s">
        <v>61</v>
      </c>
      <c r="C60" s="24">
        <v>1.0944000000000001E-2</v>
      </c>
      <c r="D60" s="24">
        <v>1.1254E-2</v>
      </c>
      <c r="E60" s="24">
        <v>1.2156999999999999E-2</v>
      </c>
      <c r="F60" s="24">
        <v>1.3358999999999999E-2</v>
      </c>
      <c r="G60" s="24">
        <v>1.4347E-2</v>
      </c>
      <c r="H60" s="24">
        <v>1.515E-2</v>
      </c>
      <c r="I60" s="24">
        <v>1.6153000000000001E-2</v>
      </c>
      <c r="J60" s="24">
        <v>1.6981E-2</v>
      </c>
      <c r="K60" s="24">
        <v>1.7673000000000001E-2</v>
      </c>
      <c r="L60" s="24">
        <v>1.8232000000000002E-2</v>
      </c>
      <c r="M60" s="24">
        <v>1.8692E-2</v>
      </c>
      <c r="N60" s="24">
        <v>1.9028E-2</v>
      </c>
      <c r="O60" s="24">
        <v>1.9269000000000001E-2</v>
      </c>
      <c r="P60" s="24">
        <v>1.9455E-2</v>
      </c>
      <c r="Q60" s="24">
        <v>1.9585000000000002E-2</v>
      </c>
      <c r="R60" s="24">
        <v>1.9684E-2</v>
      </c>
      <c r="S60" s="24">
        <v>1.9924999999999998E-2</v>
      </c>
      <c r="T60" s="24">
        <v>2.0119000000000001E-2</v>
      </c>
      <c r="U60" s="24">
        <v>2.0299000000000001E-2</v>
      </c>
      <c r="V60" s="24">
        <v>2.0480999999999999E-2</v>
      </c>
      <c r="W60" s="24">
        <v>2.0688000000000002E-2</v>
      </c>
      <c r="X60" s="24">
        <v>2.0934000000000001E-2</v>
      </c>
      <c r="Y60" s="24">
        <v>2.1211000000000001E-2</v>
      </c>
      <c r="Z60" s="24">
        <v>2.1513999999999998E-2</v>
      </c>
      <c r="AA60" s="24">
        <v>2.1852E-2</v>
      </c>
      <c r="AB60" s="24">
        <v>2.2210000000000001E-2</v>
      </c>
      <c r="AC60" s="24">
        <v>2.2710000000000001E-2</v>
      </c>
      <c r="AD60" s="16">
        <v>2.8480999999999999E-2</v>
      </c>
    </row>
    <row r="61" spans="1:30" ht="15" customHeight="1" x14ac:dyDescent="0.25">
      <c r="A61" s="15" t="s">
        <v>239</v>
      </c>
      <c r="B61" s="18" t="s">
        <v>51</v>
      </c>
      <c r="C61" s="24">
        <v>4.9785999999999997E-2</v>
      </c>
      <c r="D61" s="24">
        <v>7.5566999999999995E-2</v>
      </c>
      <c r="E61" s="24">
        <v>0.109447</v>
      </c>
      <c r="F61" s="24">
        <v>0.14986099999999999</v>
      </c>
      <c r="G61" s="24">
        <v>0.195578</v>
      </c>
      <c r="H61" s="24">
        <v>0.24454400000000001</v>
      </c>
      <c r="I61" s="24">
        <v>0.29597800000000002</v>
      </c>
      <c r="J61" s="24">
        <v>0.34763699999999997</v>
      </c>
      <c r="K61" s="24">
        <v>0.38190400000000002</v>
      </c>
      <c r="L61" s="24">
        <v>0.39656599999999997</v>
      </c>
      <c r="M61" s="24">
        <v>0.41414699999999999</v>
      </c>
      <c r="N61" s="24">
        <v>0.43483899999999998</v>
      </c>
      <c r="O61" s="24">
        <v>0.45726699999999998</v>
      </c>
      <c r="P61" s="24">
        <v>0.48183599999999999</v>
      </c>
      <c r="Q61" s="24">
        <v>0.50769699999999995</v>
      </c>
      <c r="R61" s="24">
        <v>0.53534099999999996</v>
      </c>
      <c r="S61" s="24">
        <v>0.56506199999999995</v>
      </c>
      <c r="T61" s="24">
        <v>0.59490900000000002</v>
      </c>
      <c r="U61" s="24">
        <v>0.62441400000000002</v>
      </c>
      <c r="V61" s="24">
        <v>0.65388400000000002</v>
      </c>
      <c r="W61" s="24">
        <v>0.68330400000000002</v>
      </c>
      <c r="X61" s="24">
        <v>0.71292500000000003</v>
      </c>
      <c r="Y61" s="24">
        <v>0.74262099999999998</v>
      </c>
      <c r="Z61" s="24">
        <v>0.77255600000000002</v>
      </c>
      <c r="AA61" s="24">
        <v>0.802566</v>
      </c>
      <c r="AB61" s="24">
        <v>0.83255500000000005</v>
      </c>
      <c r="AC61" s="24">
        <v>0.86272199999999999</v>
      </c>
      <c r="AD61" s="16">
        <v>0.10230400000000001</v>
      </c>
    </row>
    <row r="62" spans="1:30" ht="15" customHeight="1" x14ac:dyDescent="0.25">
      <c r="A62" s="15" t="s">
        <v>238</v>
      </c>
      <c r="B62" s="18" t="s">
        <v>52</v>
      </c>
      <c r="C62" s="24">
        <v>1.0004000000000001E-2</v>
      </c>
      <c r="D62" s="24">
        <v>1.8706E-2</v>
      </c>
      <c r="E62" s="24">
        <v>2.7879000000000001E-2</v>
      </c>
      <c r="F62" s="24">
        <v>2.7879000000000001E-2</v>
      </c>
      <c r="G62" s="24">
        <v>2.7879000000000001E-2</v>
      </c>
      <c r="H62" s="24">
        <v>2.7879000000000001E-2</v>
      </c>
      <c r="I62" s="24">
        <v>2.7879000000000001E-2</v>
      </c>
      <c r="J62" s="24">
        <v>2.7879000000000001E-2</v>
      </c>
      <c r="K62" s="24">
        <v>2.7879000000000001E-2</v>
      </c>
      <c r="L62" s="24">
        <v>2.792E-2</v>
      </c>
      <c r="M62" s="24">
        <v>2.7990000000000001E-2</v>
      </c>
      <c r="N62" s="24">
        <v>2.8098000000000001E-2</v>
      </c>
      <c r="O62" s="24">
        <v>2.8230000000000002E-2</v>
      </c>
      <c r="P62" s="24">
        <v>2.8382999999999999E-2</v>
      </c>
      <c r="Q62" s="24">
        <v>2.8546999999999999E-2</v>
      </c>
      <c r="R62" s="24">
        <v>2.8719999999999999E-2</v>
      </c>
      <c r="S62" s="24">
        <v>2.8903000000000002E-2</v>
      </c>
      <c r="T62" s="24">
        <v>2.9087999999999999E-2</v>
      </c>
      <c r="U62" s="24">
        <v>2.9271999999999999E-2</v>
      </c>
      <c r="V62" s="24">
        <v>2.9463E-2</v>
      </c>
      <c r="W62" s="24">
        <v>2.9661E-2</v>
      </c>
      <c r="X62" s="24">
        <v>2.9867999999999999E-2</v>
      </c>
      <c r="Y62" s="24">
        <v>3.0077E-2</v>
      </c>
      <c r="Z62" s="24">
        <v>3.0284999999999999E-2</v>
      </c>
      <c r="AA62" s="24">
        <v>3.0495000000000001E-2</v>
      </c>
      <c r="AB62" s="24">
        <v>3.0703999999999999E-2</v>
      </c>
      <c r="AC62" s="24">
        <v>3.0911999999999999E-2</v>
      </c>
      <c r="AD62" s="16">
        <v>2.0296000000000002E-2</v>
      </c>
    </row>
    <row r="64" spans="1:30" ht="15" customHeight="1" x14ac:dyDescent="0.2">
      <c r="A64" s="15" t="s">
        <v>237</v>
      </c>
      <c r="B64" s="14" t="s">
        <v>62</v>
      </c>
      <c r="C64" s="25">
        <v>0.14859800000000001</v>
      </c>
      <c r="D64" s="25">
        <v>0.159553</v>
      </c>
      <c r="E64" s="25">
        <v>0.166597</v>
      </c>
      <c r="F64" s="25">
        <v>0.168908</v>
      </c>
      <c r="G64" s="25">
        <v>0.17183300000000001</v>
      </c>
      <c r="H64" s="25">
        <v>0.17591999999999999</v>
      </c>
      <c r="I64" s="25">
        <v>0.18116699999999999</v>
      </c>
      <c r="J64" s="25">
        <v>0.186916</v>
      </c>
      <c r="K64" s="25">
        <v>0.19157199999999999</v>
      </c>
      <c r="L64" s="25">
        <v>0.19758800000000001</v>
      </c>
      <c r="M64" s="25">
        <v>0.20568600000000001</v>
      </c>
      <c r="N64" s="25">
        <v>0.216694</v>
      </c>
      <c r="O64" s="25">
        <v>0.229047</v>
      </c>
      <c r="P64" s="25">
        <v>0.24254800000000001</v>
      </c>
      <c r="Q64" s="25">
        <v>0.25708500000000001</v>
      </c>
      <c r="R64" s="25">
        <v>0.27248</v>
      </c>
      <c r="S64" s="25">
        <v>0.289599</v>
      </c>
      <c r="T64" s="25">
        <v>0.30716599999999999</v>
      </c>
      <c r="U64" s="25">
        <v>0.32502199999999998</v>
      </c>
      <c r="V64" s="25">
        <v>0.34309099999999998</v>
      </c>
      <c r="W64" s="25">
        <v>0.36133900000000002</v>
      </c>
      <c r="X64" s="25">
        <v>0.37974400000000003</v>
      </c>
      <c r="Y64" s="25">
        <v>0.39818300000000001</v>
      </c>
      <c r="Z64" s="25">
        <v>0.41670800000000002</v>
      </c>
      <c r="AA64" s="25">
        <v>0.43532799999999999</v>
      </c>
      <c r="AB64" s="25">
        <v>0.45403199999999999</v>
      </c>
      <c r="AC64" s="25">
        <v>0.47275299999999998</v>
      </c>
      <c r="AD64" s="12">
        <v>4.4405E-2</v>
      </c>
    </row>
    <row r="65" spans="1:30" ht="15" customHeight="1" x14ac:dyDescent="0.25">
      <c r="A65" s="15" t="s">
        <v>236</v>
      </c>
      <c r="B65" s="18" t="s">
        <v>50</v>
      </c>
      <c r="C65" s="24">
        <v>8.4425E-2</v>
      </c>
      <c r="D65" s="24">
        <v>8.6360000000000006E-2</v>
      </c>
      <c r="E65" s="24">
        <v>8.7504999999999999E-2</v>
      </c>
      <c r="F65" s="24">
        <v>8.8635000000000005E-2</v>
      </c>
      <c r="G65" s="24">
        <v>8.9741000000000001E-2</v>
      </c>
      <c r="H65" s="24">
        <v>9.0935000000000002E-2</v>
      </c>
      <c r="I65" s="24">
        <v>9.2301999999999995E-2</v>
      </c>
      <c r="J65" s="24">
        <v>9.3519000000000005E-2</v>
      </c>
      <c r="K65" s="24">
        <v>9.4153000000000001E-2</v>
      </c>
      <c r="L65" s="24">
        <v>9.4779000000000002E-2</v>
      </c>
      <c r="M65" s="24">
        <v>9.5381999999999995E-2</v>
      </c>
      <c r="N65" s="24">
        <v>9.5963999999999994E-2</v>
      </c>
      <c r="O65" s="24">
        <v>9.6532999999999994E-2</v>
      </c>
      <c r="P65" s="24">
        <v>9.7086000000000006E-2</v>
      </c>
      <c r="Q65" s="24">
        <v>9.7625000000000003E-2</v>
      </c>
      <c r="R65" s="24">
        <v>9.8165000000000002E-2</v>
      </c>
      <c r="S65" s="24">
        <v>9.9600999999999995E-2</v>
      </c>
      <c r="T65" s="24">
        <v>0.100996</v>
      </c>
      <c r="U65" s="24">
        <v>0.102309</v>
      </c>
      <c r="V65" s="24">
        <v>0.103587</v>
      </c>
      <c r="W65" s="24">
        <v>0.10483000000000001</v>
      </c>
      <c r="X65" s="24">
        <v>0.10602200000000001</v>
      </c>
      <c r="Y65" s="24">
        <v>0.107179</v>
      </c>
      <c r="Z65" s="24">
        <v>0.108282</v>
      </c>
      <c r="AA65" s="24">
        <v>0.109352</v>
      </c>
      <c r="AB65" s="24">
        <v>0.110389</v>
      </c>
      <c r="AC65" s="24">
        <v>0.11135100000000001</v>
      </c>
      <c r="AD65" s="16">
        <v>1.0218E-2</v>
      </c>
    </row>
    <row r="66" spans="1:30" ht="15" customHeight="1" x14ac:dyDescent="0.25">
      <c r="A66" s="15" t="s">
        <v>235</v>
      </c>
      <c r="B66" s="18" t="s">
        <v>51</v>
      </c>
      <c r="C66" s="24">
        <v>6.2984999999999999E-2</v>
      </c>
      <c r="D66" s="24">
        <v>7.1984999999999993E-2</v>
      </c>
      <c r="E66" s="24">
        <v>7.7839000000000005E-2</v>
      </c>
      <c r="F66" s="24">
        <v>7.9019000000000006E-2</v>
      </c>
      <c r="G66" s="24">
        <v>8.0837000000000006E-2</v>
      </c>
      <c r="H66" s="24">
        <v>8.3727999999999997E-2</v>
      </c>
      <c r="I66" s="24">
        <v>8.7601999999999999E-2</v>
      </c>
      <c r="J66" s="24">
        <v>9.2118000000000005E-2</v>
      </c>
      <c r="K66" s="24">
        <v>9.6110000000000001E-2</v>
      </c>
      <c r="L66" s="24">
        <v>0.10143199999999999</v>
      </c>
      <c r="M66" s="24">
        <v>0.108795</v>
      </c>
      <c r="N66" s="24">
        <v>0.118993</v>
      </c>
      <c r="O66" s="24">
        <v>0.13045300000000001</v>
      </c>
      <c r="P66" s="24">
        <v>0.14298</v>
      </c>
      <c r="Q66" s="24">
        <v>0.15648200000000001</v>
      </c>
      <c r="R66" s="24">
        <v>0.17077899999999999</v>
      </c>
      <c r="S66" s="24">
        <v>0.185865</v>
      </c>
      <c r="T66" s="24">
        <v>0.20142599999999999</v>
      </c>
      <c r="U66" s="24">
        <v>0.21736800000000001</v>
      </c>
      <c r="V66" s="24">
        <v>0.23355300000000001</v>
      </c>
      <c r="W66" s="24">
        <v>0.24995300000000001</v>
      </c>
      <c r="X66" s="24">
        <v>0.26656299999999999</v>
      </c>
      <c r="Y66" s="24">
        <v>0.28322199999999997</v>
      </c>
      <c r="Z66" s="24">
        <v>0.30000700000000002</v>
      </c>
      <c r="AA66" s="24">
        <v>0.31689699999999998</v>
      </c>
      <c r="AB66" s="24">
        <v>0.333874</v>
      </c>
      <c r="AC66" s="24">
        <v>0.350912</v>
      </c>
      <c r="AD66" s="16">
        <v>6.5414E-2</v>
      </c>
    </row>
    <row r="67" spans="1:30" ht="15" customHeight="1" x14ac:dyDescent="0.25">
      <c r="A67" s="15" t="s">
        <v>234</v>
      </c>
      <c r="B67" s="18" t="s">
        <v>52</v>
      </c>
      <c r="C67" s="24">
        <v>1.1869999999999999E-3</v>
      </c>
      <c r="D67" s="24">
        <v>1.2080000000000001E-3</v>
      </c>
      <c r="E67" s="24">
        <v>1.2520000000000001E-3</v>
      </c>
      <c r="F67" s="24">
        <v>1.253E-3</v>
      </c>
      <c r="G67" s="24">
        <v>1.255E-3</v>
      </c>
      <c r="H67" s="24">
        <v>1.258E-3</v>
      </c>
      <c r="I67" s="24">
        <v>1.2639999999999999E-3</v>
      </c>
      <c r="J67" s="24">
        <v>1.279E-3</v>
      </c>
      <c r="K67" s="24">
        <v>1.3090000000000001E-3</v>
      </c>
      <c r="L67" s="24">
        <v>1.3780000000000001E-3</v>
      </c>
      <c r="M67" s="24">
        <v>1.508E-3</v>
      </c>
      <c r="N67" s="24">
        <v>1.738E-3</v>
      </c>
      <c r="O67" s="24">
        <v>2.0609999999999999E-3</v>
      </c>
      <c r="P67" s="24">
        <v>2.4819999999999998E-3</v>
      </c>
      <c r="Q67" s="24">
        <v>2.9780000000000002E-3</v>
      </c>
      <c r="R67" s="24">
        <v>3.5349999999999999E-3</v>
      </c>
      <c r="S67" s="24">
        <v>4.1339999999999997E-3</v>
      </c>
      <c r="T67" s="24">
        <v>4.7450000000000001E-3</v>
      </c>
      <c r="U67" s="24">
        <v>5.3460000000000001E-3</v>
      </c>
      <c r="V67" s="24">
        <v>5.9509999999999997E-3</v>
      </c>
      <c r="W67" s="24">
        <v>6.5560000000000002E-3</v>
      </c>
      <c r="X67" s="24">
        <v>7.1590000000000004E-3</v>
      </c>
      <c r="Y67" s="24">
        <v>7.7819999999999999E-3</v>
      </c>
      <c r="Z67" s="24">
        <v>8.4180000000000001E-3</v>
      </c>
      <c r="AA67" s="24">
        <v>9.0790000000000003E-3</v>
      </c>
      <c r="AB67" s="24">
        <v>9.7689999999999999E-3</v>
      </c>
      <c r="AC67" s="24">
        <v>1.0489E-2</v>
      </c>
      <c r="AD67" s="16">
        <v>9.0310000000000001E-2</v>
      </c>
    </row>
    <row r="68" spans="1:30" ht="15" customHeight="1" thickBot="1" x14ac:dyDescent="0.25"/>
    <row r="69" spans="1:30" ht="15" customHeight="1" x14ac:dyDescent="0.2">
      <c r="B69" s="26" t="s">
        <v>64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5" customHeight="1" x14ac:dyDescent="0.2">
      <c r="B70" s="11" t="s">
        <v>65</v>
      </c>
    </row>
    <row r="71" spans="1:30" ht="15" customHeight="1" x14ac:dyDescent="0.2">
      <c r="B71" s="11" t="s">
        <v>66</v>
      </c>
    </row>
    <row r="72" spans="1:30" ht="15" customHeight="1" x14ac:dyDescent="0.2">
      <c r="B72" s="11" t="s">
        <v>233</v>
      </c>
    </row>
    <row r="73" spans="1:30" ht="15" customHeight="1" x14ac:dyDescent="0.2">
      <c r="B73" s="11" t="s">
        <v>232</v>
      </c>
    </row>
    <row r="74" spans="1:30" ht="15" customHeight="1" x14ac:dyDescent="0.2">
      <c r="B74" s="11" t="s">
        <v>67</v>
      </c>
    </row>
    <row r="75" spans="1:30" ht="15" customHeight="1" x14ac:dyDescent="0.2">
      <c r="B75" s="11" t="s">
        <v>68</v>
      </c>
    </row>
    <row r="76" spans="1:30" ht="15" customHeight="1" x14ac:dyDescent="0.2">
      <c r="B76" s="11" t="s">
        <v>69</v>
      </c>
    </row>
    <row r="77" spans="1:30" ht="15" customHeight="1" x14ac:dyDescent="0.2">
      <c r="B77" s="11" t="s">
        <v>70</v>
      </c>
    </row>
    <row r="78" spans="1:30" ht="15" customHeight="1" x14ac:dyDescent="0.2">
      <c r="B78" s="11" t="s">
        <v>71</v>
      </c>
    </row>
    <row r="79" spans="1:30" ht="15" customHeight="1" x14ac:dyDescent="0.2">
      <c r="B79" s="11" t="s">
        <v>72</v>
      </c>
    </row>
    <row r="80" spans="1:30" ht="15" customHeight="1" x14ac:dyDescent="0.2">
      <c r="B80" s="11" t="s">
        <v>73</v>
      </c>
    </row>
    <row r="81" spans="2:2" ht="15" customHeight="1" x14ac:dyDescent="0.2">
      <c r="B81" s="11" t="s">
        <v>74</v>
      </c>
    </row>
    <row r="82" spans="2:2" ht="15" customHeight="1" x14ac:dyDescent="0.2">
      <c r="B82" s="11" t="s">
        <v>231</v>
      </c>
    </row>
    <row r="83" spans="2:2" ht="15" customHeight="1" x14ac:dyDescent="0.2">
      <c r="B83" s="11" t="s">
        <v>75</v>
      </c>
    </row>
    <row r="84" spans="2:2" ht="15" customHeight="1" x14ac:dyDescent="0.2">
      <c r="B84" s="11" t="s">
        <v>108</v>
      </c>
    </row>
    <row r="85" spans="2:2" ht="15" customHeight="1" x14ac:dyDescent="0.2">
      <c r="B85" s="11" t="s">
        <v>76</v>
      </c>
    </row>
    <row r="86" spans="2:2" ht="15" customHeight="1" x14ac:dyDescent="0.2">
      <c r="B86" s="11" t="s">
        <v>77</v>
      </c>
    </row>
    <row r="87" spans="2:2" ht="15" customHeight="1" x14ac:dyDescent="0.2">
      <c r="B87" s="11" t="s">
        <v>78</v>
      </c>
    </row>
    <row r="88" spans="2:2" ht="15" customHeight="1" x14ac:dyDescent="0.2">
      <c r="B88" s="11" t="s">
        <v>27</v>
      </c>
    </row>
    <row r="89" spans="2:2" ht="15" customHeight="1" x14ac:dyDescent="0.2">
      <c r="B89" s="11" t="s">
        <v>26</v>
      </c>
    </row>
    <row r="90" spans="2:2" ht="15" customHeight="1" x14ac:dyDescent="0.2">
      <c r="B90" s="11" t="s">
        <v>230</v>
      </c>
    </row>
    <row r="91" spans="2:2" ht="15" customHeight="1" x14ac:dyDescent="0.2">
      <c r="B91" s="11" t="s">
        <v>229</v>
      </c>
    </row>
    <row r="92" spans="2:2" ht="15" customHeight="1" x14ac:dyDescent="0.2">
      <c r="B92" s="11" t="s">
        <v>228</v>
      </c>
    </row>
    <row r="93" spans="2:2" ht="15" customHeight="1" x14ac:dyDescent="0.2">
      <c r="B93" s="11" t="s">
        <v>227</v>
      </c>
    </row>
    <row r="94" spans="2:2" ht="15" customHeight="1" x14ac:dyDescent="0.2">
      <c r="B94" s="11" t="s">
        <v>226</v>
      </c>
    </row>
    <row r="95" spans="2:2" ht="15" customHeight="1" x14ac:dyDescent="0.2">
      <c r="B95" s="11" t="s">
        <v>225</v>
      </c>
    </row>
    <row r="96" spans="2:2" ht="15" customHeight="1" x14ac:dyDescent="0.2">
      <c r="B96" s="11" t="s">
        <v>224</v>
      </c>
    </row>
  </sheetData>
  <mergeCells count="1">
    <mergeCell ref="B69:AD69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workbookViewId="0"/>
  </sheetViews>
  <sheetFormatPr defaultRowHeight="15" x14ac:dyDescent="0.25"/>
  <cols>
    <col min="1" max="1" width="21.85546875" customWidth="1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84</v>
      </c>
      <c r="B2" s="6">
        <f>('AEO Table 17'!D30*1000)/SUMIFS('AEO Table 37'!D$13:D$99,'AEO Table 37'!$B$13:$B$99,"  Distillate Fuel Oil (diesel)")</f>
        <v>3.4911031781641906E-2</v>
      </c>
      <c r="C2" s="6">
        <f>('AEO Table 17'!E30*1000)/SUMIFS('AEO Table 37'!E$13:E$99,'AEO Table 37'!$B$13:$B$99,"  Distillate Fuel Oil (diesel)")</f>
        <v>4.724410571615513E-2</v>
      </c>
      <c r="D2" s="6">
        <f>('AEO Table 17'!F30*1000)/SUMIFS('AEO Table 37'!F$13:F$99,'AEO Table 37'!$B$13:$B$99,"  Distillate Fuel Oil (diesel)")</f>
        <v>4.824414804120198E-2</v>
      </c>
      <c r="E2" s="6">
        <f>('AEO Table 17'!G30*1000)/SUMIFS('AEO Table 37'!G$13:G$99,'AEO Table 37'!$B$13:$B$99,"  Distillate Fuel Oil (diesel)")</f>
        <v>4.5173187137248577E-2</v>
      </c>
      <c r="F2" s="6">
        <f>('AEO Table 17'!H30*1000)/SUMIFS('AEO Table 37'!H$13:H$99,'AEO Table 37'!$B$13:$B$99,"  Distillate Fuel Oil (diesel)")</f>
        <v>4.5348463949829783E-2</v>
      </c>
      <c r="G2" s="6">
        <f>('AEO Table 17'!I30*1000)/SUMIFS('AEO Table 37'!I$13:I$99,'AEO Table 37'!$B$13:$B$99,"  Distillate Fuel Oil (diesel)")</f>
        <v>4.5061245646889021E-2</v>
      </c>
      <c r="H2" s="6">
        <f>('AEO Table 17'!J30*1000)/SUMIFS('AEO Table 37'!J$13:J$99,'AEO Table 37'!$B$13:$B$99,"  Distillate Fuel Oil (diesel)")</f>
        <v>4.1798912456542298E-2</v>
      </c>
      <c r="I2" s="6">
        <f>('AEO Table 17'!K30*1000)/SUMIFS('AEO Table 37'!K$13:K$99,'AEO Table 37'!$B$13:$B$99,"  Distillate Fuel Oil (diesel)")</f>
        <v>3.7886187877543102E-2</v>
      </c>
      <c r="J2" s="6">
        <f>('AEO Table 17'!L30*1000)/SUMIFS('AEO Table 37'!L$13:L$99,'AEO Table 37'!$B$13:$B$99,"  Distillate Fuel Oil (diesel)")</f>
        <v>3.3190726816559601E-2</v>
      </c>
      <c r="K2" s="6">
        <f>('AEO Table 17'!M30*1000)/SUMIFS('AEO Table 37'!M$13:M$99,'AEO Table 37'!$B$13:$B$99,"  Distillate Fuel Oil (diesel)")</f>
        <v>2.7654090839334136E-2</v>
      </c>
      <c r="L2" s="6">
        <f>('AEO Table 17'!N30*1000)/SUMIFS('AEO Table 37'!N$13:N$99,'AEO Table 37'!$B$13:$B$99,"  Distillate Fuel Oil (diesel)")</f>
        <v>2.7453000877084504E-2</v>
      </c>
      <c r="M2" s="6">
        <f>('AEO Table 17'!O30*1000)/SUMIFS('AEO Table 37'!O$13:O$99,'AEO Table 37'!$B$13:$B$99,"  Distillate Fuel Oil (diesel)")</f>
        <v>2.7297862065754974E-2</v>
      </c>
      <c r="N2" s="6">
        <f>('AEO Table 17'!P30*1000)/SUMIFS('AEO Table 37'!P$13:P$99,'AEO Table 37'!$B$13:$B$99,"  Distillate Fuel Oil (diesel)")</f>
        <v>2.7192522595298835E-2</v>
      </c>
      <c r="O2" s="6">
        <f>('AEO Table 17'!Q30*1000)/SUMIFS('AEO Table 37'!Q$13:Q$99,'AEO Table 37'!$B$13:$B$99,"  Distillate Fuel Oil (diesel)")</f>
        <v>2.713273748261455E-2</v>
      </c>
      <c r="P2" s="6">
        <f>('AEO Table 17'!R30*1000)/SUMIFS('AEO Table 37'!R$13:R$99,'AEO Table 37'!$B$13:$B$99,"  Distillate Fuel Oil (diesel)")</f>
        <v>2.7055205298325165E-2</v>
      </c>
      <c r="Q2" s="6">
        <f>('AEO Table 17'!S30*1000)/SUMIFS('AEO Table 37'!S$13:S$99,'AEO Table 37'!$B$13:$B$99,"  Distillate Fuel Oil (diesel)")</f>
        <v>2.6942652815920679E-2</v>
      </c>
      <c r="R2" s="6">
        <f>('AEO Table 17'!T30*1000)/SUMIFS('AEO Table 37'!T$13:T$99,'AEO Table 37'!$B$13:$B$99,"  Distillate Fuel Oil (diesel)")</f>
        <v>2.6812075356327115E-2</v>
      </c>
      <c r="S2" s="6">
        <f>('AEO Table 17'!U30*1000)/SUMIFS('AEO Table 37'!U$13:U$99,'AEO Table 37'!$B$13:$B$99,"  Distillate Fuel Oil (diesel)")</f>
        <v>2.6689283592312187E-2</v>
      </c>
      <c r="T2" s="6">
        <f>('AEO Table 17'!V30*1000)/SUMIFS('AEO Table 37'!V$13:V$99,'AEO Table 37'!$B$13:$B$99,"  Distillate Fuel Oil (diesel)")</f>
        <v>2.6580756579768071E-2</v>
      </c>
      <c r="U2" s="6">
        <f>('AEO Table 17'!W30*1000)/SUMIFS('AEO Table 37'!W$13:W$99,'AEO Table 37'!$B$13:$B$99,"  Distillate Fuel Oil (diesel)")</f>
        <v>2.6405903867448382E-2</v>
      </c>
      <c r="V2" s="6">
        <f>('AEO Table 17'!X30*1000)/SUMIFS('AEO Table 37'!X$13:X$99,'AEO Table 37'!$B$13:$B$99,"  Distillate Fuel Oil (diesel)")</f>
        <v>2.6265614389278779E-2</v>
      </c>
      <c r="W2" s="6">
        <f>('AEO Table 17'!Y30*1000)/SUMIFS('AEO Table 37'!Y$13:Y$99,'AEO Table 37'!$B$13:$B$99,"  Distillate Fuel Oil (diesel)")</f>
        <v>2.6179264923681514E-2</v>
      </c>
      <c r="X2" s="6">
        <f>('AEO Table 17'!Z30*1000)/SUMIFS('AEO Table 37'!Z$13:Z$99,'AEO Table 37'!$B$13:$B$99,"  Distillate Fuel Oil (diesel)")</f>
        <v>2.6064738163208308E-2</v>
      </c>
      <c r="Y2" s="6">
        <f>('AEO Table 17'!AA30*1000)/SUMIFS('AEO Table 37'!AA$13:AA$99,'AEO Table 37'!$B$13:$B$99,"  Distillate Fuel Oil (diesel)")</f>
        <v>2.5953180077924604E-2</v>
      </c>
      <c r="Z2" s="6">
        <f>('AEO Table 17'!AB30*1000)/SUMIFS('AEO Table 37'!AB$13:AB$99,'AEO Table 37'!$B$13:$B$99,"  Distillate Fuel Oil (diesel)")</f>
        <v>2.5859244537433834E-2</v>
      </c>
      <c r="AA2" s="6">
        <f>('AEO Table 17'!AC30*1000)/SUMIFS('AEO Table 37'!AC$13:AC$99,'AEO Table 37'!$B$13:$B$99,"  Distillate Fuel Oil (diesel)")</f>
        <v>2.5786959011370313E-2</v>
      </c>
      <c r="AB2" s="6">
        <f>TREND($W2:$AA2,$W$1:$AA$1,$AB1)</f>
        <v>2.5671645707604634E-2</v>
      </c>
      <c r="AC2" s="6">
        <f t="shared" ref="AC2:AK2" si="0">TREND($W2:$AA2,$W$1:$AA$1,$AB1)</f>
        <v>2.5671645707604634E-2</v>
      </c>
      <c r="AD2" s="6">
        <f t="shared" si="0"/>
        <v>2.5671645707604634E-2</v>
      </c>
      <c r="AE2" s="6">
        <f t="shared" si="0"/>
        <v>2.5671645707604634E-2</v>
      </c>
      <c r="AF2" s="6">
        <f t="shared" si="0"/>
        <v>2.5671645707604634E-2</v>
      </c>
      <c r="AG2" s="6">
        <f t="shared" si="0"/>
        <v>2.5671645707604634E-2</v>
      </c>
      <c r="AH2" s="6">
        <f t="shared" si="0"/>
        <v>2.5671645707604634E-2</v>
      </c>
      <c r="AI2" s="6">
        <f t="shared" si="0"/>
        <v>2.5671645707604634E-2</v>
      </c>
      <c r="AJ2" s="6">
        <f t="shared" si="0"/>
        <v>2.5671645707604634E-2</v>
      </c>
      <c r="AK2" s="6">
        <f t="shared" si="0"/>
        <v>2.5671645707604634E-2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customWidth="1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f>'AEO Table 37'!D20/'AEO Table 37'!D15</f>
        <v>4.4004844080974609E-4</v>
      </c>
      <c r="C2" s="8">
        <f>'AEO Table 37'!E20/'AEO Table 37'!E15</f>
        <v>6.035706459431025E-4</v>
      </c>
      <c r="D2" s="8">
        <f>'AEO Table 37'!F20/'AEO Table 37'!F15</f>
        <v>7.7024635065231701E-4</v>
      </c>
      <c r="E2" s="8">
        <f>'AEO Table 37'!G20/'AEO Table 37'!G15</f>
        <v>8.9578829684130675E-4</v>
      </c>
      <c r="F2" s="8">
        <f>'AEO Table 37'!H20/'AEO Table 37'!H15</f>
        <v>1.0836231022164596E-3</v>
      </c>
      <c r="G2" s="8">
        <f>'AEO Table 37'!I20/'AEO Table 37'!I15</f>
        <v>1.3348440545254956E-3</v>
      </c>
      <c r="H2" s="8">
        <f>'AEO Table 37'!J20/'AEO Table 37'!J15</f>
        <v>1.6779774201995587E-3</v>
      </c>
      <c r="I2" s="8">
        <f>'AEO Table 37'!K20/'AEO Table 37'!K15</f>
        <v>2.1043459244330189E-3</v>
      </c>
      <c r="J2" s="8">
        <f>'AEO Table 37'!L20/'AEO Table 37'!L15</f>
        <v>2.580030936279475E-3</v>
      </c>
      <c r="K2" s="8">
        <f>'AEO Table 37'!M20/'AEO Table 37'!M15</f>
        <v>3.1118826053048846E-3</v>
      </c>
      <c r="L2" s="8">
        <f>'AEO Table 37'!N20/'AEO Table 37'!N15</f>
        <v>3.6914396752294335E-3</v>
      </c>
      <c r="M2" s="8">
        <f>'AEO Table 37'!O20/'AEO Table 37'!O15</f>
        <v>4.2531520133061483E-3</v>
      </c>
      <c r="N2" s="8">
        <f>'AEO Table 37'!P20/'AEO Table 37'!P15</f>
        <v>4.808295491765484E-3</v>
      </c>
      <c r="O2" s="8">
        <f>'AEO Table 37'!Q20/'AEO Table 37'!Q15</f>
        <v>5.3538315898757124E-3</v>
      </c>
      <c r="P2" s="8">
        <f>'AEO Table 37'!R20/'AEO Table 37'!R15</f>
        <v>5.908544328270181E-3</v>
      </c>
      <c r="Q2" s="8">
        <f>'AEO Table 37'!S20/'AEO Table 37'!S15</f>
        <v>6.450966283595606E-3</v>
      </c>
      <c r="R2" s="8">
        <f>'AEO Table 37'!T20/'AEO Table 37'!T15</f>
        <v>6.979880809646264E-3</v>
      </c>
      <c r="S2" s="7">
        <f>'AEO Table 37'!U20/'AEO Table 37'!U15</f>
        <v>7.485590875132982E-3</v>
      </c>
      <c r="T2" s="7">
        <f>'AEO Table 37'!V20/'AEO Table 37'!V15</f>
        <v>7.9705658113917374E-3</v>
      </c>
      <c r="U2" s="7">
        <f>'AEO Table 37'!W20/'AEO Table 37'!W15</f>
        <v>8.4280782596180045E-3</v>
      </c>
      <c r="V2" s="7">
        <f>'AEO Table 37'!X20/'AEO Table 37'!X15</f>
        <v>8.8469778164787325E-3</v>
      </c>
      <c r="W2" s="7">
        <f>'AEO Table 37'!Y20/'AEO Table 37'!Y15</f>
        <v>9.231306599563633E-3</v>
      </c>
      <c r="X2" s="7">
        <f>'AEO Table 37'!Z20/'AEO Table 37'!Z15</f>
        <v>9.5793572196604341E-3</v>
      </c>
      <c r="Y2" s="7">
        <f>'AEO Table 37'!AA20/'AEO Table 37'!AA15</f>
        <v>9.887835744832877E-3</v>
      </c>
      <c r="Z2" s="7">
        <f>'AEO Table 37'!AB20/'AEO Table 37'!AB15</f>
        <v>1.0165062620309811E-2</v>
      </c>
      <c r="AA2" s="7">
        <f>'AEO Table 37'!AC20/'AEO Table 37'!AC15</f>
        <v>1.0415577284043751E-2</v>
      </c>
      <c r="AB2" s="7">
        <f>TREND($W2:$AA2,$W$1:$AA$1,AB$1)</f>
        <v>1.074210192456504E-2</v>
      </c>
      <c r="AC2" s="7">
        <f t="shared" ref="AC2:AK8" si="0">TREND($W2:$AA2,$W$1:$AA$1,AC$1)</f>
        <v>1.1037526601526015E-2</v>
      </c>
      <c r="AD2" s="7">
        <f t="shared" si="0"/>
        <v>1.1332951278486991E-2</v>
      </c>
      <c r="AE2" s="7">
        <f t="shared" si="0"/>
        <v>1.1628375955447967E-2</v>
      </c>
      <c r="AF2" s="7">
        <f t="shared" si="0"/>
        <v>1.1923800632408832E-2</v>
      </c>
      <c r="AG2" s="7">
        <f t="shared" si="0"/>
        <v>1.2219225309369808E-2</v>
      </c>
      <c r="AH2" s="7">
        <f t="shared" si="0"/>
        <v>1.2514649986330784E-2</v>
      </c>
      <c r="AI2" s="7">
        <f t="shared" si="0"/>
        <v>1.2810074663291759E-2</v>
      </c>
      <c r="AJ2" s="7">
        <f t="shared" si="0"/>
        <v>1.3105499340252735E-2</v>
      </c>
      <c r="AK2" s="7">
        <f t="shared" si="0"/>
        <v>1.3400924017213711E-2</v>
      </c>
    </row>
    <row r="3" spans="1:37" x14ac:dyDescent="0.25">
      <c r="A3" s="1" t="s">
        <v>80</v>
      </c>
      <c r="B3" s="7">
        <f>'AEO Table 37'!D18/'AEO Table 37'!D15</f>
        <v>9.1780743219670158E-4</v>
      </c>
      <c r="C3" s="7">
        <f>'AEO Table 37'!E18/'AEO Table 37'!E15</f>
        <v>1.0496696975977261E-3</v>
      </c>
      <c r="D3" s="7">
        <f>'AEO Table 37'!F18/'AEO Table 37'!F15</f>
        <v>1.2437498159785115E-3</v>
      </c>
      <c r="E3" s="7">
        <f>'AEO Table 37'!G18/'AEO Table 37'!G15</f>
        <v>1.4328652420791737E-3</v>
      </c>
      <c r="F3" s="7">
        <f>'AEO Table 37'!H18/'AEO Table 37'!H15</f>
        <v>1.6042120996869653E-3</v>
      </c>
      <c r="G3" s="7">
        <f>'AEO Table 37'!I18/'AEO Table 37'!I15</f>
        <v>1.7161973820326098E-3</v>
      </c>
      <c r="H3" s="7">
        <f>'AEO Table 37'!J18/'AEO Table 37'!J15</f>
        <v>1.7351193090251575E-3</v>
      </c>
      <c r="I3" s="7">
        <f>'AEO Table 37'!K18/'AEO Table 37'!K15</f>
        <v>1.733803943502729E-3</v>
      </c>
      <c r="J3" s="7">
        <f>'AEO Table 37'!L18/'AEO Table 37'!L15</f>
        <v>1.7354895007161049E-3</v>
      </c>
      <c r="K3" s="7">
        <f>'AEO Table 37'!M18/'AEO Table 37'!M15</f>
        <v>1.7281485430224429E-3</v>
      </c>
      <c r="L3" s="7">
        <f>'AEO Table 37'!N18/'AEO Table 37'!N15</f>
        <v>1.7119360704987245E-3</v>
      </c>
      <c r="M3" s="7">
        <f>'AEO Table 37'!O18/'AEO Table 37'!O15</f>
        <v>1.6939348783056958E-3</v>
      </c>
      <c r="N3" s="7">
        <f>'AEO Table 37'!P18/'AEO Table 37'!P15</f>
        <v>1.6844350361797926E-3</v>
      </c>
      <c r="O3" s="7">
        <f>'AEO Table 37'!Q18/'AEO Table 37'!Q15</f>
        <v>1.691336638046147E-3</v>
      </c>
      <c r="P3" s="7">
        <f>'AEO Table 37'!R18/'AEO Table 37'!R15</f>
        <v>1.7148801413225171E-3</v>
      </c>
      <c r="Q3" s="7">
        <f>'AEO Table 37'!S18/'AEO Table 37'!S15</f>
        <v>1.7445403609649592E-3</v>
      </c>
      <c r="R3" s="7">
        <f>'AEO Table 37'!T18/'AEO Table 37'!T15</f>
        <v>1.7819027576123502E-3</v>
      </c>
      <c r="S3" s="7">
        <f>'AEO Table 37'!U18/'AEO Table 37'!U15</f>
        <v>1.8159756484500925E-3</v>
      </c>
      <c r="T3" s="7">
        <f>'AEO Table 37'!V18/'AEO Table 37'!V15</f>
        <v>1.8515283666491389E-3</v>
      </c>
      <c r="U3" s="7">
        <f>'AEO Table 37'!W18/'AEO Table 37'!W15</f>
        <v>1.8869546888323962E-3</v>
      </c>
      <c r="V3" s="7">
        <f>'AEO Table 37'!X18/'AEO Table 37'!X15</f>
        <v>1.9173418702056898E-3</v>
      </c>
      <c r="W3" s="7">
        <f>'AEO Table 37'!Y18/'AEO Table 37'!Y15</f>
        <v>1.948353210913076E-3</v>
      </c>
      <c r="X3" s="7">
        <f>'AEO Table 37'!Z18/'AEO Table 37'!Z15</f>
        <v>1.9740917239445622E-3</v>
      </c>
      <c r="Y3" s="7">
        <f>'AEO Table 37'!AA18/'AEO Table 37'!AA15</f>
        <v>2.0038859712721577E-3</v>
      </c>
      <c r="Z3" s="7">
        <f>'AEO Table 37'!AB18/'AEO Table 37'!AB15</f>
        <v>2.0303033231860194E-3</v>
      </c>
      <c r="AA3" s="7">
        <f>'AEO Table 37'!AC18/'AEO Table 37'!AC15</f>
        <v>2.060233874415781E-3</v>
      </c>
      <c r="AB3" s="7">
        <f t="shared" ref="AB3:AB8" si="1">TREND($W3:$AA3,$W$1:$AA$1,AB$1)</f>
        <v>2.0873654986203818E-3</v>
      </c>
      <c r="AC3" s="7">
        <f t="shared" si="0"/>
        <v>2.1153627912450651E-3</v>
      </c>
      <c r="AD3" s="7">
        <f t="shared" si="0"/>
        <v>2.1433600838697553E-3</v>
      </c>
      <c r="AE3" s="7">
        <f t="shared" si="0"/>
        <v>2.1713573764944386E-3</v>
      </c>
      <c r="AF3" s="7">
        <f t="shared" si="0"/>
        <v>2.1993546691191287E-3</v>
      </c>
      <c r="AG3" s="7">
        <f t="shared" si="0"/>
        <v>2.227351961743812E-3</v>
      </c>
      <c r="AH3" s="7">
        <f t="shared" si="0"/>
        <v>2.2553492543685022E-3</v>
      </c>
      <c r="AI3" s="7">
        <f t="shared" si="0"/>
        <v>2.2833465469931855E-3</v>
      </c>
      <c r="AJ3" s="7">
        <f t="shared" si="0"/>
        <v>2.3113438396178687E-3</v>
      </c>
      <c r="AK3" s="7">
        <f t="shared" si="0"/>
        <v>2.3393411322425589E-3</v>
      </c>
    </row>
    <row r="4" spans="1:37" x14ac:dyDescent="0.25">
      <c r="A4" s="1" t="s">
        <v>81</v>
      </c>
      <c r="B4" s="7">
        <f>'AEO Table 37'!D16/'AEO Table 37'!D15</f>
        <v>0.99083709820722621</v>
      </c>
      <c r="C4" s="7">
        <f>'AEO Table 37'!E16/'AEO Table 37'!E15</f>
        <v>0.98880889997654997</v>
      </c>
      <c r="D4" s="7">
        <f>'AEO Table 37'!F16/'AEO Table 37'!F15</f>
        <v>0.98739217930170686</v>
      </c>
      <c r="E4" s="7">
        <f>'AEO Table 37'!G16/'AEO Table 37'!G15</f>
        <v>0.98842811526400487</v>
      </c>
      <c r="F4" s="7">
        <f>'AEO Table 37'!H16/'AEO Table 37'!H15</f>
        <v>0.98625866517457195</v>
      </c>
      <c r="G4" s="7">
        <f>'AEO Table 37'!I16/'AEO Table 37'!I15</f>
        <v>0.98494382980987627</v>
      </c>
      <c r="H4" s="7">
        <f>'AEO Table 37'!J16/'AEO Table 37'!J15</f>
        <v>0.9827581166205358</v>
      </c>
      <c r="I4" s="7">
        <f>'AEO Table 37'!K16/'AEO Table 37'!K15</f>
        <v>0.97948344749986183</v>
      </c>
      <c r="J4" s="7">
        <f>'AEO Table 37'!L16/'AEO Table 37'!L15</f>
        <v>0.97591884776227245</v>
      </c>
      <c r="K4" s="7">
        <f>'AEO Table 37'!M16/'AEO Table 37'!M15</f>
        <v>0.97150065735975955</v>
      </c>
      <c r="L4" s="7">
        <f>'AEO Table 37'!N16/'AEO Table 37'!N15</f>
        <v>0.9667538591277377</v>
      </c>
      <c r="M4" s="7">
        <f>'AEO Table 37'!O16/'AEO Table 37'!O15</f>
        <v>0.9625130347046329</v>
      </c>
      <c r="N4" s="7">
        <f>'AEO Table 37'!P16/'AEO Table 37'!P15</f>
        <v>0.95835857995544238</v>
      </c>
      <c r="O4" s="7">
        <f>'AEO Table 37'!Q16/'AEO Table 37'!Q15</f>
        <v>0.95364128427290962</v>
      </c>
      <c r="P4" s="7">
        <f>'AEO Table 37'!R16/'AEO Table 37'!R15</f>
        <v>0.9491186929812031</v>
      </c>
      <c r="Q4" s="7">
        <f>'AEO Table 37'!S16/'AEO Table 37'!S15</f>
        <v>0.94523046480027173</v>
      </c>
      <c r="R4" s="7">
        <f>'AEO Table 37'!T16/'AEO Table 37'!T15</f>
        <v>0.94127058198057834</v>
      </c>
      <c r="S4" s="7">
        <f>'AEO Table 37'!U16/'AEO Table 37'!U15</f>
        <v>0.93802701952686751</v>
      </c>
      <c r="T4" s="7">
        <f>'AEO Table 37'!V16/'AEO Table 37'!V15</f>
        <v>0.93524611518703982</v>
      </c>
      <c r="U4" s="7">
        <f>'AEO Table 37'!W16/'AEO Table 37'!W15</f>
        <v>0.93222328975099178</v>
      </c>
      <c r="V4" s="7">
        <f>'AEO Table 37'!X16/'AEO Table 37'!X15</f>
        <v>0.92986731057600447</v>
      </c>
      <c r="W4" s="7">
        <f>'AEO Table 37'!Y16/'AEO Table 37'!Y15</f>
        <v>0.92712527479648799</v>
      </c>
      <c r="X4" s="7">
        <f>'AEO Table 37'!Z16/'AEO Table 37'!Z15</f>
        <v>0.92528013060803493</v>
      </c>
      <c r="Y4" s="7">
        <f>'AEO Table 37'!AA16/'AEO Table 37'!AA15</f>
        <v>0.92392078496148955</v>
      </c>
      <c r="Z4" s="7">
        <f>'AEO Table 37'!AB16/'AEO Table 37'!AB15</f>
        <v>0.92212016745045511</v>
      </c>
      <c r="AA4" s="7">
        <f>'AEO Table 37'!AC16/'AEO Table 37'!AC15</f>
        <v>0.92157828638823502</v>
      </c>
      <c r="AB4" s="7">
        <f t="shared" si="1"/>
        <v>0.91972874684871497</v>
      </c>
      <c r="AC4" s="7">
        <f t="shared" si="0"/>
        <v>0.91830335285130626</v>
      </c>
      <c r="AD4" s="7">
        <f t="shared" si="0"/>
        <v>0.91687795885389756</v>
      </c>
      <c r="AE4" s="7">
        <f t="shared" si="0"/>
        <v>0.91545256485648929</v>
      </c>
      <c r="AF4" s="7">
        <f t="shared" si="0"/>
        <v>0.91402717085908058</v>
      </c>
      <c r="AG4" s="7">
        <f t="shared" si="0"/>
        <v>0.91260177686167188</v>
      </c>
      <c r="AH4" s="7">
        <f t="shared" si="0"/>
        <v>0.91117638286426361</v>
      </c>
      <c r="AI4" s="7">
        <f t="shared" si="0"/>
        <v>0.9097509888668549</v>
      </c>
      <c r="AJ4" s="7">
        <f t="shared" si="0"/>
        <v>0.9083255948694462</v>
      </c>
      <c r="AK4" s="7">
        <f t="shared" si="0"/>
        <v>0.90690020087203793</v>
      </c>
    </row>
    <row r="5" spans="1:37" x14ac:dyDescent="0.25">
      <c r="A5" s="1" t="s">
        <v>82</v>
      </c>
      <c r="B5" s="7">
        <f>'AEO Table 37'!D22/'AEO Table 37'!D15*(1-'Biodiesel-Fraction'!B2)</f>
        <v>4.0641689010554533E-3</v>
      </c>
      <c r="C5" s="7">
        <f>'AEO Table 37'!E22/'AEO Table 37'!E15*(1-'Biodiesel-Fraction'!C2)</f>
        <v>4.6305492012430676E-3</v>
      </c>
      <c r="D5" s="7">
        <f>'AEO Table 37'!F22/'AEO Table 37'!F15*(1-'Biodiesel-Fraction'!D2)</f>
        <v>5.3750758088123062E-3</v>
      </c>
      <c r="E5" s="7">
        <f>'AEO Table 37'!G22/'AEO Table 37'!G15*(1-'Biodiesel-Fraction'!E2)</f>
        <v>6.1706598255690725E-3</v>
      </c>
      <c r="F5" s="7">
        <f>'AEO Table 37'!H22/'AEO Table 37'!H15*(1-'Biodiesel-Fraction'!F2)</f>
        <v>6.9821865245515051E-3</v>
      </c>
      <c r="G5" s="7">
        <f>'AEO Table 37'!I22/'AEO Table 37'!I15*(1-'Biodiesel-Fraction'!G2)</f>
        <v>7.9609931593268898E-3</v>
      </c>
      <c r="H5" s="7">
        <f>'AEO Table 37'!J22/'AEO Table 37'!J15*(1-'Biodiesel-Fraction'!H2)</f>
        <v>9.1541570464540849E-3</v>
      </c>
      <c r="I5" s="7">
        <f>'AEO Table 37'!K22/'AEO Table 37'!K15*(1-'Biodiesel-Fraction'!I2)</f>
        <v>1.0621519689856175E-2</v>
      </c>
      <c r="J5" s="7">
        <f>'AEO Table 37'!L22/'AEO Table 37'!L15*(1-'Biodiesel-Fraction'!J2)</f>
        <v>1.2338468538274021E-2</v>
      </c>
      <c r="K5" s="7">
        <f>'AEO Table 37'!M22/'AEO Table 37'!M15*(1-'Biodiesel-Fraction'!K2)</f>
        <v>1.4232129028376115E-2</v>
      </c>
      <c r="L5" s="7">
        <f>'AEO Table 37'!N22/'AEO Table 37'!N15*(1-'Biodiesel-Fraction'!L2)</f>
        <v>1.6082970134970696E-2</v>
      </c>
      <c r="M5" s="7">
        <f>'AEO Table 37'!O22/'AEO Table 37'!O15*(1-'Biodiesel-Fraction'!M2)</f>
        <v>1.7931365515065835E-2</v>
      </c>
      <c r="N5" s="7">
        <f>'AEO Table 37'!P22/'AEO Table 37'!P15*(1-'Biodiesel-Fraction'!N2)</f>
        <v>1.9762562389558144E-2</v>
      </c>
      <c r="O5" s="7">
        <f>'AEO Table 37'!Q22/'AEO Table 37'!Q15*(1-'Biodiesel-Fraction'!O2)</f>
        <v>2.1540651303123801E-2</v>
      </c>
      <c r="P5" s="7">
        <f>'AEO Table 37'!R22/'AEO Table 37'!R15*(1-'Biodiesel-Fraction'!P2)</f>
        <v>2.3229673113824699E-2</v>
      </c>
      <c r="Q5" s="7">
        <f>'AEO Table 37'!S22/'AEO Table 37'!S15*(1-'Biodiesel-Fraction'!Q2)</f>
        <v>2.4835899654477033E-2</v>
      </c>
      <c r="R5" s="7">
        <f>'AEO Table 37'!T22/'AEO Table 37'!T15*(1-'Biodiesel-Fraction'!R2)</f>
        <v>2.6341597259827126E-2</v>
      </c>
      <c r="S5" s="7">
        <f>'AEO Table 37'!U22/'AEO Table 37'!U15*(1-'Biodiesel-Fraction'!S2)</f>
        <v>2.7736711270787084E-2</v>
      </c>
      <c r="T5" s="7">
        <f>'AEO Table 37'!V22/'AEO Table 37'!V15*(1-'Biodiesel-Fraction'!T2)</f>
        <v>2.9050406977983077E-2</v>
      </c>
      <c r="U5" s="7">
        <f>'AEO Table 37'!W22/'AEO Table 37'!W15*(1-'Biodiesel-Fraction'!U2)</f>
        <v>3.0257365396586293E-2</v>
      </c>
      <c r="V5" s="7">
        <f>'AEO Table 37'!X22/'AEO Table 37'!X15*(1-'Biodiesel-Fraction'!V2)</f>
        <v>3.1333688433491089E-2</v>
      </c>
      <c r="W5" s="7">
        <f>'AEO Table 37'!Y22/'AEO Table 37'!Y15*(1-'Biodiesel-Fraction'!W2)</f>
        <v>3.2302564559563006E-2</v>
      </c>
      <c r="X5" s="7">
        <f>'AEO Table 37'!Z22/'AEO Table 37'!Z15*(1-'Biodiesel-Fraction'!X2)</f>
        <v>3.3174740186112314E-2</v>
      </c>
      <c r="Y5" s="7">
        <f>'AEO Table 37'!AA22/'AEO Table 37'!AA15*(1-'Biodiesel-Fraction'!Y2)</f>
        <v>3.396017192478866E-2</v>
      </c>
      <c r="Z5" s="7">
        <f>'AEO Table 37'!AB22/'AEO Table 37'!AB15*(1-'Biodiesel-Fraction'!Z2)</f>
        <v>3.4662351268858756E-2</v>
      </c>
      <c r="AA5" s="7">
        <f>'AEO Table 37'!AC22/'AEO Table 37'!AC15*(1-'Biodiesel-Fraction'!AA2)</f>
        <v>3.5299491356823531E-2</v>
      </c>
      <c r="AB5" s="7">
        <f t="shared" si="1"/>
        <v>3.6124303262409452E-2</v>
      </c>
      <c r="AC5" s="7">
        <f t="shared" si="0"/>
        <v>3.6872449730136259E-2</v>
      </c>
      <c r="AD5" s="7">
        <f t="shared" si="0"/>
        <v>3.7620596197862843E-2</v>
      </c>
      <c r="AE5" s="7">
        <f t="shared" si="0"/>
        <v>3.836874266558965E-2</v>
      </c>
      <c r="AF5" s="7">
        <f t="shared" si="0"/>
        <v>3.9116889133316457E-2</v>
      </c>
      <c r="AG5" s="7">
        <f t="shared" si="0"/>
        <v>3.9865035601043264E-2</v>
      </c>
      <c r="AH5" s="7">
        <f t="shared" si="0"/>
        <v>4.0613182068769849E-2</v>
      </c>
      <c r="AI5" s="7">
        <f t="shared" si="0"/>
        <v>4.1361328536496655E-2</v>
      </c>
      <c r="AJ5" s="7">
        <f t="shared" si="0"/>
        <v>4.2109475004223462E-2</v>
      </c>
      <c r="AK5" s="7">
        <f t="shared" si="0"/>
        <v>4.2857621471950047E-2</v>
      </c>
    </row>
    <row r="6" spans="1:37" x14ac:dyDescent="0.25">
      <c r="A6" s="1" t="s">
        <v>86</v>
      </c>
      <c r="B6" s="7">
        <f>'AEO Table 37'!D17/'AEO Table 37'!D15</f>
        <v>3.0457740925086212E-3</v>
      </c>
      <c r="C6" s="7">
        <f>'AEO Table 37'!E17/'AEO Table 37'!E15</f>
        <v>4.1130921099309069E-3</v>
      </c>
      <c r="D6" s="7">
        <f>'AEO Table 37'!F17/'AEO Table 37'!F15</f>
        <v>4.3172650704469033E-3</v>
      </c>
      <c r="E6" s="7">
        <f>'AEO Table 37'!G17/'AEO Table 37'!G15</f>
        <v>2.0714840520300289E-3</v>
      </c>
      <c r="F6" s="7">
        <f>'AEO Table 37'!H17/'AEO Table 37'!H15</f>
        <v>2.8937352140231756E-3</v>
      </c>
      <c r="G6" s="7">
        <f>'AEO Table 37'!I17/'AEO Table 37'!I15</f>
        <v>2.6414796953947179E-3</v>
      </c>
      <c r="H6" s="7">
        <f>'AEO Table 37'!J17/'AEO Table 37'!J15</f>
        <v>3.0196035449745399E-3</v>
      </c>
      <c r="I6" s="7">
        <f>'AEO Table 37'!K17/'AEO Table 37'!K15</f>
        <v>4.1282843667557493E-3</v>
      </c>
      <c r="J6" s="7">
        <f>'AEO Table 37'!L17/'AEO Table 37'!L15</f>
        <v>5.1914070258556495E-3</v>
      </c>
      <c r="K6" s="7">
        <f>'AEO Table 37'!M17/'AEO Table 37'!M15</f>
        <v>6.88501068100304E-3</v>
      </c>
      <c r="L6" s="7">
        <f>'AEO Table 37'!N17/'AEO Table 37'!N15</f>
        <v>8.8187258084640729E-3</v>
      </c>
      <c r="M6" s="7">
        <f>'AEO Table 37'!O17/'AEO Table 37'!O15</f>
        <v>1.0296553874593016E-2</v>
      </c>
      <c r="N6" s="7">
        <f>'AEO Table 37'!P17/'AEO Table 37'!P15</f>
        <v>1.1726216556268201E-2</v>
      </c>
      <c r="O6" s="7">
        <f>'AEO Table 37'!Q17/'AEO Table 37'!Q15</f>
        <v>1.3782133571340128E-2</v>
      </c>
      <c r="P6" s="7">
        <f>'AEO Table 37'!R17/'AEO Table 37'!R15</f>
        <v>1.5701593289168349E-2</v>
      </c>
      <c r="Q6" s="7">
        <f>'AEO Table 37'!S17/'AEO Table 37'!S15</f>
        <v>1.7086810665813631E-2</v>
      </c>
      <c r="R6" s="7">
        <f>'AEO Table 37'!T17/'AEO Table 37'!T15</f>
        <v>1.8660284133348564E-2</v>
      </c>
      <c r="S6" s="7">
        <f>'AEO Table 37'!U17/'AEO Table 37'!U15</f>
        <v>1.9675212078040221E-2</v>
      </c>
      <c r="T6" s="7">
        <f>'AEO Table 37'!V17/'AEO Table 37'!V15</f>
        <v>2.0344991592348941E-2</v>
      </c>
      <c r="U6" s="7">
        <f>'AEO Table 37'!W17/'AEO Table 37'!W15</f>
        <v>2.1408333224393956E-2</v>
      </c>
      <c r="V6" s="7">
        <f>'AEO Table 37'!X17/'AEO Table 37'!X15</f>
        <v>2.2010647594301939E-2</v>
      </c>
      <c r="W6" s="7">
        <f>'AEO Table 37'!Y17/'AEO Table 37'!Y15</f>
        <v>2.3148765456012497E-2</v>
      </c>
      <c r="X6" s="7">
        <f>'AEO Table 37'!Z17/'AEO Table 37'!Z15</f>
        <v>2.3556629105045777E-2</v>
      </c>
      <c r="Y6" s="7">
        <f>'AEO Table 37'!AA17/'AEO Table 37'!AA15</f>
        <v>2.3615816662988998E-2</v>
      </c>
      <c r="Z6" s="7">
        <f>'AEO Table 37'!AB17/'AEO Table 37'!AB15</f>
        <v>2.4252674309772661E-2</v>
      </c>
      <c r="AA6" s="7">
        <f>'AEO Table 37'!AC17/'AEO Table 37'!AC15</f>
        <v>2.3727688937874507E-2</v>
      </c>
      <c r="AB6" s="7">
        <f t="shared" si="1"/>
        <v>2.4216482544874129E-2</v>
      </c>
      <c r="AC6" s="7">
        <f t="shared" si="0"/>
        <v>2.4401871761719263E-2</v>
      </c>
      <c r="AD6" s="7">
        <f t="shared" si="0"/>
        <v>2.458726097856434E-2</v>
      </c>
      <c r="AE6" s="7">
        <f t="shared" si="0"/>
        <v>2.4772650195409418E-2</v>
      </c>
      <c r="AF6" s="7">
        <f t="shared" si="0"/>
        <v>2.4958039412254496E-2</v>
      </c>
      <c r="AG6" s="7">
        <f t="shared" si="0"/>
        <v>2.5143428629099629E-2</v>
      </c>
      <c r="AH6" s="7">
        <f t="shared" si="0"/>
        <v>2.5328817845944707E-2</v>
      </c>
      <c r="AI6" s="7">
        <f t="shared" si="0"/>
        <v>2.5514207062789784E-2</v>
      </c>
      <c r="AJ6" s="7">
        <f t="shared" si="0"/>
        <v>2.5699596279634862E-2</v>
      </c>
      <c r="AK6" s="7">
        <f t="shared" si="0"/>
        <v>2.588498549647994E-2</v>
      </c>
    </row>
    <row r="7" spans="1:37" x14ac:dyDescent="0.25">
      <c r="A7" s="1" t="s">
        <v>85</v>
      </c>
      <c r="B7" s="7">
        <f>'AEO Table 37'!D22/'AEO Table 37'!D15*('Biodiesel-Fraction'!B2)</f>
        <v>1.4701683921705059E-4</v>
      </c>
      <c r="C7" s="7">
        <f>'AEO Table 37'!E22/'AEO Table 37'!E15*('Biodiesel-Fraction'!C2)</f>
        <v>2.296140672546817E-4</v>
      </c>
      <c r="D7" s="7">
        <f>'AEO Table 37'!F22/'AEO Table 37'!F15*('Biodiesel-Fraction'!D2)</f>
        <v>2.7246058169154322E-4</v>
      </c>
      <c r="E7" s="7">
        <f>'AEO Table 37'!G22/'AEO Table 37'!G15*('Biodiesel-Fraction'!E2)</f>
        <v>2.9193605301572231E-4</v>
      </c>
      <c r="F7" s="7">
        <f>'AEO Table 37'!H22/'AEO Table 37'!H15*('Biodiesel-Fraction'!F2)</f>
        <v>3.316722614930891E-4</v>
      </c>
      <c r="G7" s="7">
        <f>'AEO Table 37'!I22/'AEO Table 37'!I15*('Biodiesel-Fraction'!G2)</f>
        <v>3.7565997474743021E-4</v>
      </c>
      <c r="H7" s="7">
        <f>'AEO Table 37'!J22/'AEO Table 37'!J15*('Biodiesel-Fraction'!H2)</f>
        <v>3.9932516668200957E-4</v>
      </c>
      <c r="I7" s="7">
        <f>'AEO Table 37'!K22/'AEO Table 37'!K15*('Biodiesel-Fraction'!I2)</f>
        <v>4.1825497716032809E-4</v>
      </c>
      <c r="J7" s="7">
        <f>'AEO Table 37'!L22/'AEO Table 37'!L15*('Biodiesel-Fraction'!J2)</f>
        <v>4.2358172387002595E-4</v>
      </c>
      <c r="K7" s="7">
        <f>'AEO Table 37'!M22/'AEO Table 37'!M15*('Biodiesel-Fraction'!K2)</f>
        <v>4.0477013918593517E-4</v>
      </c>
      <c r="L7" s="7">
        <f>'AEO Table 37'!N22/'AEO Table 37'!N15*('Biodiesel-Fraction'!L2)</f>
        <v>4.5398915797350799E-4</v>
      </c>
      <c r="M7" s="7">
        <f>'AEO Table 37'!O22/'AEO Table 37'!O15*('Biodiesel-Fraction'!M2)</f>
        <v>5.0322490656846085E-4</v>
      </c>
      <c r="N7" s="7">
        <f>'AEO Table 37'!P22/'AEO Table 37'!P15*('Biodiesel-Fraction'!N2)</f>
        <v>5.52415495153004E-4</v>
      </c>
      <c r="O7" s="7">
        <f>'AEO Table 37'!Q22/'AEO Table 37'!Q15*('Biodiesel-Fraction'!O2)</f>
        <v>6.0075701951349471E-4</v>
      </c>
      <c r="P7" s="7">
        <f>'AEO Table 37'!R22/'AEO Table 37'!R15*('Biodiesel-Fraction'!P2)</f>
        <v>6.4596015984670315E-4</v>
      </c>
      <c r="Q7" s="7">
        <f>'AEO Table 37'!S22/'AEO Table 37'!S15*('Biodiesel-Fraction'!Q2)</f>
        <v>6.8767274991350809E-4</v>
      </c>
      <c r="R7" s="7">
        <f>'AEO Table 37'!T22/'AEO Table 37'!T15*('Biodiesel-Fraction'!R2)</f>
        <v>7.2573125174678105E-4</v>
      </c>
      <c r="S7" s="7">
        <f>'AEO Table 37'!U22/'AEO Table 37'!U15*('Biodiesel-Fraction'!S2)</f>
        <v>7.6057207687626267E-4</v>
      </c>
      <c r="T7" s="7">
        <f>'AEO Table 37'!V22/'AEO Table 37'!V15*('Biodiesel-Fraction'!T2)</f>
        <v>7.932674452908958E-4</v>
      </c>
      <c r="U7" s="7">
        <f>'AEO Table 37'!W22/'AEO Table 37'!W15*('Biodiesel-Fraction'!U2)</f>
        <v>8.2064289945708478E-4</v>
      </c>
      <c r="V7" s="7">
        <f>'AEO Table 37'!X22/'AEO Table 37'!X15*('Biodiesel-Fraction'!V2)</f>
        <v>8.4519822854124747E-4</v>
      </c>
      <c r="W7" s="7">
        <f>'AEO Table 37'!Y22/'AEO Table 37'!Y15*('Biodiesel-Fraction'!W2)</f>
        <v>8.6839123963903999E-4</v>
      </c>
      <c r="X7" s="7">
        <f>'AEO Table 37'!Z22/'AEO Table 37'!Z15*('Biodiesel-Fraction'!X2)</f>
        <v>8.8783202587071287E-4</v>
      </c>
      <c r="Y7" s="7">
        <f>'AEO Table 37'!AA22/'AEO Table 37'!AA15*('Biodiesel-Fraction'!Y2)</f>
        <v>9.0485841071975381E-4</v>
      </c>
      <c r="Z7" s="7">
        <f>'AEO Table 37'!AB22/'AEO Table 37'!AB15*('Biodiesel-Fraction'!Z2)</f>
        <v>9.2013624589418251E-4</v>
      </c>
      <c r="AA7" s="7">
        <f>'AEO Table 37'!AC22/'AEO Table 37'!AC15*('Biodiesel-Fraction'!AA2)</f>
        <v>9.3436086199060939E-4</v>
      </c>
      <c r="AB7" s="7">
        <f t="shared" si="1"/>
        <v>9.5238879624083561E-4</v>
      </c>
      <c r="AC7" s="7">
        <f t="shared" si="0"/>
        <v>9.6881314271349966E-4</v>
      </c>
      <c r="AD7" s="7">
        <f t="shared" si="0"/>
        <v>9.8523748918615678E-4</v>
      </c>
      <c r="AE7" s="7">
        <f t="shared" si="0"/>
        <v>1.0016618356588208E-3</v>
      </c>
      <c r="AF7" s="7">
        <f t="shared" si="0"/>
        <v>1.0180861821314779E-3</v>
      </c>
      <c r="AG7" s="7">
        <f t="shared" si="0"/>
        <v>1.034510528604142E-3</v>
      </c>
      <c r="AH7" s="7">
        <f t="shared" si="0"/>
        <v>1.0509348750767991E-3</v>
      </c>
      <c r="AI7" s="7">
        <f t="shared" si="0"/>
        <v>1.0673592215494632E-3</v>
      </c>
      <c r="AJ7" s="7">
        <f t="shared" si="0"/>
        <v>1.0837835680221272E-3</v>
      </c>
      <c r="AK7" s="7">
        <f t="shared" si="0"/>
        <v>1.1002079144947843E-3</v>
      </c>
    </row>
    <row r="8" spans="1:37" x14ac:dyDescent="0.25">
      <c r="A8" s="1" t="s">
        <v>83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7">
        <f>'AEO Table 37'!D25/'AEO Table 37'!D24</f>
        <v>0.68372285351114404</v>
      </c>
      <c r="C4" s="7">
        <f>'AEO Table 37'!E25/'AEO Table 37'!E24</f>
        <v>0.67285159800054173</v>
      </c>
      <c r="D4" s="7">
        <f>'AEO Table 37'!F25/'AEO Table 37'!F24</f>
        <v>0.66168191440269786</v>
      </c>
      <c r="E4" s="7">
        <f>'AEO Table 37'!G25/'AEO Table 37'!G24</f>
        <v>0.65295237874853507</v>
      </c>
      <c r="F4" s="7">
        <f>'AEO Table 37'!H25/'AEO Table 37'!H24</f>
        <v>0.6435988085932377</v>
      </c>
      <c r="G4" s="7">
        <f>'AEO Table 37'!I25/'AEO Table 37'!I24</f>
        <v>0.63608644285168148</v>
      </c>
      <c r="H4" s="7">
        <f>'AEO Table 37'!J25/'AEO Table 37'!J24</f>
        <v>0.62746909740769585</v>
      </c>
      <c r="I4" s="7">
        <f>'AEO Table 37'!K25/'AEO Table 37'!K24</f>
        <v>0.62035305455237078</v>
      </c>
      <c r="J4" s="7">
        <f>'AEO Table 37'!L25/'AEO Table 37'!L24</f>
        <v>0.61636783650776072</v>
      </c>
      <c r="K4" s="7">
        <f>'AEO Table 37'!M25/'AEO Table 37'!M24</f>
        <v>0.61079392358985884</v>
      </c>
      <c r="L4" s="7">
        <f>'AEO Table 37'!N25/'AEO Table 37'!N24</f>
        <v>0.60471320449999677</v>
      </c>
      <c r="M4" s="7">
        <f>'AEO Table 37'!O25/'AEO Table 37'!O24</f>
        <v>0.59901542661197327</v>
      </c>
      <c r="N4" s="7">
        <f>'AEO Table 37'!P25/'AEO Table 37'!P24</f>
        <v>0.5943652787099114</v>
      </c>
      <c r="O4" s="7">
        <f>'AEO Table 37'!Q25/'AEO Table 37'!Q24</f>
        <v>0.59256253788626223</v>
      </c>
      <c r="P4" s="7">
        <f>'AEO Table 37'!R25/'AEO Table 37'!R24</f>
        <v>0.58904998527302188</v>
      </c>
      <c r="Q4" s="7">
        <f>'AEO Table 37'!S25/'AEO Table 37'!S24</f>
        <v>0.5856811449065028</v>
      </c>
      <c r="R4" s="7">
        <f>'AEO Table 37'!T25/'AEO Table 37'!T24</f>
        <v>0.58267376949415028</v>
      </c>
      <c r="S4" s="7">
        <f>'AEO Table 37'!U25/'AEO Table 37'!U24</f>
        <v>0.57986171659249164</v>
      </c>
      <c r="T4" s="7">
        <f>'AEO Table 37'!V25/'AEO Table 37'!V24</f>
        <v>0.57684827119375537</v>
      </c>
      <c r="U4" s="7">
        <f>'AEO Table 37'!W25/'AEO Table 37'!W24</f>
        <v>0.57338889463882647</v>
      </c>
      <c r="V4" s="7">
        <f>'AEO Table 37'!X25/'AEO Table 37'!X24</f>
        <v>0.56893870081795028</v>
      </c>
      <c r="W4" s="7">
        <f>'AEO Table 37'!Y25/'AEO Table 37'!Y24</f>
        <v>0.56607039926377334</v>
      </c>
      <c r="X4" s="7">
        <f>'AEO Table 37'!Z25/'AEO Table 37'!Z24</f>
        <v>0.56381553295747477</v>
      </c>
      <c r="Y4" s="7">
        <f>'AEO Table 37'!AA25/'AEO Table 37'!AA24</f>
        <v>0.56188226268853958</v>
      </c>
      <c r="Z4" s="7">
        <f>'AEO Table 37'!AB25/'AEO Table 37'!AB24</f>
        <v>0.55971291908850407</v>
      </c>
      <c r="AA4" s="7">
        <f>'AEO Table 37'!AC25/'AEO Table 37'!AC24</f>
        <v>0.55695606848022661</v>
      </c>
      <c r="AB4" s="7">
        <f t="shared" si="1"/>
        <v>0.55498805386488392</v>
      </c>
      <c r="AC4" s="7">
        <f t="shared" si="0"/>
        <v>0.55275492632127765</v>
      </c>
      <c r="AD4" s="7">
        <f t="shared" si="0"/>
        <v>0.55052179877767138</v>
      </c>
      <c r="AE4" s="7">
        <f t="shared" si="0"/>
        <v>0.54828867123406511</v>
      </c>
      <c r="AF4" s="7">
        <f t="shared" si="0"/>
        <v>0.54605554369045795</v>
      </c>
      <c r="AG4" s="7">
        <f t="shared" si="0"/>
        <v>0.54382241614685167</v>
      </c>
      <c r="AH4" s="7">
        <f t="shared" si="0"/>
        <v>0.5415892886032454</v>
      </c>
      <c r="AI4" s="7">
        <f t="shared" si="0"/>
        <v>0.53935616105963913</v>
      </c>
      <c r="AJ4" s="7">
        <f t="shared" si="0"/>
        <v>0.53712303351603286</v>
      </c>
      <c r="AK4" s="7">
        <f t="shared" si="0"/>
        <v>0.53488990597242658</v>
      </c>
    </row>
    <row r="5" spans="1:37" x14ac:dyDescent="0.25">
      <c r="A5" s="1" t="s">
        <v>82</v>
      </c>
      <c r="B5" s="7">
        <f>'AEO Table 37'!D26/'AEO Table 37'!D24*(1-'Biodiesel-Fraction'!B2)</f>
        <v>0.30523564053424634</v>
      </c>
      <c r="C5" s="7">
        <f>'AEO Table 37'!E26/'AEO Table 37'!E24*(1-'Biodiesel-Fraction'!C2)</f>
        <v>0.31169260454950243</v>
      </c>
      <c r="D5" s="7">
        <f>'AEO Table 37'!F26/'AEO Table 37'!F24*(1-'Biodiesel-Fraction'!D2)</f>
        <v>0.32199618313638279</v>
      </c>
      <c r="E5" s="7">
        <f>'AEO Table 37'!G26/'AEO Table 37'!G24*(1-'Biodiesel-Fraction'!E2)</f>
        <v>0.33137026775150924</v>
      </c>
      <c r="F5" s="7">
        <f>'AEO Table 37'!H26/'AEO Table 37'!H24*(1-'Biodiesel-Fraction'!F2)</f>
        <v>0.34023897955164134</v>
      </c>
      <c r="G5" s="7">
        <f>'AEO Table 37'!I26/'AEO Table 37'!I24*(1-'Biodiesel-Fraction'!G2)</f>
        <v>0.34751505244868292</v>
      </c>
      <c r="H5" s="7">
        <f>'AEO Table 37'!J26/'AEO Table 37'!J24*(1-'Biodiesel-Fraction'!H2)</f>
        <v>0.35695951600749171</v>
      </c>
      <c r="I5" s="7">
        <f>'AEO Table 37'!K26/'AEO Table 37'!K24*(1-'Biodiesel-Fraction'!I2)</f>
        <v>0.36526356875404559</v>
      </c>
      <c r="J5" s="7">
        <f>'AEO Table 37'!L26/'AEO Table 37'!L24*(1-'Biodiesel-Fraction'!J2)</f>
        <v>0.37089927934597855</v>
      </c>
      <c r="K5" s="7">
        <f>'AEO Table 37'!M26/'AEO Table 37'!M24*(1-'Biodiesel-Fraction'!K2)</f>
        <v>0.37844301040073558</v>
      </c>
      <c r="L5" s="7">
        <f>'AEO Table 37'!N26/'AEO Table 37'!N24*(1-'Biodiesel-Fraction'!L2)</f>
        <v>0.38443498675644172</v>
      </c>
      <c r="M5" s="7">
        <f>'AEO Table 37'!O26/'AEO Table 37'!O24*(1-'Biodiesel-Fraction'!M2)</f>
        <v>0.3900385518131847</v>
      </c>
      <c r="N5" s="7">
        <f>'AEO Table 37'!P26/'AEO Table 37'!P24*(1-'Biodiesel-Fraction'!N2)</f>
        <v>0.39460445201106864</v>
      </c>
      <c r="O5" s="7">
        <f>'AEO Table 37'!Q26/'AEO Table 37'!Q24*(1-'Biodiesel-Fraction'!O2)</f>
        <v>0.39638260700415995</v>
      </c>
      <c r="P5" s="7">
        <f>'AEO Table 37'!R26/'AEO Table 37'!R24*(1-'Biodiesel-Fraction'!P2)</f>
        <v>0.3998317956314007</v>
      </c>
      <c r="Q5" s="7">
        <f>'AEO Table 37'!S26/'AEO Table 37'!S24*(1-'Biodiesel-Fraction'!Q2)</f>
        <v>0.4031558880479621</v>
      </c>
      <c r="R5" s="7">
        <f>'AEO Table 37'!T26/'AEO Table 37'!T24*(1-'Biodiesel-Fraction'!R2)</f>
        <v>0.40613688835314271</v>
      </c>
      <c r="S5" s="7">
        <f>'AEO Table 37'!U26/'AEO Table 37'!U24*(1-'Biodiesel-Fraction'!S2)</f>
        <v>0.40892505472940138</v>
      </c>
      <c r="T5" s="7">
        <f>'AEO Table 37'!V26/'AEO Table 37'!V24*(1-'Biodiesel-Fraction'!T2)</f>
        <v>0.41190403570653789</v>
      </c>
      <c r="U5" s="7">
        <f>'AEO Table 37'!W26/'AEO Table 37'!W24*(1-'Biodiesel-Fraction'!U2)</f>
        <v>0.41534613234650736</v>
      </c>
      <c r="V5" s="7">
        <f>'AEO Table 37'!X26/'AEO Table 37'!X24*(1-'Biodiesel-Fraction'!V2)</f>
        <v>0.41973913038248578</v>
      </c>
      <c r="W5" s="7">
        <f>'AEO Table 37'!Y26/'AEO Table 37'!Y24*(1-'Biodiesel-Fraction'!W2)</f>
        <v>0.42256956398804429</v>
      </c>
      <c r="X5" s="7">
        <f>'AEO Table 37'!Z26/'AEO Table 37'!Z24*(1-'Biodiesel-Fraction'!X2)</f>
        <v>0.42481539457238104</v>
      </c>
      <c r="Y5" s="7">
        <f>'AEO Table 37'!AA26/'AEO Table 37'!AA24*(1-'Biodiesel-Fraction'!Y2)</f>
        <v>0.42674711223414968</v>
      </c>
      <c r="Z5" s="7">
        <f>'AEO Table 37'!AB26/'AEO Table 37'!AB24*(1-'Biodiesel-Fraction'!Z2)</f>
        <v>0.42890166705348598</v>
      </c>
      <c r="AA5" s="7">
        <f>'AEO Table 37'!AC26/'AEO Table 37'!AC24*(1-'Biodiesel-Fraction'!AA2)</f>
        <v>0.43161909866244252</v>
      </c>
      <c r="AB5" s="7">
        <f t="shared" si="1"/>
        <v>0.4335861698510719</v>
      </c>
      <c r="AC5" s="7">
        <f t="shared" si="0"/>
        <v>0.43580470403406135</v>
      </c>
      <c r="AD5" s="7">
        <f t="shared" si="0"/>
        <v>0.43802323821705169</v>
      </c>
      <c r="AE5" s="7">
        <f t="shared" si="0"/>
        <v>0.44024177240004203</v>
      </c>
      <c r="AF5" s="7">
        <f t="shared" si="0"/>
        <v>0.44246030658303237</v>
      </c>
      <c r="AG5" s="7">
        <f t="shared" si="0"/>
        <v>0.44467884076602182</v>
      </c>
      <c r="AH5" s="7">
        <f t="shared" si="0"/>
        <v>0.44689737494901216</v>
      </c>
      <c r="AI5" s="7">
        <f t="shared" si="0"/>
        <v>0.4491159091320025</v>
      </c>
      <c r="AJ5" s="7">
        <f t="shared" si="0"/>
        <v>0.45133444331499284</v>
      </c>
      <c r="AK5" s="7">
        <f t="shared" si="0"/>
        <v>0.45355297749798318</v>
      </c>
    </row>
    <row r="6" spans="1:37" x14ac:dyDescent="0.25">
      <c r="A6" s="1" t="s">
        <v>86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7">
        <f>'AEO Table 37'!D26/'AEO Table 37'!D24*('Biodiesel-Fraction'!B2)</f>
        <v>1.1041563522638758E-2</v>
      </c>
      <c r="C7" s="7">
        <f>'AEO Table 37'!E26/'AEO Table 37'!E24*('Biodiesel-Fraction'!C2)</f>
        <v>1.5455835485908176E-2</v>
      </c>
      <c r="D7" s="7">
        <f>'AEO Table 37'!F26/'AEO Table 37'!F24*('Biodiesel-Fraction'!D2)</f>
        <v>1.6321866049956401E-2</v>
      </c>
      <c r="E7" s="7">
        <f>'AEO Table 37'!G26/'AEO Table 37'!G24*('Biodiesel-Fraction'!E2)</f>
        <v>1.5677242108418643E-2</v>
      </c>
      <c r="F7" s="7">
        <f>'AEO Table 37'!H26/'AEO Table 37'!H24*('Biodiesel-Fraction'!F2)</f>
        <v>1.6162248229718051E-2</v>
      </c>
      <c r="G7" s="7">
        <f>'AEO Table 37'!I26/'AEO Table 37'!I24*('Biodiesel-Fraction'!G2)</f>
        <v>1.6398393167098516E-2</v>
      </c>
      <c r="H7" s="7">
        <f>'AEO Table 37'!J26/'AEO Table 37'!J24*('Biodiesel-Fraction'!H2)</f>
        <v>1.5571386584812406E-2</v>
      </c>
      <c r="I7" s="7">
        <f>'AEO Table 37'!K26/'AEO Table 37'!K24*('Biodiesel-Fraction'!I2)</f>
        <v>1.4383375455456314E-2</v>
      </c>
      <c r="J7" s="7">
        <f>'AEO Table 37'!L26/'AEO Table 37'!L24*('Biodiesel-Fraction'!J2)</f>
        <v>1.2733035355252997E-2</v>
      </c>
      <c r="K7" s="7">
        <f>'AEO Table 37'!M26/'AEO Table 37'!M24*('Biodiesel-Fraction'!K2)</f>
        <v>1.076314230207117E-2</v>
      </c>
      <c r="L7" s="7">
        <f>'AEO Table 37'!N26/'AEO Table 37'!N24*('Biodiesel-Fraction'!L2)</f>
        <v>1.0851808743561512E-2</v>
      </c>
      <c r="M7" s="7">
        <f>'AEO Table 37'!O26/'AEO Table 37'!O24*('Biodiesel-Fraction'!M2)</f>
        <v>1.0946021574841956E-2</v>
      </c>
      <c r="N7" s="7">
        <f>'AEO Table 37'!P26/'AEO Table 37'!P24*('Biodiesel-Fraction'!N2)</f>
        <v>1.1030230263179352E-2</v>
      </c>
      <c r="O7" s="7">
        <f>'AEO Table 37'!Q26/'AEO Table 37'!Q24*('Biodiesel-Fraction'!O2)</f>
        <v>1.1054894776383793E-2</v>
      </c>
      <c r="P7" s="7">
        <f>'AEO Table 37'!R26/'AEO Table 37'!R24*('Biodiesel-Fraction'!P2)</f>
        <v>1.1118340294859605E-2</v>
      </c>
      <c r="Q7" s="7">
        <f>'AEO Table 37'!S26/'AEO Table 37'!S24*('Biodiesel-Fraction'!Q2)</f>
        <v>1.1162845801230644E-2</v>
      </c>
      <c r="R7" s="7">
        <f>'AEO Table 37'!T26/'AEO Table 37'!T24*('Biodiesel-Fraction'!R2)</f>
        <v>1.1189383447699226E-2</v>
      </c>
      <c r="S7" s="7">
        <f>'AEO Table 37'!U26/'AEO Table 37'!U24*('Biodiesel-Fraction'!S2)</f>
        <v>1.1213188727599804E-2</v>
      </c>
      <c r="T7" s="7">
        <f>'AEO Table 37'!V26/'AEO Table 37'!V24*('Biodiesel-Fraction'!T2)</f>
        <v>1.1247693099706824E-2</v>
      </c>
      <c r="U7" s="7">
        <f>'AEO Table 37'!W26/'AEO Table 37'!W24*('Biodiesel-Fraction'!U2)</f>
        <v>1.1265053974777971E-2</v>
      </c>
      <c r="V7" s="7">
        <f>'AEO Table 37'!X26/'AEO Table 37'!X24*('Biodiesel-Fraction'!V2)</f>
        <v>1.1322087733199378E-2</v>
      </c>
      <c r="W7" s="7">
        <f>'AEO Table 37'!Y26/'AEO Table 37'!Y24*('Biodiesel-Fraction'!W2)</f>
        <v>1.1359955858262378E-2</v>
      </c>
      <c r="X7" s="7">
        <f>'AEO Table 37'!Z26/'AEO Table 37'!Z24*('Biodiesel-Fraction'!X2)</f>
        <v>1.1369032892747502E-2</v>
      </c>
      <c r="Y7" s="7">
        <f>'AEO Table 37'!AA26/'AEO Table 37'!AA24*('Biodiesel-Fraction'!Y2)</f>
        <v>1.1370546492244832E-2</v>
      </c>
      <c r="Z7" s="7">
        <f>'AEO Table 37'!AB26/'AEO Table 37'!AB24*('Biodiesel-Fraction'!Z2)</f>
        <v>1.1385493347501489E-2</v>
      </c>
      <c r="AA7" s="7">
        <f>'AEO Table 37'!AC26/'AEO Table 37'!AC24*('Biodiesel-Fraction'!AA2)</f>
        <v>1.1424753660080503E-2</v>
      </c>
      <c r="AB7" s="7">
        <f t="shared" si="1"/>
        <v>1.1425773267684413E-2</v>
      </c>
      <c r="AC7" s="7">
        <f t="shared" si="0"/>
        <v>1.1440378873523435E-2</v>
      </c>
      <c r="AD7" s="7">
        <f t="shared" si="0"/>
        <v>1.1454984479362461E-2</v>
      </c>
      <c r="AE7" s="7">
        <f t="shared" si="0"/>
        <v>1.1469590085201483E-2</v>
      </c>
      <c r="AF7" s="7">
        <f t="shared" si="0"/>
        <v>1.1484195691040509E-2</v>
      </c>
      <c r="AG7" s="7">
        <f t="shared" si="0"/>
        <v>1.1498801296879531E-2</v>
      </c>
      <c r="AH7" s="7">
        <f t="shared" si="0"/>
        <v>1.1513406902718556E-2</v>
      </c>
      <c r="AI7" s="7">
        <f t="shared" si="0"/>
        <v>1.1528012508557579E-2</v>
      </c>
      <c r="AJ7" s="7">
        <f t="shared" si="0"/>
        <v>1.1542618114396601E-2</v>
      </c>
      <c r="AK7" s="7">
        <f t="shared" si="0"/>
        <v>1.1557223720235626E-2</v>
      </c>
    </row>
    <row r="8" spans="1:37" x14ac:dyDescent="0.25">
      <c r="A8" s="1" t="s">
        <v>83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9.140625" style="9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6">
        <f>SUM('AEO Table 37'!D65,'AEO Table 37'!D70,'AEO Table 37'!D75)/'AEO Table 37'!D61</f>
        <v>5.9539320965628278E-2</v>
      </c>
      <c r="C3" s="6">
        <f>SUM('AEO Table 37'!E65,'AEO Table 37'!E70,'AEO Table 37'!E75)/'AEO Table 37'!E61</f>
        <v>6.0026028587835491E-2</v>
      </c>
      <c r="D3" s="6">
        <f>SUM('AEO Table 37'!F65,'AEO Table 37'!F70,'AEO Table 37'!F75)/'AEO Table 37'!F61</f>
        <v>6.1685303533472444E-2</v>
      </c>
      <c r="E3" s="6">
        <f>SUM('AEO Table 37'!G65,'AEO Table 37'!G70,'AEO Table 37'!G75)/'AEO Table 37'!G61</f>
        <v>6.404914605873456E-2</v>
      </c>
      <c r="F3" s="6">
        <f>SUM('AEO Table 37'!H65,'AEO Table 37'!H70,'AEO Table 37'!H75)/'AEO Table 37'!H61</f>
        <v>6.7482591489867724E-2</v>
      </c>
      <c r="G3" s="6">
        <f>SUM('AEO Table 37'!I65,'AEO Table 37'!I70,'AEO Table 37'!I75)/'AEO Table 37'!I61</f>
        <v>7.124591411498471E-2</v>
      </c>
      <c r="H3" s="6">
        <f>SUM('AEO Table 37'!J65,'AEO Table 37'!J70,'AEO Table 37'!J75)/'AEO Table 37'!J61</f>
        <v>7.5432559174474736E-2</v>
      </c>
      <c r="I3" s="6">
        <f>SUM('AEO Table 37'!K65,'AEO Table 37'!K70,'AEO Table 37'!K75)/'AEO Table 37'!K61</f>
        <v>7.993580125745392E-2</v>
      </c>
      <c r="J3" s="6">
        <f>SUM('AEO Table 37'!L65,'AEO Table 37'!L70,'AEO Table 37'!L75)/'AEO Table 37'!L61</f>
        <v>8.4485968240780668E-2</v>
      </c>
      <c r="K3" s="6">
        <f>SUM('AEO Table 37'!M65,'AEO Table 37'!M70,'AEO Table 37'!M75)/'AEO Table 37'!M61</f>
        <v>8.910024732430058E-2</v>
      </c>
      <c r="L3" s="6">
        <f>SUM('AEO Table 37'!N65,'AEO Table 37'!N70,'AEO Table 37'!N75)/'AEO Table 37'!N61</f>
        <v>9.3804160088871588E-2</v>
      </c>
      <c r="M3" s="6">
        <f>SUM('AEO Table 37'!O65,'AEO Table 37'!O70,'AEO Table 37'!O75)/'AEO Table 37'!O61</f>
        <v>9.8794824833120784E-2</v>
      </c>
      <c r="N3" s="6">
        <f>SUM('AEO Table 37'!P65,'AEO Table 37'!P70,'AEO Table 37'!P75)/'AEO Table 37'!P61</f>
        <v>0.10399912307686471</v>
      </c>
      <c r="O3" s="6">
        <f>SUM('AEO Table 37'!Q65,'AEO Table 37'!Q70,'AEO Table 37'!Q75)/'AEO Table 37'!Q61</f>
        <v>0.10931267429007095</v>
      </c>
      <c r="P3" s="6">
        <f>SUM('AEO Table 37'!R65,'AEO Table 37'!R70,'AEO Table 37'!R75)/'AEO Table 37'!R61</f>
        <v>0.11481666667601327</v>
      </c>
      <c r="Q3" s="6">
        <f>SUM('AEO Table 37'!S65,'AEO Table 37'!S70,'AEO Table 37'!S75)/'AEO Table 37'!S61</f>
        <v>0.12045173316981148</v>
      </c>
      <c r="R3" s="6">
        <f>SUM('AEO Table 37'!T65,'AEO Table 37'!T70,'AEO Table 37'!T75)/'AEO Table 37'!T61</f>
        <v>0.12645986820076996</v>
      </c>
      <c r="S3" s="6">
        <f>SUM('AEO Table 37'!U65,'AEO Table 37'!U70,'AEO Table 37'!U75)/'AEO Table 37'!U61</f>
        <v>0.13287700890304496</v>
      </c>
      <c r="T3" s="6">
        <f>SUM('AEO Table 37'!V65,'AEO Table 37'!V70,'AEO Table 37'!V75)/'AEO Table 37'!V61</f>
        <v>0.13960558884863911</v>
      </c>
      <c r="U3" s="6">
        <f>SUM('AEO Table 37'!W65,'AEO Table 37'!W70,'AEO Table 37'!W75)/'AEO Table 37'!W61</f>
        <v>0.14673089763536432</v>
      </c>
      <c r="V3" s="6">
        <f>SUM('AEO Table 37'!X65,'AEO Table 37'!X70,'AEO Table 37'!X75)/'AEO Table 37'!X61</f>
        <v>0.1541340302185262</v>
      </c>
      <c r="W3" s="6">
        <f>SUM('AEO Table 37'!Y65,'AEO Table 37'!Y70,'AEO Table 37'!Y75)/'AEO Table 37'!Y61</f>
        <v>0.16184706450399824</v>
      </c>
      <c r="X3" s="6">
        <f>SUM('AEO Table 37'!Z65,'AEO Table 37'!Z70,'AEO Table 37'!Z75)/'AEO Table 37'!Z61</f>
        <v>0.16978066071311196</v>
      </c>
      <c r="Y3" s="6">
        <f>SUM('AEO Table 37'!AA65,'AEO Table 37'!AA70,'AEO Table 37'!AA75)/'AEO Table 37'!AA61</f>
        <v>0.17807845340591114</v>
      </c>
      <c r="Z3" s="6">
        <f>SUM('AEO Table 37'!AB65,'AEO Table 37'!AB70,'AEO Table 37'!AB75)/'AEO Table 37'!AB61</f>
        <v>0.18667346342101748</v>
      </c>
      <c r="AA3" s="6">
        <f>SUM('AEO Table 37'!AC65,'AEO Table 37'!AC70,'AEO Table 37'!AC75)/'AEO Table 37'!AC61</f>
        <v>0.19563925785739297</v>
      </c>
      <c r="AB3" s="6">
        <f t="shared" ref="AB3:AB8" si="1">TREND($W3:$AA3,$W$1:$AA$1,AB$1)</f>
        <v>0.20374693680469491</v>
      </c>
      <c r="AC3" s="6">
        <f t="shared" si="0"/>
        <v>0.21219465574616336</v>
      </c>
      <c r="AD3" s="6">
        <f t="shared" si="0"/>
        <v>0.22064237468763537</v>
      </c>
      <c r="AE3" s="6">
        <f t="shared" si="0"/>
        <v>0.22909009362910382</v>
      </c>
      <c r="AF3" s="6">
        <f t="shared" si="0"/>
        <v>0.23753781257057227</v>
      </c>
      <c r="AG3" s="6">
        <f t="shared" si="0"/>
        <v>0.24598553151204072</v>
      </c>
      <c r="AH3" s="6">
        <f t="shared" si="0"/>
        <v>0.25443325045351273</v>
      </c>
      <c r="AI3" s="6">
        <f t="shared" si="0"/>
        <v>0.26288096939498118</v>
      </c>
      <c r="AJ3" s="6">
        <f t="shared" si="0"/>
        <v>0.27132868833644963</v>
      </c>
      <c r="AK3" s="6">
        <f t="shared" si="0"/>
        <v>0.27977640727792163</v>
      </c>
    </row>
    <row r="4" spans="1:37" x14ac:dyDescent="0.25">
      <c r="A4" s="1" t="s">
        <v>81</v>
      </c>
      <c r="B4" s="6">
        <f>SUM('AEO Table 37'!D63,'AEO Table 37'!D68,'AEO Table 37'!D73)/'AEO Table 37'!D61</f>
        <v>9.4197540904668073E-2</v>
      </c>
      <c r="C4" s="6">
        <f>SUM('AEO Table 37'!E63,'AEO Table 37'!E68,'AEO Table 37'!E73)/'AEO Table 37'!E61</f>
        <v>9.4047481914788095E-2</v>
      </c>
      <c r="D4" s="6">
        <f>SUM('AEO Table 37'!F63,'AEO Table 37'!F68,'AEO Table 37'!F73)/'AEO Table 37'!F61</f>
        <v>9.3900968813719995E-2</v>
      </c>
      <c r="E4" s="6">
        <f>SUM('AEO Table 37'!G63,'AEO Table 37'!G68,'AEO Table 37'!G73)/'AEO Table 37'!G61</f>
        <v>9.3758292579277078E-2</v>
      </c>
      <c r="F4" s="6">
        <f>SUM('AEO Table 37'!H63,'AEO Table 37'!H68,'AEO Table 37'!H73)/'AEO Table 37'!H61</f>
        <v>9.361894470305282E-2</v>
      </c>
      <c r="G4" s="6">
        <f>SUM('AEO Table 37'!I63,'AEO Table 37'!I68,'AEO Table 37'!I73)/'AEO Table 37'!I61</f>
        <v>9.3482694300348987E-2</v>
      </c>
      <c r="H4" s="6">
        <f>SUM('AEO Table 37'!J63,'AEO Table 37'!J68,'AEO Table 37'!J73)/'AEO Table 37'!J61</f>
        <v>9.3349030260820101E-2</v>
      </c>
      <c r="I4" s="6">
        <f>SUM('AEO Table 37'!K63,'AEO Table 37'!K68,'AEO Table 37'!K73)/'AEO Table 37'!K61</f>
        <v>9.3218613155357982E-2</v>
      </c>
      <c r="J4" s="6">
        <f>SUM('AEO Table 37'!L63,'AEO Table 37'!L68,'AEO Table 37'!L73)/'AEO Table 37'!L61</f>
        <v>9.3091284008997036E-2</v>
      </c>
      <c r="K4" s="6">
        <f>SUM('AEO Table 37'!M63,'AEO Table 37'!M68,'AEO Table 37'!M73)/'AEO Table 37'!M61</f>
        <v>9.2967216090308807E-2</v>
      </c>
      <c r="L4" s="6">
        <f>SUM('AEO Table 37'!N63,'AEO Table 37'!N68,'AEO Table 37'!N73)/'AEO Table 37'!N61</f>
        <v>9.2846143256300931E-2</v>
      </c>
      <c r="M4" s="6">
        <f>SUM('AEO Table 37'!O63,'AEO Table 37'!O68,'AEO Table 37'!O73)/'AEO Table 37'!O61</f>
        <v>9.2727579289821491E-2</v>
      </c>
      <c r="N4" s="6">
        <f>SUM('AEO Table 37'!P63,'AEO Table 37'!P68,'AEO Table 37'!P73)/'AEO Table 37'!P61</f>
        <v>9.2612029178101171E-2</v>
      </c>
      <c r="O4" s="6">
        <f>SUM('AEO Table 37'!Q63,'AEO Table 37'!Q68,'AEO Table 37'!Q73)/'AEO Table 37'!Q61</f>
        <v>9.2498662506865129E-2</v>
      </c>
      <c r="P4" s="6">
        <f>SUM('AEO Table 37'!R63,'AEO Table 37'!R68,'AEO Table 37'!R73)/'AEO Table 37'!R61</f>
        <v>9.238721700855175E-2</v>
      </c>
      <c r="Q4" s="6">
        <f>SUM('AEO Table 37'!S63,'AEO Table 37'!S68,'AEO Table 37'!S73)/'AEO Table 37'!S61</f>
        <v>9.2277659785360358E-2</v>
      </c>
      <c r="R4" s="6">
        <f>SUM('AEO Table 37'!T63,'AEO Table 37'!T68,'AEO Table 37'!T73)/'AEO Table 37'!T61</f>
        <v>9.2169965920160773E-2</v>
      </c>
      <c r="S4" s="6">
        <f>SUM('AEO Table 37'!U63,'AEO Table 37'!U68,'AEO Table 37'!U73)/'AEO Table 37'!U61</f>
        <v>9.2064035306321998E-2</v>
      </c>
      <c r="T4" s="6">
        <f>SUM('AEO Table 37'!V63,'AEO Table 37'!V68,'AEO Table 37'!V73)/'AEO Table 37'!V61</f>
        <v>9.1959832911095302E-2</v>
      </c>
      <c r="U4" s="6">
        <f>SUM('AEO Table 37'!W63,'AEO Table 37'!W68,'AEO Table 37'!W73)/'AEO Table 37'!W61</f>
        <v>9.1857303964501674E-2</v>
      </c>
      <c r="V4" s="6">
        <f>SUM('AEO Table 37'!X63,'AEO Table 37'!X68,'AEO Table 37'!X73)/'AEO Table 37'!X61</f>
        <v>9.1756379690364986E-2</v>
      </c>
      <c r="W4" s="6">
        <f>SUM('AEO Table 37'!Y63,'AEO Table 37'!Y68,'AEO Table 37'!Y73)/'AEO Table 37'!Y61</f>
        <v>9.165718441792356E-2</v>
      </c>
      <c r="X4" s="6">
        <f>SUM('AEO Table 37'!Z63,'AEO Table 37'!Z68,'AEO Table 37'!Z73)/'AEO Table 37'!Z61</f>
        <v>9.156009469052008E-2</v>
      </c>
      <c r="Y4" s="6">
        <f>SUM('AEO Table 37'!AA63,'AEO Table 37'!AA68,'AEO Table 37'!AA73)/'AEO Table 37'!AA61</f>
        <v>9.1465204264083957E-2</v>
      </c>
      <c r="Z4" s="6">
        <f>SUM('AEO Table 37'!AB63,'AEO Table 37'!AB68,'AEO Table 37'!AB73)/'AEO Table 37'!AB61</f>
        <v>9.137274303461454E-2</v>
      </c>
      <c r="AA4" s="6">
        <f>SUM('AEO Table 37'!AC63,'AEO Table 37'!AC68,'AEO Table 37'!AC73)/'AEO Table 37'!AC61</f>
        <v>9.1283131219527941E-2</v>
      </c>
      <c r="AB4" s="6">
        <f t="shared" si="1"/>
        <v>9.1187034109525E-2</v>
      </c>
      <c r="AC4" s="6">
        <f t="shared" si="0"/>
        <v>9.1093488304255316E-2</v>
      </c>
      <c r="AD4" s="6">
        <f t="shared" si="0"/>
        <v>9.0999942498985659E-2</v>
      </c>
      <c r="AE4" s="6">
        <f t="shared" si="0"/>
        <v>9.0906396693715974E-2</v>
      </c>
      <c r="AF4" s="6">
        <f t="shared" si="0"/>
        <v>9.0812850888446289E-2</v>
      </c>
      <c r="AG4" s="6">
        <f t="shared" si="0"/>
        <v>9.0719305083176605E-2</v>
      </c>
      <c r="AH4" s="6">
        <f t="shared" si="0"/>
        <v>9.0625759277906948E-2</v>
      </c>
      <c r="AI4" s="6">
        <f t="shared" si="0"/>
        <v>9.0532213472637263E-2</v>
      </c>
      <c r="AJ4" s="6">
        <f t="shared" si="0"/>
        <v>9.0438667667367578E-2</v>
      </c>
      <c r="AK4" s="6">
        <f t="shared" si="0"/>
        <v>9.0345121862097921E-2</v>
      </c>
    </row>
    <row r="5" spans="1:37" x14ac:dyDescent="0.25">
      <c r="A5" s="1" t="s">
        <v>82</v>
      </c>
      <c r="B5" s="6">
        <f>SUM('AEO Table 37'!D64,'AEO Table 37'!D69,'AEO Table 37'!D74)/'AEO Table 37'!D61*(1-'Biodiesel-Fraction'!B2)</f>
        <v>0.81606423785979765</v>
      </c>
      <c r="C5" s="6">
        <f>SUM('AEO Table 37'!E64,'AEO Table 37'!E69,'AEO Table 37'!E74)/'AEO Table 37'!E61*(1-'Biodiesel-Fraction'!C2)</f>
        <v>0.80531580276061665</v>
      </c>
      <c r="D5" s="6">
        <f>SUM('AEO Table 37'!F64,'AEO Table 37'!F69,'AEO Table 37'!F74)/'AEO Table 37'!F61*(1-'Biodiesel-Fraction'!D2)</f>
        <v>0.80303173682504092</v>
      </c>
      <c r="E5" s="6">
        <f>SUM('AEO Table 37'!G64,'AEO Table 37'!G69,'AEO Table 37'!G74)/'AEO Table 37'!G61*(1-'Biodiesel-Fraction'!E2)</f>
        <v>0.80350295810580841</v>
      </c>
      <c r="F5" s="6">
        <f>SUM('AEO Table 37'!H64,'AEO Table 37'!H69,'AEO Table 37'!H74)/'AEO Table 37'!H61*(1-'Biodiesel-Fraction'!F2)</f>
        <v>0.80021170566472333</v>
      </c>
      <c r="G5" s="6">
        <f>SUM('AEO Table 37'!I64,'AEO Table 37'!I69,'AEO Table 37'!I74)/'AEO Table 37'!I61*(1-'Biodiesel-Fraction'!G2)</f>
        <v>0.79698988208127008</v>
      </c>
      <c r="H5" s="6">
        <f>SUM('AEO Table 37'!J64,'AEO Table 37'!J69,'AEO Table 37'!J74)/'AEO Table 37'!J61*(1-'Biodiesel-Fraction'!H2)</f>
        <v>0.79583007755893775</v>
      </c>
      <c r="I5" s="6">
        <f>SUM('AEO Table 37'!K64,'AEO Table 37'!K69,'AEO Table 37'!K74)/'AEO Table 37'!K61*(1-'Biodiesel-Fraction'!I2)</f>
        <v>0.79487371492397041</v>
      </c>
      <c r="J5" s="6">
        <f>SUM('AEO Table 37'!L64,'AEO Table 37'!L69,'AEO Table 37'!L74)/'AEO Table 37'!L61*(1-'Biodiesel-Fraction'!J2)</f>
        <v>0.79447796817325966</v>
      </c>
      <c r="K5" s="6">
        <f>SUM('AEO Table 37'!M64,'AEO Table 37'!M69,'AEO Table 37'!M74)/'AEO Table 37'!M61*(1-'Biodiesel-Fraction'!K2)</f>
        <v>0.79466280479875706</v>
      </c>
      <c r="L5" s="6">
        <f>SUM('AEO Table 37'!N64,'AEO Table 37'!N69,'AEO Table 37'!N74)/'AEO Table 37'!N61*(1-'Biodiesel-Fraction'!L2)</f>
        <v>0.79037129386582605</v>
      </c>
      <c r="M5" s="6">
        <f>SUM('AEO Table 37'!O64,'AEO Table 37'!O69,'AEO Table 37'!O74)/'AEO Table 37'!O61*(1-'Biodiesel-Fraction'!M2)</f>
        <v>0.78575944610233728</v>
      </c>
      <c r="N5" s="6">
        <f>SUM('AEO Table 37'!P64,'AEO Table 37'!P69,'AEO Table 37'!P74)/'AEO Table 37'!P61*(1-'Biodiesel-Fraction'!N2)</f>
        <v>0.78089527060522568</v>
      </c>
      <c r="O5" s="6">
        <f>SUM('AEO Table 37'!Q64,'AEO Table 37'!Q69,'AEO Table 37'!Q74)/'AEO Table 37'!Q61*(1-'Biodiesel-Fraction'!O2)</f>
        <v>0.77588536990551127</v>
      </c>
      <c r="P5" s="6">
        <f>SUM('AEO Table 37'!R64,'AEO Table 37'!R69,'AEO Table 37'!R74)/'AEO Table 37'!R61*(1-'Biodiesel-Fraction'!P2)</f>
        <v>0.77070172763519373</v>
      </c>
      <c r="Q5" s="6">
        <f>SUM('AEO Table 37'!S64,'AEO Table 37'!S69,'AEO Table 37'!S74)/'AEO Table 37'!S61*(1-'Biodiesel-Fraction'!Q2)</f>
        <v>0.76541537277359151</v>
      </c>
      <c r="R5" s="6">
        <f>SUM('AEO Table 37'!T64,'AEO Table 37'!T69,'AEO Table 37'!T74)/'AEO Table 37'!T61*(1-'Biodiesel-Fraction'!R2)</f>
        <v>0.75977711679189497</v>
      </c>
      <c r="S5" s="6">
        <f>SUM('AEO Table 37'!U64,'AEO Table 37'!U69,'AEO Table 37'!U74)/'AEO Table 37'!U61*(1-'Biodiesel-Fraction'!S2)</f>
        <v>0.75373138866292155</v>
      </c>
      <c r="T5" s="6">
        <f>SUM('AEO Table 37'!V64,'AEO Table 37'!V69,'AEO Table 37'!V74)/'AEO Table 37'!V61*(1-'Biodiesel-Fraction'!T2)</f>
        <v>0.74736835357935472</v>
      </c>
      <c r="U5" s="6">
        <f>SUM('AEO Table 37'!W64,'AEO Table 37'!W69,'AEO Table 37'!W74)/'AEO Table 37'!W61*(1-'Biodiesel-Fraction'!U2)</f>
        <v>0.74066644364516365</v>
      </c>
      <c r="V5" s="6">
        <f>SUM('AEO Table 37'!X64,'AEO Table 37'!X69,'AEO Table 37'!X74)/'AEO Table 37'!X61*(1-'Biodiesel-Fraction'!V2)</f>
        <v>0.73366397258962934</v>
      </c>
      <c r="W5" s="6">
        <f>SUM('AEO Table 37'!Y64,'AEO Table 37'!Y69,'AEO Table 37'!Y74)/'AEO Table 37'!Y61*(1-'Biodiesel-Fraction'!W2)</f>
        <v>0.72631573818987472</v>
      </c>
      <c r="X5" s="6">
        <f>SUM('AEO Table 37'!Z64,'AEO Table 37'!Z69,'AEO Table 37'!Z74)/'AEO Table 37'!Z61*(1-'Biodiesel-Fraction'!X2)</f>
        <v>0.71877008895309991</v>
      </c>
      <c r="Y5" s="6">
        <f>SUM('AEO Table 37'!AA64,'AEO Table 37'!AA69,'AEO Table 37'!AA74)/'AEO Table 37'!AA61*(1-'Biodiesel-Fraction'!Y2)</f>
        <v>0.71086359682202571</v>
      </c>
      <c r="Z5" s="6">
        <f>SUM('AEO Table 37'!AB64,'AEO Table 37'!AB69,'AEO Table 37'!AB74)/'AEO Table 37'!AB61*(1-'Biodiesel-Fraction'!Z2)</f>
        <v>0.70265071314105632</v>
      </c>
      <c r="AA5" s="6">
        <f>SUM('AEO Table 37'!AC64,'AEO Table 37'!AC69,'AEO Table 37'!AC74)/'AEO Table 37'!AC61*(1-'Biodiesel-Fraction'!AA2)</f>
        <v>0.6940567729806737</v>
      </c>
      <c r="AB5" s="6">
        <f t="shared" si="1"/>
        <v>0.68634019014821135</v>
      </c>
      <c r="AC5" s="6">
        <f t="shared" si="0"/>
        <v>0.67827645952516846</v>
      </c>
      <c r="AD5" s="6">
        <f t="shared" si="0"/>
        <v>0.67021272890212202</v>
      </c>
      <c r="AE5" s="6">
        <f t="shared" si="0"/>
        <v>0.66214899827907914</v>
      </c>
      <c r="AF5" s="6">
        <f t="shared" si="0"/>
        <v>0.6540852676560327</v>
      </c>
      <c r="AG5" s="6">
        <f t="shared" si="0"/>
        <v>0.64602153703298981</v>
      </c>
      <c r="AH5" s="6">
        <f t="shared" si="0"/>
        <v>0.63795780640994337</v>
      </c>
      <c r="AI5" s="6">
        <f t="shared" si="0"/>
        <v>0.62989407578690049</v>
      </c>
      <c r="AJ5" s="6">
        <f t="shared" si="0"/>
        <v>0.6218303451638576</v>
      </c>
      <c r="AK5" s="6">
        <f t="shared" si="0"/>
        <v>0.61376661454081116</v>
      </c>
    </row>
    <row r="6" spans="1:37" x14ac:dyDescent="0.25">
      <c r="A6" s="1" t="s">
        <v>86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6">
        <f>SUM('AEO Table 37'!D64,'AEO Table 37'!D69,'AEO Table 37'!D74)/'AEO Table 37'!D61*('Biodiesel-Fraction'!B2)</f>
        <v>2.9520226095195393E-2</v>
      </c>
      <c r="C7" s="6">
        <f>SUM('AEO Table 37'!E64,'AEO Table 37'!E69,'AEO Table 37'!E74)/'AEO Table 37'!E61*('Biodiesel-Fraction'!C2)</f>
        <v>3.9933024973947961E-2</v>
      </c>
      <c r="D7" s="6">
        <f>SUM('AEO Table 37'!F64,'AEO Table 37'!F69,'AEO Table 37'!F74)/'AEO Table 37'!F61*('Biodiesel-Fraction'!D2)</f>
        <v>4.0705378289439681E-2</v>
      </c>
      <c r="E7" s="6">
        <f>SUM('AEO Table 37'!G64,'AEO Table 37'!G69,'AEO Table 37'!G74)/'AEO Table 37'!G61*('Biodiesel-Fraction'!E2)</f>
        <v>3.8014003170922531E-2</v>
      </c>
      <c r="F7" s="6">
        <f>SUM('AEO Table 37'!H64,'AEO Table 37'!H69,'AEO Table 37'!H74)/'AEO Table 37'!H61*('Biodiesel-Fraction'!F2)</f>
        <v>3.8012164979810421E-2</v>
      </c>
      <c r="G7" s="6">
        <f>SUM('AEO Table 37'!I64,'AEO Table 37'!I69,'AEO Table 37'!I74)/'AEO Table 37'!I61*('Biodiesel-Fraction'!G2)</f>
        <v>3.7608021133122248E-2</v>
      </c>
      <c r="H7" s="6">
        <f>SUM('AEO Table 37'!J64,'AEO Table 37'!J69,'AEO Table 37'!J74)/'AEO Table 37'!J61*('Biodiesel-Fraction'!H2)</f>
        <v>3.4715919418804281E-2</v>
      </c>
      <c r="I7" s="6">
        <f>SUM('AEO Table 37'!K64,'AEO Table 37'!K69,'AEO Table 37'!K74)/'AEO Table 37'!K61*('Biodiesel-Fraction'!I2)</f>
        <v>3.1300595130316251E-2</v>
      </c>
      <c r="J7" s="6">
        <f>SUM('AEO Table 37'!L64,'AEO Table 37'!L69,'AEO Table 37'!L74)/'AEO Table 37'!L61*('Biodiesel-Fraction'!J2)</f>
        <v>2.7274563799524851E-2</v>
      </c>
      <c r="K7" s="6">
        <f>SUM('AEO Table 37'!M64,'AEO Table 37'!M69,'AEO Table 37'!M74)/'AEO Table 37'!M61*('Biodiesel-Fraction'!K2)</f>
        <v>2.2600678609852331E-2</v>
      </c>
      <c r="L7" s="6">
        <f>SUM('AEO Table 37'!N64,'AEO Table 37'!N69,'AEO Table 37'!N74)/'AEO Table 37'!N61*('Biodiesel-Fraction'!L2)</f>
        <v>2.2310555524092078E-2</v>
      </c>
      <c r="M7" s="6">
        <f>SUM('AEO Table 37'!O64,'AEO Table 37'!O69,'AEO Table 37'!O74)/'AEO Table 37'!O61*('Biodiesel-Fraction'!M2)</f>
        <v>2.2051512112555498E-2</v>
      </c>
      <c r="N7" s="6">
        <f>SUM('AEO Table 37'!P64,'AEO Table 37'!P69,'AEO Table 37'!P74)/'AEO Table 37'!P61*('Biodiesel-Fraction'!N2)</f>
        <v>2.1828072649220348E-2</v>
      </c>
      <c r="O7" s="6">
        <f>SUM('AEO Table 37'!Q64,'AEO Table 37'!Q69,'AEO Table 37'!Q74)/'AEO Table 37'!Q61*('Biodiesel-Fraction'!O2)</f>
        <v>2.1639019904702898E-2</v>
      </c>
      <c r="P7" s="6">
        <f>SUM('AEO Table 37'!R64,'AEO Table 37'!R69,'AEO Table 37'!R74)/'AEO Table 37'!R61*('Biodiesel-Fraction'!P2)</f>
        <v>2.1431322289295517E-2</v>
      </c>
      <c r="Q7" s="6">
        <f>SUM('AEO Table 37'!S64,'AEO Table 37'!S69,'AEO Table 37'!S74)/'AEO Table 37'!S61*('Biodiesel-Fraction'!Q2)</f>
        <v>2.1193325047373725E-2</v>
      </c>
      <c r="R7" s="6">
        <f>SUM('AEO Table 37'!T64,'AEO Table 37'!T69,'AEO Table 37'!T74)/'AEO Table 37'!T61*('Biodiesel-Fraction'!R2)</f>
        <v>2.0932443563658101E-2</v>
      </c>
      <c r="S7" s="6">
        <f>SUM('AEO Table 37'!U64,'AEO Table 37'!U69,'AEO Table 37'!U74)/'AEO Table 37'!U61*('Biodiesel-Fraction'!S2)</f>
        <v>2.066816941942087E-2</v>
      </c>
      <c r="T7" s="6">
        <f>SUM('AEO Table 37'!V64,'AEO Table 37'!V69,'AEO Table 37'!V74)/'AEO Table 37'!V61*('Biodiesel-Fraction'!T2)</f>
        <v>2.0408078447385632E-2</v>
      </c>
      <c r="U7" s="6">
        <f>SUM('AEO Table 37'!W64,'AEO Table 37'!W69,'AEO Table 37'!W74)/'AEO Table 37'!W61*('Biodiesel-Fraction'!U2)</f>
        <v>2.0088419790578016E-2</v>
      </c>
      <c r="V7" s="6">
        <f>SUM('AEO Table 37'!X64,'AEO Table 37'!X69,'AEO Table 37'!X74)/'AEO Table 37'!X61*('Biodiesel-Fraction'!V2)</f>
        <v>1.9789929656494027E-2</v>
      </c>
      <c r="W7" s="6">
        <f>SUM('AEO Table 37'!Y64,'AEO Table 37'!Y69,'AEO Table 37'!Y74)/'AEO Table 37'!Y61*('Biodiesel-Fraction'!W2)</f>
        <v>1.9525577391635504E-2</v>
      </c>
      <c r="X7" s="6">
        <f>SUM('AEO Table 37'!Z64,'AEO Table 37'!Z69,'AEO Table 37'!Z74)/'AEO Table 37'!Z61*('Biodiesel-Fraction'!X2)</f>
        <v>1.9235933744483274E-2</v>
      </c>
      <c r="Y7" s="6">
        <f>SUM('AEO Table 37'!AA64,'AEO Table 37'!AA69,'AEO Table 37'!AA74)/'AEO Table 37'!AA61*('Biodiesel-Fraction'!Y2)</f>
        <v>1.8940743465123346E-2</v>
      </c>
      <c r="Z7" s="6">
        <f>SUM('AEO Table 37'!AB64,'AEO Table 37'!AB69,'AEO Table 37'!AB74)/'AEO Table 37'!AB61*('Biodiesel-Fraction'!Z2)</f>
        <v>1.8652352356296704E-2</v>
      </c>
      <c r="AA7" s="6">
        <f>SUM('AEO Table 37'!AC64,'AEO Table 37'!AC69,'AEO Table 37'!AC74)/'AEO Table 37'!AC61*('Biodiesel-Fraction'!AA2)</f>
        <v>1.8371354933058703E-2</v>
      </c>
      <c r="AB7" s="6">
        <f t="shared" si="1"/>
        <v>1.8077584486517528E-2</v>
      </c>
      <c r="AC7" s="6">
        <f t="shared" si="0"/>
        <v>1.7788381855983526E-2</v>
      </c>
      <c r="AD7" s="6">
        <f t="shared" si="0"/>
        <v>1.7499179225449524E-2</v>
      </c>
      <c r="AE7" s="6">
        <f t="shared" si="0"/>
        <v>1.7209976594915521E-2</v>
      </c>
      <c r="AF7" s="6">
        <f t="shared" si="0"/>
        <v>1.6920773964381408E-2</v>
      </c>
      <c r="AG7" s="6">
        <f t="shared" si="0"/>
        <v>1.6631571333847406E-2</v>
      </c>
      <c r="AH7" s="6">
        <f t="shared" si="0"/>
        <v>1.6342368703313404E-2</v>
      </c>
      <c r="AI7" s="6">
        <f t="shared" si="0"/>
        <v>1.6053166072779401E-2</v>
      </c>
      <c r="AJ7" s="6">
        <f t="shared" si="0"/>
        <v>1.5763963442245399E-2</v>
      </c>
      <c r="AK7" s="6">
        <f t="shared" si="0"/>
        <v>1.5474760811711397E-2</v>
      </c>
    </row>
    <row r="8" spans="1:37" x14ac:dyDescent="0.25">
      <c r="A8" s="1" t="s">
        <v>83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6">
        <f>'AEO Table 37'!D31/'AEO Table 37'!D28</f>
        <v>6.262580012937986E-3</v>
      </c>
      <c r="C3" s="6">
        <f>'AEO Table 37'!E31/'AEO Table 37'!E28</f>
        <v>6.2718064921538858E-3</v>
      </c>
      <c r="D3" s="6">
        <f>'AEO Table 37'!F31/'AEO Table 37'!F28</f>
        <v>6.1801921096781036E-3</v>
      </c>
      <c r="E3" s="6">
        <f>'AEO Table 37'!G31/'AEO Table 37'!G28</f>
        <v>6.0560606502582113E-3</v>
      </c>
      <c r="F3" s="6">
        <f>'AEO Table 37'!H31/'AEO Table 37'!H28</f>
        <v>5.930918726964894E-3</v>
      </c>
      <c r="G3" s="6">
        <f>'AEO Table 37'!I31/'AEO Table 37'!I28</f>
        <v>5.8262559295405572E-3</v>
      </c>
      <c r="H3" s="6">
        <f>'AEO Table 37'!J31/'AEO Table 37'!J28</f>
        <v>5.747850788119303E-3</v>
      </c>
      <c r="I3" s="6">
        <f>'AEO Table 37'!K31/'AEO Table 37'!K28</f>
        <v>5.7002113865456481E-3</v>
      </c>
      <c r="J3" s="6">
        <f>'AEO Table 37'!L31/'AEO Table 37'!L28</f>
        <v>5.6844073966697628E-3</v>
      </c>
      <c r="K3" s="6">
        <f>'AEO Table 37'!M31/'AEO Table 37'!M28</f>
        <v>5.7033553315464364E-3</v>
      </c>
      <c r="L3" s="6">
        <f>'AEO Table 37'!N31/'AEO Table 37'!N28</f>
        <v>5.7749266561495961E-3</v>
      </c>
      <c r="M3" s="6">
        <f>'AEO Table 37'!O31/'AEO Table 37'!O28</f>
        <v>5.896367347046079E-3</v>
      </c>
      <c r="N3" s="6">
        <f>'AEO Table 37'!P31/'AEO Table 37'!P28</f>
        <v>6.0432121167116491E-3</v>
      </c>
      <c r="O3" s="6">
        <f>'AEO Table 37'!Q31/'AEO Table 37'!Q28</f>
        <v>6.3837060642832223E-3</v>
      </c>
      <c r="P3" s="6">
        <f>'AEO Table 37'!R31/'AEO Table 37'!R28</f>
        <v>6.8589348359398717E-3</v>
      </c>
      <c r="Q3" s="6">
        <f>'AEO Table 37'!S31/'AEO Table 37'!S28</f>
        <v>7.5149053804770575E-3</v>
      </c>
      <c r="R3" s="6">
        <f>'AEO Table 37'!T31/'AEO Table 37'!T28</f>
        <v>8.5797713722309196E-3</v>
      </c>
      <c r="S3" s="6">
        <f>'AEO Table 37'!U31/'AEO Table 37'!U28</f>
        <v>1.0044712398300374E-2</v>
      </c>
      <c r="T3" s="6">
        <f>'AEO Table 37'!V31/'AEO Table 37'!V28</f>
        <v>1.2287640967532492E-2</v>
      </c>
      <c r="U3" s="6">
        <f>'AEO Table 37'!W31/'AEO Table 37'!W28</f>
        <v>1.5103863326742826E-2</v>
      </c>
      <c r="V3" s="6">
        <f>'AEO Table 37'!X31/'AEO Table 37'!X28</f>
        <v>1.9408765243330892E-2</v>
      </c>
      <c r="W3" s="6">
        <f>'AEO Table 37'!Y31/'AEO Table 37'!Y28</f>
        <v>2.4206015408415157E-2</v>
      </c>
      <c r="X3" s="6">
        <f>'AEO Table 37'!Z31/'AEO Table 37'!Z28</f>
        <v>2.978066407639831E-2</v>
      </c>
      <c r="Y3" s="6">
        <f>'AEO Table 37'!AA31/'AEO Table 37'!AA28</f>
        <v>3.5922279788571272E-2</v>
      </c>
      <c r="Z3" s="6">
        <f>'AEO Table 37'!AB31/'AEO Table 37'!AB28</f>
        <v>4.2356790771766586E-2</v>
      </c>
      <c r="AA3" s="6">
        <f>'AEO Table 37'!AC31/'AEO Table 37'!AC28</f>
        <v>4.8973028339236731E-2</v>
      </c>
      <c r="AB3" s="6">
        <f t="shared" ref="AB3:AB8" si="1">TREND($W3:$AA3,$W$1:$AA$1,AB$1)</f>
        <v>5.4880801443980332E-2</v>
      </c>
      <c r="AC3" s="6">
        <f t="shared" si="0"/>
        <v>6.1091816699681445E-2</v>
      </c>
      <c r="AD3" s="6">
        <f t="shared" si="0"/>
        <v>6.7302831955382558E-2</v>
      </c>
      <c r="AE3" s="6">
        <f t="shared" si="0"/>
        <v>7.3513847211083672E-2</v>
      </c>
      <c r="AF3" s="6">
        <f t="shared" si="0"/>
        <v>7.9724862466784785E-2</v>
      </c>
      <c r="AG3" s="6">
        <f t="shared" si="0"/>
        <v>8.5935877722485898E-2</v>
      </c>
      <c r="AH3" s="6">
        <f t="shared" si="0"/>
        <v>9.2146892978187012E-2</v>
      </c>
      <c r="AI3" s="6">
        <f t="shared" si="0"/>
        <v>9.8357908233888125E-2</v>
      </c>
      <c r="AJ3" s="6">
        <f t="shared" si="0"/>
        <v>0.10456892348958924</v>
      </c>
      <c r="AK3" s="6">
        <f t="shared" si="0"/>
        <v>0.11077993874529035</v>
      </c>
    </row>
    <row r="4" spans="1:37" x14ac:dyDescent="0.25">
      <c r="A4" s="1" t="s">
        <v>81</v>
      </c>
      <c r="B4" s="6">
        <f>'AEO Table 37'!D29/'AEO Table 37'!D28</f>
        <v>8.7362110895317716E-2</v>
      </c>
      <c r="C4" s="6">
        <f>'AEO Table 37'!E29/'AEO Table 37'!E28</f>
        <v>8.5108102515602566E-2</v>
      </c>
      <c r="D4" s="6">
        <f>'AEO Table 37'!F29/'AEO Table 37'!F28</f>
        <v>8.3404542313411559E-2</v>
      </c>
      <c r="E4" s="6">
        <f>'AEO Table 37'!G29/'AEO Table 37'!G28</f>
        <v>8.2505806221629716E-2</v>
      </c>
      <c r="F4" s="6">
        <f>'AEO Table 37'!H29/'AEO Table 37'!H28</f>
        <v>8.2487091602768972E-2</v>
      </c>
      <c r="G4" s="6">
        <f>'AEO Table 37'!I29/'AEO Table 37'!I28</f>
        <v>8.3138364094076808E-2</v>
      </c>
      <c r="H4" s="6">
        <f>'AEO Table 37'!J29/'AEO Table 37'!J28</f>
        <v>8.4241992275709068E-2</v>
      </c>
      <c r="I4" s="6">
        <f>'AEO Table 37'!K29/'AEO Table 37'!K28</f>
        <v>8.5599387068129099E-2</v>
      </c>
      <c r="J4" s="6">
        <f>'AEO Table 37'!L29/'AEO Table 37'!L28</f>
        <v>8.7031535680250779E-2</v>
      </c>
      <c r="K4" s="6">
        <f>'AEO Table 37'!M29/'AEO Table 37'!M28</f>
        <v>8.8104105693995891E-2</v>
      </c>
      <c r="L4" s="6">
        <f>'AEO Table 37'!N29/'AEO Table 37'!N28</f>
        <v>8.8801550978250474E-2</v>
      </c>
      <c r="M4" s="6">
        <f>'AEO Table 37'!O29/'AEO Table 37'!O28</f>
        <v>8.9371409781024369E-2</v>
      </c>
      <c r="N4" s="6">
        <f>'AEO Table 37'!P29/'AEO Table 37'!P28</f>
        <v>8.9875120162618796E-2</v>
      </c>
      <c r="O4" s="6">
        <f>'AEO Table 37'!Q29/'AEO Table 37'!Q28</f>
        <v>9.0370579393259431E-2</v>
      </c>
      <c r="P4" s="6">
        <f>'AEO Table 37'!R29/'AEO Table 37'!R28</f>
        <v>9.0868943721357426E-2</v>
      </c>
      <c r="Q4" s="6">
        <f>'AEO Table 37'!S29/'AEO Table 37'!S28</f>
        <v>9.1317263395606349E-2</v>
      </c>
      <c r="R4" s="6">
        <f>'AEO Table 37'!T29/'AEO Table 37'!T28</f>
        <v>9.1651349818105771E-2</v>
      </c>
      <c r="S4" s="6">
        <f>'AEO Table 37'!U29/'AEO Table 37'!U28</f>
        <v>9.2025247058959786E-2</v>
      </c>
      <c r="T4" s="6">
        <f>'AEO Table 37'!V29/'AEO Table 37'!V28</f>
        <v>9.2334292500248744E-2</v>
      </c>
      <c r="U4" s="6">
        <f>'AEO Table 37'!W29/'AEO Table 37'!W28</f>
        <v>9.2534537438314191E-2</v>
      </c>
      <c r="V4" s="6">
        <f>'AEO Table 37'!X29/'AEO Table 37'!X28</f>
        <v>9.2574807362232725E-2</v>
      </c>
      <c r="W4" s="6">
        <f>'AEO Table 37'!Y29/'AEO Table 37'!Y28</f>
        <v>9.2501740038167996E-2</v>
      </c>
      <c r="X4" s="6">
        <f>'AEO Table 37'!Z29/'AEO Table 37'!Z28</f>
        <v>9.2351344249687217E-2</v>
      </c>
      <c r="Y4" s="6">
        <f>'AEO Table 37'!AA29/'AEO Table 37'!AA28</f>
        <v>9.2185081951544096E-2</v>
      </c>
      <c r="Z4" s="6">
        <f>'AEO Table 37'!AB29/'AEO Table 37'!AB28</f>
        <v>9.2040136174301984E-2</v>
      </c>
      <c r="AA4" s="6">
        <f>'AEO Table 37'!AC29/'AEO Table 37'!AC28</f>
        <v>9.1881366820635718E-2</v>
      </c>
      <c r="AB4" s="6">
        <f t="shared" si="1"/>
        <v>9.172634749373243E-2</v>
      </c>
      <c r="AC4" s="6">
        <f t="shared" si="0"/>
        <v>9.1571152042687454E-2</v>
      </c>
      <c r="AD4" s="6">
        <f t="shared" si="0"/>
        <v>9.1415956591642478E-2</v>
      </c>
      <c r="AE4" s="6">
        <f t="shared" si="0"/>
        <v>9.1260761140597502E-2</v>
      </c>
      <c r="AF4" s="6">
        <f t="shared" si="0"/>
        <v>9.1105565689552526E-2</v>
      </c>
      <c r="AG4" s="6">
        <f t="shared" si="0"/>
        <v>9.095037023850755E-2</v>
      </c>
      <c r="AH4" s="6">
        <f t="shared" si="0"/>
        <v>9.0795174787462574E-2</v>
      </c>
      <c r="AI4" s="6">
        <f t="shared" si="0"/>
        <v>9.0639979336417598E-2</v>
      </c>
      <c r="AJ4" s="6">
        <f t="shared" si="0"/>
        <v>9.0484783885372622E-2</v>
      </c>
      <c r="AK4" s="6">
        <f t="shared" si="0"/>
        <v>9.0329588434327646E-2</v>
      </c>
    </row>
    <row r="5" spans="1:37" x14ac:dyDescent="0.25">
      <c r="A5" s="1" t="s">
        <v>82</v>
      </c>
      <c r="B5" s="6">
        <f>'AEO Table 37'!D30/'AEO Table 37'!D28*(1-'Biodiesel-Fraction'!B2)</f>
        <v>0.87459025582434746</v>
      </c>
      <c r="C5" s="6">
        <f>'AEO Table 37'!E30/'AEO Table 37'!E28*(1-'Biodiesel-Fraction'!C2)</f>
        <v>0.86554580165964312</v>
      </c>
      <c r="D5" s="6">
        <f>'AEO Table 37'!F30/'AEO Table 37'!F28*(1-'Biodiesel-Fraction'!D2)</f>
        <v>0.86633738598001087</v>
      </c>
      <c r="E5" s="6">
        <f>'AEO Table 37'!G30/'AEO Table 37'!G28*(1-'Biodiesel-Fraction'!E2)</f>
        <v>0.87010143891179781</v>
      </c>
      <c r="F5" s="6">
        <f>'AEO Table 37'!H30/'AEO Table 37'!H28*(1-'Biodiesel-Fraction'!F2)</f>
        <v>0.87006846372194135</v>
      </c>
      <c r="G5" s="6">
        <f>'AEO Table 37'!I30/'AEO Table 37'!I28*(1-'Biodiesel-Fraction'!G2)</f>
        <v>0.86979601280919372</v>
      </c>
      <c r="H5" s="6">
        <f>'AEO Table 37'!J30/'AEO Table 37'!J28*(1-'Biodiesel-Fraction'!H2)</f>
        <v>0.87177032457453818</v>
      </c>
      <c r="I5" s="6">
        <f>'AEO Table 37'!K30/'AEO Table 37'!K28*(1-'Biodiesel-Fraction'!I2)</f>
        <v>0.87405314247326138</v>
      </c>
      <c r="J5" s="6">
        <f>'AEO Table 37'!L30/'AEO Table 37'!L28*(1-'Biodiesel-Fraction'!J2)</f>
        <v>0.87692926740411792</v>
      </c>
      <c r="K5" s="6">
        <f>'AEO Table 37'!M30/'AEO Table 37'!M28*(1-'Biodiesel-Fraction'!K2)</f>
        <v>0.88086755421931828</v>
      </c>
      <c r="L5" s="6">
        <f>'AEO Table 37'!N30/'AEO Table 37'!N28*(1-'Biodiesel-Fraction'!L2)</f>
        <v>0.88027548969124925</v>
      </c>
      <c r="M5" s="6">
        <f>'AEO Table 37'!O30/'AEO Table 37'!O28*(1-'Biodiesel-Fraction'!M2)</f>
        <v>0.87971321544823411</v>
      </c>
      <c r="N5" s="6">
        <f>'AEO Table 37'!P30/'AEO Table 37'!P28*(1-'Biodiesel-Fraction'!N2)</f>
        <v>0.87913992167402522</v>
      </c>
      <c r="O5" s="6">
        <f>'AEO Table 37'!Q30/'AEO Table 37'!Q28*(1-'Biodiesel-Fraction'!O2)</f>
        <v>0.87833958987826832</v>
      </c>
      <c r="P5" s="6">
        <f>'AEO Table 37'!R30/'AEO Table 37'!R28*(1-'Biodiesel-Fraction'!P2)</f>
        <v>0.87741399445326784</v>
      </c>
      <c r="Q5" s="6">
        <f>'AEO Table 37'!S30/'AEO Table 37'!S28*(1-'Biodiesel-Fraction'!Q2)</f>
        <v>0.87638596197780771</v>
      </c>
      <c r="R5" s="6">
        <f>'AEO Table 37'!T30/'AEO Table 37'!T28*(1-'Biodiesel-Fraction'!R2)</f>
        <v>0.8750769191911888</v>
      </c>
      <c r="S5" s="6">
        <f>'AEO Table 37'!U30/'AEO Table 37'!U28*(1-'Biodiesel-Fraction'!S2)</f>
        <v>0.87332384729605383</v>
      </c>
      <c r="T5" s="6">
        <f>'AEO Table 37'!V30/'AEO Table 37'!V28*(1-'Biodiesel-Fraction'!T2)</f>
        <v>0.87084976226381139</v>
      </c>
      <c r="U5" s="6">
        <f>'AEO Table 37'!W30/'AEO Table 37'!W28*(1-'Biodiesel-Fraction'!U2)</f>
        <v>0.86797115678796077</v>
      </c>
      <c r="V5" s="6">
        <f>'AEO Table 37'!X30/'AEO Table 37'!X28*(1-'Biodiesel-Fraction'!V2)</f>
        <v>0.86375434712473342</v>
      </c>
      <c r="W5" s="6">
        <f>'AEO Table 37'!Y30/'AEO Table 37'!Y28*(1-'Biodiesel-Fraction'!W2)</f>
        <v>0.85910777845425801</v>
      </c>
      <c r="X5" s="6">
        <f>'AEO Table 37'!Z30/'AEO Table 37'!Z28*(1-'Biodiesel-Fraction'!X2)</f>
        <v>0.85379236437800032</v>
      </c>
      <c r="Y5" s="6">
        <f>'AEO Table 37'!AA30/'AEO Table 37'!AA28*(1-'Biodiesel-Fraction'!Y2)</f>
        <v>0.84792387272311043</v>
      </c>
      <c r="Z5" s="6">
        <f>'AEO Table 37'!AB30/'AEO Table 37'!AB28*(1-'Biodiesel-Fraction'!Z2)</f>
        <v>0.84172315786901575</v>
      </c>
      <c r="AA5" s="6">
        <f>'AEO Table 37'!AC30/'AEO Table 37'!AC28*(1-'Biodiesel-Fraction'!AA2)</f>
        <v>0.83532930097997482</v>
      </c>
      <c r="AB5" s="6">
        <f t="shared" si="1"/>
        <v>0.82968744644360726</v>
      </c>
      <c r="AC5" s="6">
        <f t="shared" si="0"/>
        <v>0.82372483029785215</v>
      </c>
      <c r="AD5" s="6">
        <f t="shared" si="0"/>
        <v>0.81776221415209704</v>
      </c>
      <c r="AE5" s="6">
        <f t="shared" si="0"/>
        <v>0.81179959800634194</v>
      </c>
      <c r="AF5" s="6">
        <f t="shared" si="0"/>
        <v>0.80583698186058683</v>
      </c>
      <c r="AG5" s="6">
        <f t="shared" si="0"/>
        <v>0.79987436571483173</v>
      </c>
      <c r="AH5" s="6">
        <f t="shared" si="0"/>
        <v>0.79391174956907662</v>
      </c>
      <c r="AI5" s="6">
        <f t="shared" si="0"/>
        <v>0.78794913342332151</v>
      </c>
      <c r="AJ5" s="6">
        <f t="shared" si="0"/>
        <v>0.78198651727756641</v>
      </c>
      <c r="AK5" s="6">
        <f t="shared" si="0"/>
        <v>0.7760239011318113</v>
      </c>
    </row>
    <row r="6" spans="1:37" x14ac:dyDescent="0.25">
      <c r="A6" s="1" t="s">
        <v>86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6">
        <f>'AEO Table 37'!D30/'AEO Table 37'!D28*('Biodiesel-Fraction'!B2)</f>
        <v>3.1637340413666247E-2</v>
      </c>
      <c r="C7" s="6">
        <f>'AEO Table 37'!E30/'AEO Table 37'!E28*('Biodiesel-Fraction'!C2)</f>
        <v>4.2919637234592536E-2</v>
      </c>
      <c r="D7" s="6">
        <f>'AEO Table 37'!F30/'AEO Table 37'!F28*('Biodiesel-Fraction'!D2)</f>
        <v>4.3914317959619906E-2</v>
      </c>
      <c r="E7" s="6">
        <f>'AEO Table 37'!G30/'AEO Table 37'!G28*('Biodiesel-Fraction'!E2)</f>
        <v>4.1164800358409831E-2</v>
      </c>
      <c r="F7" s="6">
        <f>'AEO Table 37'!H30/'AEO Table 37'!H28*('Biodiesel-Fraction'!F2)</f>
        <v>4.1330545095257333E-2</v>
      </c>
      <c r="G7" s="6">
        <f>'AEO Table 37'!I30/'AEO Table 37'!I28*('Biodiesel-Fraction'!G2)</f>
        <v>4.1043566005895683E-2</v>
      </c>
      <c r="H7" s="6">
        <f>'AEO Table 37'!J30/'AEO Table 37'!J28*('Biodiesel-Fraction'!H2)</f>
        <v>3.8028605845690976E-2</v>
      </c>
      <c r="I7" s="6">
        <f>'AEO Table 37'!K30/'AEO Table 37'!K28*('Biodiesel-Fraction'!I2)</f>
        <v>3.4418528404292506E-2</v>
      </c>
      <c r="J7" s="6">
        <f>'AEO Table 37'!L30/'AEO Table 37'!L28*('Biodiesel-Fraction'!J2)</f>
        <v>3.010513092827289E-2</v>
      </c>
      <c r="K7" s="6">
        <f>'AEO Table 37'!M30/'AEO Table 37'!M28*('Biodiesel-Fraction'!K2)</f>
        <v>2.5052392499733393E-2</v>
      </c>
      <c r="L7" s="6">
        <f>'AEO Table 37'!N30/'AEO Table 37'!N28*('Biodiesel-Fraction'!L2)</f>
        <v>2.4848366004279455E-2</v>
      </c>
      <c r="M7" s="6">
        <f>'AEO Table 37'!O30/'AEO Table 37'!O28*('Biodiesel-Fraction'!M2)</f>
        <v>2.4688225795131392E-2</v>
      </c>
      <c r="N7" s="6">
        <f>'AEO Table 37'!P30/'AEO Table 37'!P28*('Biodiesel-Fraction'!N2)</f>
        <v>2.4574268537005645E-2</v>
      </c>
      <c r="O7" s="6">
        <f>'AEO Table 37'!Q30/'AEO Table 37'!Q28*('Biodiesel-Fraction'!O2)</f>
        <v>2.4496412235197915E-2</v>
      </c>
      <c r="P7" s="6">
        <f>'AEO Table 37'!R30/'AEO Table 37'!R28*('Biodiesel-Fraction'!P2)</f>
        <v>2.4398728356253199E-2</v>
      </c>
      <c r="Q7" s="6">
        <f>'AEO Table 37'!S30/'AEO Table 37'!S28*('Biodiesel-Fraction'!Q2)</f>
        <v>2.4265951821488968E-2</v>
      </c>
      <c r="R7" s="6">
        <f>'AEO Table 37'!T30/'AEO Table 37'!T28*('Biodiesel-Fraction'!R2)</f>
        <v>2.4109041743944196E-2</v>
      </c>
      <c r="S7" s="6">
        <f>'AEO Table 37'!U30/'AEO Table 37'!U28*('Biodiesel-Fraction'!S2)</f>
        <v>2.3947530254717145E-2</v>
      </c>
      <c r="T7" s="6">
        <f>'AEO Table 37'!V30/'AEO Table 37'!V28*('Biodiesel-Fraction'!T2)</f>
        <v>2.3779934190483409E-2</v>
      </c>
      <c r="U7" s="6">
        <f>'AEO Table 37'!W30/'AEO Table 37'!W28*('Biodiesel-Fraction'!U2)</f>
        <v>2.3541189307643907E-2</v>
      </c>
      <c r="V7" s="6">
        <f>'AEO Table 37'!X30/'AEO Table 37'!X28*('Biodiesel-Fraction'!V2)</f>
        <v>2.3299001189541334E-2</v>
      </c>
      <c r="W7" s="6">
        <f>'AEO Table 37'!Y30/'AEO Table 37'!Y28*('Biodiesel-Fraction'!W2)</f>
        <v>2.3095431551256606E-2</v>
      </c>
      <c r="X7" s="6">
        <f>'AEO Table 37'!Z30/'AEO Table 37'!Z28*('Biodiesel-Fraction'!X2)</f>
        <v>2.2849439069789361E-2</v>
      </c>
      <c r="Y7" s="6">
        <f>'AEO Table 37'!AA30/'AEO Table 37'!AA28*('Biodiesel-Fraction'!Y2)</f>
        <v>2.2592672663224372E-2</v>
      </c>
      <c r="Z7" s="6">
        <f>'AEO Table 37'!AB30/'AEO Table 37'!AB28*('Biodiesel-Fraction'!Z2)</f>
        <v>2.2344127221964206E-2</v>
      </c>
      <c r="AA7" s="6">
        <f>'AEO Table 37'!AC30/'AEO Table 37'!AC28*('Biodiesel-Fraction'!AA2)</f>
        <v>2.2110772017081459E-2</v>
      </c>
      <c r="AB7" s="6">
        <f t="shared" si="1"/>
        <v>2.1856099229810466E-2</v>
      </c>
      <c r="AC7" s="6">
        <f t="shared" si="0"/>
        <v>2.1608636138192971E-2</v>
      </c>
      <c r="AD7" s="6">
        <f t="shared" si="0"/>
        <v>2.1361173046575366E-2</v>
      </c>
      <c r="AE7" s="6">
        <f t="shared" si="0"/>
        <v>2.1113709954957871E-2</v>
      </c>
      <c r="AF7" s="6">
        <f t="shared" si="0"/>
        <v>2.0866246863340265E-2</v>
      </c>
      <c r="AG7" s="6">
        <f t="shared" si="0"/>
        <v>2.0618783771722771E-2</v>
      </c>
      <c r="AH7" s="6">
        <f t="shared" si="0"/>
        <v>2.0371320680105165E-2</v>
      </c>
      <c r="AI7" s="6">
        <f t="shared" si="0"/>
        <v>2.012385758848767E-2</v>
      </c>
      <c r="AJ7" s="6">
        <f t="shared" si="0"/>
        <v>1.9876394496870176E-2</v>
      </c>
      <c r="AK7" s="6">
        <f t="shared" si="0"/>
        <v>1.962893140525257E-2</v>
      </c>
    </row>
    <row r="8" spans="1:37" x14ac:dyDescent="0.25">
      <c r="A8" s="1" t="s">
        <v>83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9">
        <f t="shared" si="1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  <c r="AJ8" s="9">
        <f t="shared" si="0"/>
        <v>0</v>
      </c>
      <c r="AK8" s="9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6" width="10.5703125" style="9" bestFit="1" customWidth="1"/>
    <col min="27" max="16384" width="9.140625" style="9"/>
  </cols>
  <sheetData>
    <row r="1" spans="1:37" x14ac:dyDescent="0.25">
      <c r="A1" s="1" t="s">
        <v>63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79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80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81</v>
      </c>
      <c r="B4" s="6">
        <f>'AEO Table 37'!D54/'AEO Table 37'!D52</f>
        <v>9.5194841882311493E-3</v>
      </c>
      <c r="C4" s="6">
        <f>'AEO Table 37'!E54/'AEO Table 37'!E52</f>
        <v>9.3782409494501725E-3</v>
      </c>
      <c r="D4" s="6">
        <f>'AEO Table 37'!F54/'AEO Table 37'!F52</f>
        <v>9.245739008072686E-3</v>
      </c>
      <c r="E4" s="6">
        <f>'AEO Table 37'!G54/'AEO Table 37'!G52</f>
        <v>9.1208850397150581E-3</v>
      </c>
      <c r="F4" s="6">
        <f>'AEO Table 37'!H54/'AEO Table 37'!H52</f>
        <v>9.0130784793757829E-3</v>
      </c>
      <c r="G4" s="6">
        <f>'AEO Table 37'!I54/'AEO Table 37'!I52</f>
        <v>8.9197014084616694E-3</v>
      </c>
      <c r="H4" s="6">
        <f>'AEO Table 37'!J54/'AEO Table 37'!J52</f>
        <v>8.82651741774787E-3</v>
      </c>
      <c r="I4" s="6">
        <f>'AEO Table 37'!K54/'AEO Table 37'!K52</f>
        <v>8.7293554983565898E-3</v>
      </c>
      <c r="J4" s="6">
        <f>'AEO Table 37'!L54/'AEO Table 37'!L52</f>
        <v>8.6245860096285445E-3</v>
      </c>
      <c r="K4" s="6">
        <f>'AEO Table 37'!M54/'AEO Table 37'!M52</f>
        <v>8.5159004473206318E-3</v>
      </c>
      <c r="L4" s="6">
        <f>'AEO Table 37'!N54/'AEO Table 37'!N52</f>
        <v>8.4038730875085656E-3</v>
      </c>
      <c r="M4" s="6">
        <f>'AEO Table 37'!O54/'AEO Table 37'!O52</f>
        <v>8.2933487831073991E-3</v>
      </c>
      <c r="N4" s="6">
        <f>'AEO Table 37'!P54/'AEO Table 37'!P52</f>
        <v>8.1820321235709492E-3</v>
      </c>
      <c r="O4" s="6">
        <f>'AEO Table 37'!Q54/'AEO Table 37'!Q52</f>
        <v>8.084944880870604E-3</v>
      </c>
      <c r="P4" s="6">
        <f>'AEO Table 37'!R54/'AEO Table 37'!R52</f>
        <v>8.0033069588371641E-3</v>
      </c>
      <c r="Q4" s="6">
        <f>'AEO Table 37'!S54/'AEO Table 37'!S52</f>
        <v>7.9304455651306085E-3</v>
      </c>
      <c r="R4" s="6">
        <f>'AEO Table 37'!T54/'AEO Table 37'!T52</f>
        <v>7.8643094823565469E-3</v>
      </c>
      <c r="S4" s="6">
        <f>'AEO Table 37'!U54/'AEO Table 37'!U52</f>
        <v>7.8017496464553521E-3</v>
      </c>
      <c r="T4" s="6">
        <f>'AEO Table 37'!V54/'AEO Table 37'!V52</f>
        <v>7.7466716161237233E-3</v>
      </c>
      <c r="U4" s="6">
        <f>'AEO Table 37'!W54/'AEO Table 37'!W52</f>
        <v>7.6931096421438954E-3</v>
      </c>
      <c r="V4" s="6">
        <f>'AEO Table 37'!X54/'AEO Table 37'!X52</f>
        <v>7.6413635740469228E-3</v>
      </c>
      <c r="W4" s="6">
        <f>'AEO Table 37'!Y54/'AEO Table 37'!Y52</f>
        <v>7.5949527471021036E-3</v>
      </c>
      <c r="X4" s="6">
        <f>'AEO Table 37'!Z54/'AEO Table 37'!Z52</f>
        <v>7.5557851974097342E-3</v>
      </c>
      <c r="Y4" s="6">
        <f>'AEO Table 37'!AA54/'AEO Table 37'!AA52</f>
        <v>7.5210985052127739E-3</v>
      </c>
      <c r="Z4" s="6">
        <f>'AEO Table 37'!AB54/'AEO Table 37'!AB52</f>
        <v>7.4914812429041581E-3</v>
      </c>
      <c r="AA4" s="6">
        <f>'AEO Table 37'!AC54/'AEO Table 37'!AC52</f>
        <v>7.4653848565343923E-3</v>
      </c>
      <c r="AB4" s="6">
        <f t="shared" si="1"/>
        <v>7.4287085891403398E-3</v>
      </c>
      <c r="AC4" s="6">
        <f t="shared" si="0"/>
        <v>7.3963646155762314E-3</v>
      </c>
      <c r="AD4" s="6">
        <f t="shared" si="0"/>
        <v>7.3640206420121368E-3</v>
      </c>
      <c r="AE4" s="6">
        <f t="shared" si="0"/>
        <v>7.3316766684480422E-3</v>
      </c>
      <c r="AF4" s="6">
        <f t="shared" si="0"/>
        <v>7.2993326948839338E-3</v>
      </c>
      <c r="AG4" s="6">
        <f t="shared" si="0"/>
        <v>7.2669887213198392E-3</v>
      </c>
      <c r="AH4" s="6">
        <f t="shared" si="0"/>
        <v>7.2346447477557307E-3</v>
      </c>
      <c r="AI4" s="6">
        <f t="shared" si="0"/>
        <v>7.2023007741916362E-3</v>
      </c>
      <c r="AJ4" s="6">
        <f t="shared" si="0"/>
        <v>7.1699568006275416E-3</v>
      </c>
      <c r="AK4" s="6">
        <f t="shared" si="0"/>
        <v>7.1376128270634331E-3</v>
      </c>
    </row>
    <row r="5" spans="1:37" x14ac:dyDescent="0.25">
      <c r="A5" s="1" t="s">
        <v>82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f t="shared" si="1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</row>
    <row r="6" spans="1:37" x14ac:dyDescent="0.25">
      <c r="A6" s="1" t="s">
        <v>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85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83</v>
      </c>
      <c r="B8" s="6">
        <f>'AEO Table 37'!D53/'AEO Table 37'!D52</f>
        <v>0.99048053224087229</v>
      </c>
      <c r="C8" s="6">
        <f>'AEO Table 37'!E53/'AEO Table 37'!E52</f>
        <v>0.99062172662048775</v>
      </c>
      <c r="D8" s="6">
        <f>'AEO Table 37'!F53/'AEO Table 37'!F52</f>
        <v>0.99075430614899795</v>
      </c>
      <c r="E8" s="6">
        <f>'AEO Table 37'!G53/'AEO Table 37'!G52</f>
        <v>0.99087915753622846</v>
      </c>
      <c r="F8" s="6">
        <f>'AEO Table 37'!H53/'AEO Table 37'!H52</f>
        <v>0.99098696443943057</v>
      </c>
      <c r="G8" s="6">
        <f>'AEO Table 37'!I53/'AEO Table 37'!I52</f>
        <v>0.99108030018072868</v>
      </c>
      <c r="H8" s="6">
        <f>'AEO Table 37'!J53/'AEO Table 37'!J52</f>
        <v>0.99117351169593704</v>
      </c>
      <c r="I8" s="6">
        <f>'AEO Table 37'!K53/'AEO Table 37'!K52</f>
        <v>0.99127063866172827</v>
      </c>
      <c r="J8" s="6">
        <f>'AEO Table 37'!L53/'AEO Table 37'!L52</f>
        <v>0.99137540975709315</v>
      </c>
      <c r="K8" s="6">
        <f>'AEO Table 37'!M53/'AEO Table 37'!M52</f>
        <v>0.99148407446291875</v>
      </c>
      <c r="L8" s="6">
        <f>'AEO Table 37'!N53/'AEO Table 37'!N52</f>
        <v>0.99159612203394332</v>
      </c>
      <c r="M8" s="6">
        <f>'AEO Table 37'!O53/'AEO Table 37'!O52</f>
        <v>0.99170669381753584</v>
      </c>
      <c r="N8" s="6">
        <f>'AEO Table 37'!P53/'AEO Table 37'!P52</f>
        <v>0.99181800296944045</v>
      </c>
      <c r="O8" s="6">
        <f>'AEO Table 37'!Q53/'AEO Table 37'!Q52</f>
        <v>0.9919150504224461</v>
      </c>
      <c r="P8" s="6">
        <f>'AEO Table 37'!R53/'AEO Table 37'!R52</f>
        <v>0.99199665083355604</v>
      </c>
      <c r="Q8" s="6">
        <f>'AEO Table 37'!S53/'AEO Table 37'!S52</f>
        <v>0.99206951792328812</v>
      </c>
      <c r="R8" s="6">
        <f>'AEO Table 37'!T53/'AEO Table 37'!T52</f>
        <v>0.99213566485354021</v>
      </c>
      <c r="S8" s="6">
        <f>'AEO Table 37'!U53/'AEO Table 37'!U52</f>
        <v>0.99219821024183052</v>
      </c>
      <c r="T8" s="6">
        <f>'AEO Table 37'!V53/'AEO Table 37'!V52</f>
        <v>0.99225330898767872</v>
      </c>
      <c r="U8" s="6">
        <f>'AEO Table 37'!W53/'AEO Table 37'!W52</f>
        <v>0.99230690514929176</v>
      </c>
      <c r="V8" s="6">
        <f>'AEO Table 37'!X53/'AEO Table 37'!X52</f>
        <v>0.99235859849832186</v>
      </c>
      <c r="W8" s="6">
        <f>'AEO Table 37'!Y53/'AEO Table 37'!Y52</f>
        <v>0.99240502313921763</v>
      </c>
      <c r="X8" s="6">
        <f>'AEO Table 37'!Z53/'AEO Table 37'!Z52</f>
        <v>0.99244417763474746</v>
      </c>
      <c r="Y8" s="6">
        <f>'AEO Table 37'!AA53/'AEO Table 37'!AA52</f>
        <v>0.9924788951041762</v>
      </c>
      <c r="Z8" s="6">
        <f>'AEO Table 37'!AB53/'AEO Table 37'!AB52</f>
        <v>0.99250849899024529</v>
      </c>
      <c r="AA8" s="6">
        <f>'AEO Table 37'!AC53/'AEO Table 37'!AC52</f>
        <v>0.99253461213862804</v>
      </c>
      <c r="AB8" s="6">
        <f t="shared" si="1"/>
        <v>0.99257129120769849</v>
      </c>
      <c r="AC8" s="6">
        <f t="shared" si="0"/>
        <v>0.99260364114313038</v>
      </c>
      <c r="AD8" s="6">
        <f t="shared" si="0"/>
        <v>0.99263599107856215</v>
      </c>
      <c r="AE8" s="6">
        <f t="shared" si="0"/>
        <v>0.99266834101399404</v>
      </c>
      <c r="AF8" s="6">
        <f t="shared" si="0"/>
        <v>0.99270069094942592</v>
      </c>
      <c r="AG8" s="6">
        <f t="shared" si="0"/>
        <v>0.99273304088485781</v>
      </c>
      <c r="AH8" s="6">
        <f t="shared" si="0"/>
        <v>0.99276539082028969</v>
      </c>
      <c r="AI8" s="6">
        <f t="shared" si="0"/>
        <v>0.99279774075572147</v>
      </c>
      <c r="AJ8" s="6">
        <f t="shared" si="0"/>
        <v>0.99283009069115336</v>
      </c>
      <c r="AK8" s="6">
        <f t="shared" si="0"/>
        <v>0.99286244062658524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AEO Table 37</vt:lpstr>
      <vt:lpstr>AEO Table 17</vt:lpstr>
      <vt:lpstr>Biodiesel-Fraction</vt:lpstr>
      <vt:lpstr>BFoEToFU-LDVs-passengers</vt:lpstr>
      <vt:lpstr>BFoEToFU-LDVs-freight</vt:lpstr>
      <vt:lpstr>BFoEToFU-HDVs-passengers</vt:lpstr>
      <vt:lpstr>BFoEToFU-HDVs-freight</vt:lpstr>
      <vt:lpstr>BFoEToFU-aircraft-passengers</vt:lpstr>
      <vt:lpstr>BFoEToFU-aircraft-freight</vt:lpstr>
      <vt:lpstr>BFoEToFU-rail-passengers</vt:lpstr>
      <vt:lpstr>BFoEToFU-rail-freight</vt:lpstr>
      <vt:lpstr>BFoEToFU-ships-passengers</vt:lpstr>
      <vt:lpstr>BFoEToFU-ships-freight</vt:lpstr>
      <vt:lpstr>BFoEToFU-motorbikes-passengers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2016-11-04T04:50:54Z</dcterms:modified>
</cp:coreProperties>
</file>