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0" windowWidth="28800" windowHeight="14100"/>
  </bookViews>
  <sheets>
    <sheet name="About" sheetId="9" r:id="rId1"/>
    <sheet name="U.S. EV Sales" sheetId="4" r:id="rId2"/>
    <sheet name="AEO 2016" sheetId="6" r:id="rId3"/>
    <sheet name="PHEV Tax Credit Calculations" sheetId="5" r:id="rId4"/>
    <sheet name="BGSpEV-passengers" sheetId="7" r:id="rId5"/>
    <sheet name="BGSpEV-freight" sheetId="8" r:id="rId6"/>
  </sheets>
  <calcPr calcId="145621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7" l="1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B2" i="7"/>
  <c r="AA108" i="5" l="1"/>
  <c r="AB108" i="5"/>
  <c r="AC108" i="5"/>
  <c r="AD108" i="5"/>
  <c r="AE108" i="5"/>
  <c r="AF108" i="5"/>
  <c r="AG108" i="5"/>
  <c r="AH108" i="5"/>
  <c r="AI108" i="5"/>
  <c r="AJ108" i="5"/>
  <c r="AA109" i="5"/>
  <c r="AB109" i="5"/>
  <c r="AB126" i="5" s="1"/>
  <c r="AC109" i="5"/>
  <c r="AD109" i="5"/>
  <c r="AE109" i="5"/>
  <c r="AF109" i="5"/>
  <c r="AF126" i="5" s="1"/>
  <c r="AG109" i="5"/>
  <c r="AH109" i="5"/>
  <c r="AI109" i="5"/>
  <c r="AJ109" i="5"/>
  <c r="AJ126" i="5" s="1"/>
  <c r="AA110" i="5"/>
  <c r="AB110" i="5"/>
  <c r="AC110" i="5"/>
  <c r="AD110" i="5"/>
  <c r="AE110" i="5"/>
  <c r="AF110" i="5"/>
  <c r="AG110" i="5"/>
  <c r="AH110" i="5"/>
  <c r="AI110" i="5"/>
  <c r="AJ110" i="5"/>
  <c r="AA111" i="5"/>
  <c r="AB111" i="5"/>
  <c r="AC111" i="5"/>
  <c r="AD111" i="5"/>
  <c r="AE111" i="5"/>
  <c r="AF111" i="5"/>
  <c r="AG111" i="5"/>
  <c r="AH111" i="5"/>
  <c r="AI111" i="5"/>
  <c r="AJ111" i="5"/>
  <c r="AA112" i="5"/>
  <c r="AB112" i="5"/>
  <c r="AC112" i="5"/>
  <c r="AD112" i="5"/>
  <c r="AE112" i="5"/>
  <c r="AF112" i="5"/>
  <c r="AG112" i="5"/>
  <c r="AH112" i="5"/>
  <c r="AI112" i="5"/>
  <c r="AJ112" i="5"/>
  <c r="AA113" i="5"/>
  <c r="AB113" i="5"/>
  <c r="AC113" i="5"/>
  <c r="AD113" i="5"/>
  <c r="AE113" i="5"/>
  <c r="AF113" i="5"/>
  <c r="AG113" i="5"/>
  <c r="AH113" i="5"/>
  <c r="AI113" i="5"/>
  <c r="AJ113" i="5"/>
  <c r="AA114" i="5"/>
  <c r="AB114" i="5"/>
  <c r="AC114" i="5"/>
  <c r="AD114" i="5"/>
  <c r="AE114" i="5"/>
  <c r="AF114" i="5"/>
  <c r="AG114" i="5"/>
  <c r="AH114" i="5"/>
  <c r="AI114" i="5"/>
  <c r="AJ114" i="5"/>
  <c r="AA115" i="5"/>
  <c r="AB115" i="5"/>
  <c r="AC115" i="5"/>
  <c r="AD115" i="5"/>
  <c r="AE115" i="5"/>
  <c r="AF115" i="5"/>
  <c r="AG115" i="5"/>
  <c r="AH115" i="5"/>
  <c r="AI115" i="5"/>
  <c r="AJ115" i="5"/>
  <c r="AA116" i="5"/>
  <c r="AB116" i="5"/>
  <c r="AC116" i="5"/>
  <c r="AD116" i="5"/>
  <c r="AE116" i="5"/>
  <c r="AF116" i="5"/>
  <c r="AG116" i="5"/>
  <c r="AH116" i="5"/>
  <c r="AI116" i="5"/>
  <c r="AJ116" i="5"/>
  <c r="AA117" i="5"/>
  <c r="AB117" i="5"/>
  <c r="AC117" i="5"/>
  <c r="AD117" i="5"/>
  <c r="AE117" i="5"/>
  <c r="AF117" i="5"/>
  <c r="AG117" i="5"/>
  <c r="AH117" i="5"/>
  <c r="AI117" i="5"/>
  <c r="AJ117" i="5"/>
  <c r="AA118" i="5"/>
  <c r="AB118" i="5"/>
  <c r="AC118" i="5"/>
  <c r="AD118" i="5"/>
  <c r="AE118" i="5"/>
  <c r="AF118" i="5"/>
  <c r="AG118" i="5"/>
  <c r="AH118" i="5"/>
  <c r="AI118" i="5"/>
  <c r="AJ118" i="5"/>
  <c r="AA119" i="5"/>
  <c r="AB119" i="5"/>
  <c r="AC119" i="5"/>
  <c r="AD119" i="5"/>
  <c r="AE119" i="5"/>
  <c r="AF119" i="5"/>
  <c r="AG119" i="5"/>
  <c r="AH119" i="5"/>
  <c r="AI119" i="5"/>
  <c r="AJ119" i="5"/>
  <c r="AA120" i="5"/>
  <c r="AB120" i="5"/>
  <c r="AC120" i="5"/>
  <c r="AD120" i="5"/>
  <c r="AE120" i="5"/>
  <c r="AF120" i="5"/>
  <c r="AG120" i="5"/>
  <c r="AH120" i="5"/>
  <c r="AI120" i="5"/>
  <c r="AJ120" i="5"/>
  <c r="AA121" i="5"/>
  <c r="AB121" i="5"/>
  <c r="AC121" i="5"/>
  <c r="AD121" i="5"/>
  <c r="AE121" i="5"/>
  <c r="AF121" i="5"/>
  <c r="AG121" i="5"/>
  <c r="AH121" i="5"/>
  <c r="AI121" i="5"/>
  <c r="AJ121" i="5"/>
  <c r="AA122" i="5"/>
  <c r="AB122" i="5"/>
  <c r="AC122" i="5"/>
  <c r="AD122" i="5"/>
  <c r="AE122" i="5"/>
  <c r="AF122" i="5"/>
  <c r="AG122" i="5"/>
  <c r="AH122" i="5"/>
  <c r="AI122" i="5"/>
  <c r="AJ122" i="5"/>
  <c r="AA123" i="5"/>
  <c r="AB123" i="5"/>
  <c r="AC123" i="5"/>
  <c r="AD123" i="5"/>
  <c r="AE123" i="5"/>
  <c r="AF123" i="5"/>
  <c r="AG123" i="5"/>
  <c r="AH123" i="5"/>
  <c r="AI123" i="5"/>
  <c r="AJ123" i="5"/>
  <c r="AA126" i="5"/>
  <c r="AC126" i="5"/>
  <c r="AD126" i="5"/>
  <c r="AE126" i="5"/>
  <c r="AG126" i="5"/>
  <c r="AH126" i="5"/>
  <c r="AI126" i="5"/>
  <c r="AA90" i="5"/>
  <c r="AB90" i="5" s="1"/>
  <c r="AC90" i="5" s="1"/>
  <c r="AD90" i="5" s="1"/>
  <c r="AE90" i="5" s="1"/>
  <c r="AF90" i="5" s="1"/>
  <c r="AG90" i="5" s="1"/>
  <c r="AH90" i="5" s="1"/>
  <c r="AI90" i="5" s="1"/>
  <c r="AJ90" i="5" s="1"/>
  <c r="AA91" i="5"/>
  <c r="AB91" i="5"/>
  <c r="AC91" i="5" s="1"/>
  <c r="AD91" i="5" s="1"/>
  <c r="AE91" i="5" s="1"/>
  <c r="AF91" i="5" s="1"/>
  <c r="AG91" i="5" s="1"/>
  <c r="AH91" i="5" s="1"/>
  <c r="AI91" i="5" s="1"/>
  <c r="AJ91" i="5" s="1"/>
  <c r="AA92" i="5"/>
  <c r="AB92" i="5" s="1"/>
  <c r="AC92" i="5" s="1"/>
  <c r="AD92" i="5" s="1"/>
  <c r="AE92" i="5" s="1"/>
  <c r="AF92" i="5" s="1"/>
  <c r="AG92" i="5" s="1"/>
  <c r="AH92" i="5" s="1"/>
  <c r="AI92" i="5" s="1"/>
  <c r="AJ92" i="5" s="1"/>
  <c r="AA93" i="5"/>
  <c r="AB93" i="5"/>
  <c r="AC93" i="5" s="1"/>
  <c r="AD93" i="5" s="1"/>
  <c r="AE93" i="5" s="1"/>
  <c r="AF93" i="5" s="1"/>
  <c r="AG93" i="5" s="1"/>
  <c r="AH93" i="5" s="1"/>
  <c r="AI93" i="5" s="1"/>
  <c r="AJ93" i="5" s="1"/>
  <c r="AA94" i="5"/>
  <c r="AB94" i="5" s="1"/>
  <c r="AC94" i="5" s="1"/>
  <c r="AD94" i="5" s="1"/>
  <c r="AE94" i="5" s="1"/>
  <c r="AF94" i="5" s="1"/>
  <c r="AG94" i="5" s="1"/>
  <c r="AH94" i="5" s="1"/>
  <c r="AI94" i="5" s="1"/>
  <c r="AJ94" i="5" s="1"/>
  <c r="AA95" i="5"/>
  <c r="AB95" i="5"/>
  <c r="AC95" i="5" s="1"/>
  <c r="AD95" i="5" s="1"/>
  <c r="AE95" i="5" s="1"/>
  <c r="AF95" i="5" s="1"/>
  <c r="AG95" i="5" s="1"/>
  <c r="AH95" i="5" s="1"/>
  <c r="AI95" i="5" s="1"/>
  <c r="AJ95" i="5" s="1"/>
  <c r="AA96" i="5"/>
  <c r="AB96" i="5" s="1"/>
  <c r="AC96" i="5" s="1"/>
  <c r="AD96" i="5" s="1"/>
  <c r="AE96" i="5" s="1"/>
  <c r="AF96" i="5" s="1"/>
  <c r="AG96" i="5" s="1"/>
  <c r="AH96" i="5" s="1"/>
  <c r="AI96" i="5" s="1"/>
  <c r="AJ96" i="5" s="1"/>
  <c r="AA97" i="5"/>
  <c r="AB97" i="5"/>
  <c r="AC97" i="5" s="1"/>
  <c r="AD97" i="5" s="1"/>
  <c r="AE97" i="5" s="1"/>
  <c r="AF97" i="5" s="1"/>
  <c r="AG97" i="5" s="1"/>
  <c r="AH97" i="5" s="1"/>
  <c r="AI97" i="5" s="1"/>
  <c r="AJ97" i="5" s="1"/>
  <c r="AA98" i="5"/>
  <c r="AB98" i="5" s="1"/>
  <c r="AC98" i="5" s="1"/>
  <c r="AD98" i="5" s="1"/>
  <c r="AE98" i="5" s="1"/>
  <c r="AF98" i="5" s="1"/>
  <c r="AG98" i="5" s="1"/>
  <c r="AH98" i="5" s="1"/>
  <c r="AI98" i="5" s="1"/>
  <c r="AJ98" i="5" s="1"/>
  <c r="AA99" i="5"/>
  <c r="AB99" i="5"/>
  <c r="AC99" i="5" s="1"/>
  <c r="AD99" i="5" s="1"/>
  <c r="AE99" i="5" s="1"/>
  <c r="AF99" i="5" s="1"/>
  <c r="AG99" i="5" s="1"/>
  <c r="AH99" i="5" s="1"/>
  <c r="AI99" i="5" s="1"/>
  <c r="AJ99" i="5" s="1"/>
  <c r="AA100" i="5"/>
  <c r="AB100" i="5" s="1"/>
  <c r="AC100" i="5" s="1"/>
  <c r="AD100" i="5" s="1"/>
  <c r="AE100" i="5" s="1"/>
  <c r="AF100" i="5" s="1"/>
  <c r="AG100" i="5" s="1"/>
  <c r="AH100" i="5" s="1"/>
  <c r="AI100" i="5" s="1"/>
  <c r="AJ100" i="5" s="1"/>
  <c r="AA101" i="5"/>
  <c r="AB101" i="5"/>
  <c r="AC101" i="5" s="1"/>
  <c r="AD101" i="5" s="1"/>
  <c r="AE101" i="5" s="1"/>
  <c r="AF101" i="5" s="1"/>
  <c r="AG101" i="5" s="1"/>
  <c r="AH101" i="5" s="1"/>
  <c r="AI101" i="5" s="1"/>
  <c r="AJ101" i="5" s="1"/>
  <c r="AA102" i="5"/>
  <c r="AB102" i="5" s="1"/>
  <c r="AC102" i="5" s="1"/>
  <c r="AD102" i="5" s="1"/>
  <c r="AE102" i="5" s="1"/>
  <c r="AF102" i="5" s="1"/>
  <c r="AG102" i="5" s="1"/>
  <c r="AH102" i="5" s="1"/>
  <c r="AI102" i="5" s="1"/>
  <c r="AJ102" i="5" s="1"/>
  <c r="AA103" i="5"/>
  <c r="AB103" i="5"/>
  <c r="AC103" i="5" s="1"/>
  <c r="AD103" i="5" s="1"/>
  <c r="AE103" i="5" s="1"/>
  <c r="AF103" i="5" s="1"/>
  <c r="AG103" i="5" s="1"/>
  <c r="AH103" i="5" s="1"/>
  <c r="AI103" i="5" s="1"/>
  <c r="AJ103" i="5" s="1"/>
  <c r="AA104" i="5"/>
  <c r="AB104" i="5" s="1"/>
  <c r="AC104" i="5" s="1"/>
  <c r="AD104" i="5" s="1"/>
  <c r="AE104" i="5" s="1"/>
  <c r="AF104" i="5" s="1"/>
  <c r="AG104" i="5" s="1"/>
  <c r="AH104" i="5" s="1"/>
  <c r="AI104" i="5" s="1"/>
  <c r="AJ104" i="5" s="1"/>
  <c r="AA105" i="5"/>
  <c r="AB105" i="5"/>
  <c r="AC105" i="5" s="1"/>
  <c r="AD105" i="5" s="1"/>
  <c r="AE105" i="5" s="1"/>
  <c r="AF105" i="5" s="1"/>
  <c r="AG105" i="5" s="1"/>
  <c r="AH105" i="5" s="1"/>
  <c r="AI105" i="5" s="1"/>
  <c r="AJ105" i="5" s="1"/>
  <c r="AA72" i="5"/>
  <c r="AB72" i="5"/>
  <c r="AC72" i="5"/>
  <c r="AD72" i="5"/>
  <c r="AE72" i="5"/>
  <c r="AF72" i="5"/>
  <c r="AG72" i="5"/>
  <c r="AH72" i="5"/>
  <c r="AI72" i="5"/>
  <c r="AJ72" i="5"/>
  <c r="AA73" i="5"/>
  <c r="AB73" i="5"/>
  <c r="AC73" i="5"/>
  <c r="AD73" i="5"/>
  <c r="AE73" i="5"/>
  <c r="AF73" i="5"/>
  <c r="AG73" i="5"/>
  <c r="AH73" i="5"/>
  <c r="AI73" i="5"/>
  <c r="AJ73" i="5"/>
  <c r="AA74" i="5"/>
  <c r="AB74" i="5"/>
  <c r="AC74" i="5"/>
  <c r="AD74" i="5"/>
  <c r="AE74" i="5"/>
  <c r="AF74" i="5"/>
  <c r="AG74" i="5"/>
  <c r="AH74" i="5"/>
  <c r="AI74" i="5"/>
  <c r="AJ74" i="5"/>
  <c r="AA75" i="5"/>
  <c r="AB75" i="5"/>
  <c r="AC75" i="5"/>
  <c r="AD75" i="5"/>
  <c r="AE75" i="5"/>
  <c r="AF75" i="5"/>
  <c r="AG75" i="5"/>
  <c r="AH75" i="5"/>
  <c r="AI75" i="5"/>
  <c r="AJ75" i="5"/>
  <c r="AA76" i="5"/>
  <c r="AB76" i="5"/>
  <c r="AC76" i="5"/>
  <c r="AD76" i="5"/>
  <c r="AE76" i="5"/>
  <c r="AF76" i="5"/>
  <c r="AG76" i="5"/>
  <c r="AH76" i="5"/>
  <c r="AI76" i="5"/>
  <c r="AJ76" i="5"/>
  <c r="AA77" i="5"/>
  <c r="AB77" i="5"/>
  <c r="AC77" i="5"/>
  <c r="AD77" i="5"/>
  <c r="AE77" i="5"/>
  <c r="AF77" i="5"/>
  <c r="AG77" i="5"/>
  <c r="AH77" i="5"/>
  <c r="AI77" i="5"/>
  <c r="AJ77" i="5"/>
  <c r="AA78" i="5"/>
  <c r="AB78" i="5"/>
  <c r="AC78" i="5"/>
  <c r="AD78" i="5"/>
  <c r="AE78" i="5"/>
  <c r="AF78" i="5"/>
  <c r="AG78" i="5"/>
  <c r="AH78" i="5"/>
  <c r="AI78" i="5"/>
  <c r="AJ78" i="5"/>
  <c r="AA79" i="5"/>
  <c r="AB79" i="5"/>
  <c r="AC79" i="5"/>
  <c r="AD79" i="5"/>
  <c r="AE79" i="5"/>
  <c r="AF79" i="5"/>
  <c r="AG79" i="5"/>
  <c r="AH79" i="5"/>
  <c r="AI79" i="5"/>
  <c r="AJ79" i="5"/>
  <c r="AA80" i="5"/>
  <c r="AB80" i="5"/>
  <c r="AC80" i="5"/>
  <c r="AD80" i="5"/>
  <c r="AE80" i="5"/>
  <c r="AF80" i="5"/>
  <c r="AG80" i="5"/>
  <c r="AH80" i="5"/>
  <c r="AI80" i="5"/>
  <c r="AJ80" i="5"/>
  <c r="AA81" i="5"/>
  <c r="AB81" i="5"/>
  <c r="AC81" i="5"/>
  <c r="AD81" i="5"/>
  <c r="AE81" i="5"/>
  <c r="AF81" i="5"/>
  <c r="AG81" i="5"/>
  <c r="AH81" i="5"/>
  <c r="AI81" i="5"/>
  <c r="AJ81" i="5"/>
  <c r="AA82" i="5"/>
  <c r="AB82" i="5"/>
  <c r="AC82" i="5"/>
  <c r="AD82" i="5"/>
  <c r="AE82" i="5"/>
  <c r="AF82" i="5"/>
  <c r="AG82" i="5"/>
  <c r="AH82" i="5"/>
  <c r="AI82" i="5"/>
  <c r="AJ82" i="5"/>
  <c r="AA83" i="5"/>
  <c r="AB83" i="5"/>
  <c r="AC83" i="5"/>
  <c r="AD83" i="5"/>
  <c r="AE83" i="5"/>
  <c r="AF83" i="5"/>
  <c r="AG83" i="5"/>
  <c r="AH83" i="5"/>
  <c r="AI83" i="5"/>
  <c r="AJ83" i="5"/>
  <c r="AA84" i="5"/>
  <c r="AB84" i="5"/>
  <c r="AC84" i="5"/>
  <c r="AD84" i="5"/>
  <c r="AE84" i="5"/>
  <c r="AF84" i="5"/>
  <c r="AG84" i="5"/>
  <c r="AH84" i="5"/>
  <c r="AI84" i="5"/>
  <c r="AJ84" i="5"/>
  <c r="AA85" i="5"/>
  <c r="AB85" i="5"/>
  <c r="AC85" i="5"/>
  <c r="AD85" i="5"/>
  <c r="AE85" i="5"/>
  <c r="AF85" i="5"/>
  <c r="AG85" i="5"/>
  <c r="AH85" i="5"/>
  <c r="AI85" i="5"/>
  <c r="AJ85" i="5"/>
  <c r="AA86" i="5"/>
  <c r="AB86" i="5"/>
  <c r="AC86" i="5"/>
  <c r="AD86" i="5"/>
  <c r="AE86" i="5"/>
  <c r="AF86" i="5"/>
  <c r="AG86" i="5"/>
  <c r="AH86" i="5"/>
  <c r="AI86" i="5"/>
  <c r="AJ86" i="5"/>
  <c r="AA87" i="5"/>
  <c r="AB87" i="5"/>
  <c r="AC87" i="5"/>
  <c r="AD87" i="5"/>
  <c r="AE87" i="5"/>
  <c r="AF87" i="5"/>
  <c r="AG87" i="5"/>
  <c r="AH87" i="5"/>
  <c r="AI87" i="5"/>
  <c r="AJ87" i="5"/>
  <c r="AB70" i="5"/>
  <c r="AC70" i="5" s="1"/>
  <c r="AD70" i="5" s="1"/>
  <c r="AE70" i="5" s="1"/>
  <c r="AF70" i="5" s="1"/>
  <c r="AG70" i="5" s="1"/>
  <c r="AH70" i="5" s="1"/>
  <c r="AI70" i="5" s="1"/>
  <c r="AJ70" i="5" s="1"/>
  <c r="AA70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B126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U121" i="5"/>
  <c r="V121" i="5"/>
  <c r="W121" i="5"/>
  <c r="X121" i="5"/>
  <c r="Y121" i="5"/>
  <c r="Z121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08" i="5"/>
  <c r="D90" i="5"/>
  <c r="E90" i="5" s="1"/>
  <c r="F90" i="5"/>
  <c r="G90" i="5"/>
  <c r="H90" i="5" s="1"/>
  <c r="I90" i="5" s="1"/>
  <c r="J90" i="5"/>
  <c r="K90" i="5" s="1"/>
  <c r="L90" i="5" s="1"/>
  <c r="M90" i="5" s="1"/>
  <c r="N90" i="5" s="1"/>
  <c r="O90" i="5" s="1"/>
  <c r="P90" i="5" s="1"/>
  <c r="Q90" i="5" s="1"/>
  <c r="R90" i="5" s="1"/>
  <c r="S90" i="5" s="1"/>
  <c r="T90" i="5" s="1"/>
  <c r="U90" i="5" s="1"/>
  <c r="V90" i="5" s="1"/>
  <c r="W90" i="5" s="1"/>
  <c r="X90" i="5" s="1"/>
  <c r="Y90" i="5" s="1"/>
  <c r="Z90" i="5" s="1"/>
  <c r="D91" i="5"/>
  <c r="E91" i="5" s="1"/>
  <c r="F91" i="5" s="1"/>
  <c r="G91" i="5"/>
  <c r="H91" i="5"/>
  <c r="I91" i="5" s="1"/>
  <c r="J91" i="5" s="1"/>
  <c r="K91" i="5"/>
  <c r="L91" i="5" s="1"/>
  <c r="M91" i="5" s="1"/>
  <c r="N91" i="5" s="1"/>
  <c r="O91" i="5" s="1"/>
  <c r="P91" i="5" s="1"/>
  <c r="Q91" i="5" s="1"/>
  <c r="R91" i="5" s="1"/>
  <c r="S91" i="5"/>
  <c r="T91" i="5" s="1"/>
  <c r="U91" i="5" s="1"/>
  <c r="V91" i="5" s="1"/>
  <c r="W91" i="5" s="1"/>
  <c r="X91" i="5" s="1"/>
  <c r="Y91" i="5" s="1"/>
  <c r="Z91" i="5" s="1"/>
  <c r="D92" i="5"/>
  <c r="E92" i="5" s="1"/>
  <c r="F92" i="5" s="1"/>
  <c r="G92" i="5" s="1"/>
  <c r="H92" i="5" s="1"/>
  <c r="I92" i="5" s="1"/>
  <c r="J92" i="5" s="1"/>
  <c r="K92" i="5" s="1"/>
  <c r="L92" i="5" s="1"/>
  <c r="M92" i="5" s="1"/>
  <c r="N92" i="5" s="1"/>
  <c r="O92" i="5" s="1"/>
  <c r="P92" i="5" s="1"/>
  <c r="Q92" i="5" s="1"/>
  <c r="R92" i="5" s="1"/>
  <c r="S92" i="5" s="1"/>
  <c r="T92" i="5" s="1"/>
  <c r="U92" i="5" s="1"/>
  <c r="V92" i="5" s="1"/>
  <c r="W92" i="5" s="1"/>
  <c r="X92" i="5" s="1"/>
  <c r="Y92" i="5" s="1"/>
  <c r="Z92" i="5" s="1"/>
  <c r="D93" i="5"/>
  <c r="E93" i="5"/>
  <c r="F93" i="5"/>
  <c r="G93" i="5" s="1"/>
  <c r="H93" i="5" s="1"/>
  <c r="I93" i="5"/>
  <c r="J93" i="5"/>
  <c r="K93" i="5" s="1"/>
  <c r="L93" i="5" s="1"/>
  <c r="M93" i="5" s="1"/>
  <c r="N93" i="5" s="1"/>
  <c r="O93" i="5" s="1"/>
  <c r="P93" i="5" s="1"/>
  <c r="Q93" i="5" s="1"/>
  <c r="R93" i="5"/>
  <c r="S93" i="5" s="1"/>
  <c r="T93" i="5" s="1"/>
  <c r="U93" i="5" s="1"/>
  <c r="V93" i="5" s="1"/>
  <c r="W93" i="5" s="1"/>
  <c r="X93" i="5" s="1"/>
  <c r="Y93" i="5" s="1"/>
  <c r="Z93" i="5" s="1"/>
  <c r="D94" i="5"/>
  <c r="E94" i="5" s="1"/>
  <c r="F94" i="5"/>
  <c r="G94" i="5"/>
  <c r="H94" i="5" s="1"/>
  <c r="I94" i="5" s="1"/>
  <c r="J94" i="5" s="1"/>
  <c r="K94" i="5" s="1"/>
  <c r="L94" i="5" s="1"/>
  <c r="M94" i="5" s="1"/>
  <c r="N94" i="5" s="1"/>
  <c r="O94" i="5" s="1"/>
  <c r="P94" i="5" s="1"/>
  <c r="Q94" i="5" s="1"/>
  <c r="R94" i="5" s="1"/>
  <c r="S94" i="5" s="1"/>
  <c r="T94" i="5" s="1"/>
  <c r="U94" i="5" s="1"/>
  <c r="V94" i="5" s="1"/>
  <c r="W94" i="5" s="1"/>
  <c r="X94" i="5" s="1"/>
  <c r="Y94" i="5" s="1"/>
  <c r="Z94" i="5" s="1"/>
  <c r="D95" i="5"/>
  <c r="E95" i="5" s="1"/>
  <c r="F95" i="5" s="1"/>
  <c r="G95" i="5"/>
  <c r="H95" i="5"/>
  <c r="I95" i="5" s="1"/>
  <c r="J95" i="5" s="1"/>
  <c r="K95" i="5" s="1"/>
  <c r="L95" i="5" s="1"/>
  <c r="M95" i="5" s="1"/>
  <c r="N95" i="5" s="1"/>
  <c r="O95" i="5" s="1"/>
  <c r="P95" i="5" s="1"/>
  <c r="Q95" i="5" s="1"/>
  <c r="R95" i="5" s="1"/>
  <c r="S95" i="5" s="1"/>
  <c r="T95" i="5" s="1"/>
  <c r="U95" i="5" s="1"/>
  <c r="V95" i="5" s="1"/>
  <c r="W95" i="5" s="1"/>
  <c r="X95" i="5" s="1"/>
  <c r="Y95" i="5" s="1"/>
  <c r="Z95" i="5" s="1"/>
  <c r="D96" i="5"/>
  <c r="E96" i="5" s="1"/>
  <c r="F96" i="5" s="1"/>
  <c r="G96" i="5" s="1"/>
  <c r="H96" i="5" s="1"/>
  <c r="I96" i="5"/>
  <c r="J96" i="5" s="1"/>
  <c r="K96" i="5" s="1"/>
  <c r="L96" i="5"/>
  <c r="M96" i="5" s="1"/>
  <c r="N96" i="5" s="1"/>
  <c r="O96" i="5" s="1"/>
  <c r="P96" i="5" s="1"/>
  <c r="Q96" i="5"/>
  <c r="R96" i="5" s="1"/>
  <c r="S96" i="5" s="1"/>
  <c r="T96" i="5" s="1"/>
  <c r="U96" i="5" s="1"/>
  <c r="V96" i="5" s="1"/>
  <c r="W96" i="5" s="1"/>
  <c r="X96" i="5" s="1"/>
  <c r="Y96" i="5" s="1"/>
  <c r="Z96" i="5" s="1"/>
  <c r="D97" i="5"/>
  <c r="E97" i="5"/>
  <c r="F97" i="5"/>
  <c r="G97" i="5" s="1"/>
  <c r="H97" i="5" s="1"/>
  <c r="I97" i="5"/>
  <c r="J97" i="5"/>
  <c r="K97" i="5" s="1"/>
  <c r="L97" i="5" s="1"/>
  <c r="M97" i="5" s="1"/>
  <c r="N97" i="5" s="1"/>
  <c r="O97" i="5" s="1"/>
  <c r="P97" i="5" s="1"/>
  <c r="Q97" i="5"/>
  <c r="R97" i="5" s="1"/>
  <c r="S97" i="5" s="1"/>
  <c r="T97" i="5" s="1"/>
  <c r="U97" i="5" s="1"/>
  <c r="V97" i="5" s="1"/>
  <c r="W97" i="5" s="1"/>
  <c r="X97" i="5" s="1"/>
  <c r="Y97" i="5" s="1"/>
  <c r="Z97" i="5" s="1"/>
  <c r="D98" i="5"/>
  <c r="E98" i="5" s="1"/>
  <c r="F98" i="5"/>
  <c r="G98" i="5"/>
  <c r="H98" i="5" s="1"/>
  <c r="I98" i="5" s="1"/>
  <c r="J98" i="5"/>
  <c r="K98" i="5" s="1"/>
  <c r="L98" i="5" s="1"/>
  <c r="M98" i="5" s="1"/>
  <c r="N98" i="5" s="1"/>
  <c r="O98" i="5"/>
  <c r="P98" i="5" s="1"/>
  <c r="Q98" i="5" s="1"/>
  <c r="R98" i="5" s="1"/>
  <c r="S98" i="5" s="1"/>
  <c r="T98" i="5" s="1"/>
  <c r="U98" i="5" s="1"/>
  <c r="V98" i="5" s="1"/>
  <c r="W98" i="5" s="1"/>
  <c r="X98" i="5" s="1"/>
  <c r="Y98" i="5" s="1"/>
  <c r="Z98" i="5" s="1"/>
  <c r="D99" i="5"/>
  <c r="E99" i="5" s="1"/>
  <c r="F99" i="5" s="1"/>
  <c r="G99" i="5"/>
  <c r="H99" i="5"/>
  <c r="I99" i="5" s="1"/>
  <c r="J99" i="5" s="1"/>
  <c r="K99" i="5"/>
  <c r="L99" i="5" s="1"/>
  <c r="M99" i="5" s="1"/>
  <c r="N99" i="5" s="1"/>
  <c r="O99" i="5" s="1"/>
  <c r="P99" i="5"/>
  <c r="Q99" i="5" s="1"/>
  <c r="R99" i="5" s="1"/>
  <c r="S99" i="5" s="1"/>
  <c r="T99" i="5" s="1"/>
  <c r="U99" i="5" s="1"/>
  <c r="V99" i="5" s="1"/>
  <c r="W99" i="5" s="1"/>
  <c r="X99" i="5" s="1"/>
  <c r="Y99" i="5" s="1"/>
  <c r="Z99" i="5" s="1"/>
  <c r="D100" i="5"/>
  <c r="E100" i="5" s="1"/>
  <c r="F100" i="5" s="1"/>
  <c r="G100" i="5" s="1"/>
  <c r="H100" i="5" s="1"/>
  <c r="I100" i="5"/>
  <c r="J100" i="5" s="1"/>
  <c r="K100" i="5" s="1"/>
  <c r="L100" i="5" s="1"/>
  <c r="M100" i="5" s="1"/>
  <c r="N100" i="5" s="1"/>
  <c r="O100" i="5" s="1"/>
  <c r="P100" i="5" s="1"/>
  <c r="Q100" i="5" s="1"/>
  <c r="R100" i="5" s="1"/>
  <c r="S100" i="5" s="1"/>
  <c r="T100" i="5" s="1"/>
  <c r="U100" i="5" s="1"/>
  <c r="V100" i="5" s="1"/>
  <c r="W100" i="5" s="1"/>
  <c r="X100" i="5" s="1"/>
  <c r="Y100" i="5" s="1"/>
  <c r="Z100" i="5" s="1"/>
  <c r="D101" i="5"/>
  <c r="E101" i="5"/>
  <c r="F101" i="5"/>
  <c r="G101" i="5" s="1"/>
  <c r="H101" i="5" s="1"/>
  <c r="I101" i="5"/>
  <c r="J101" i="5" s="1"/>
  <c r="K101" i="5" s="1"/>
  <c r="L101" i="5" s="1"/>
  <c r="M101" i="5" s="1"/>
  <c r="N101" i="5" s="1"/>
  <c r="O101" i="5" s="1"/>
  <c r="P101" i="5" s="1"/>
  <c r="Q101" i="5" s="1"/>
  <c r="R101" i="5" s="1"/>
  <c r="S101" i="5" s="1"/>
  <c r="T101" i="5" s="1"/>
  <c r="U101" i="5" s="1"/>
  <c r="V101" i="5" s="1"/>
  <c r="W101" i="5" s="1"/>
  <c r="X101" i="5" s="1"/>
  <c r="Y101" i="5" s="1"/>
  <c r="Z101" i="5" s="1"/>
  <c r="D102" i="5"/>
  <c r="E102" i="5" s="1"/>
  <c r="F102" i="5"/>
  <c r="G102" i="5"/>
  <c r="H102" i="5" s="1"/>
  <c r="I102" i="5" s="1"/>
  <c r="J102" i="5" s="1"/>
  <c r="K102" i="5" s="1"/>
  <c r="L102" i="5" s="1"/>
  <c r="M102" i="5" s="1"/>
  <c r="N102" i="5" s="1"/>
  <c r="O102" i="5" s="1"/>
  <c r="P102" i="5" s="1"/>
  <c r="Q102" i="5" s="1"/>
  <c r="R102" i="5" s="1"/>
  <c r="S102" i="5" s="1"/>
  <c r="T102" i="5" s="1"/>
  <c r="U102" i="5" s="1"/>
  <c r="V102" i="5" s="1"/>
  <c r="W102" i="5" s="1"/>
  <c r="X102" i="5" s="1"/>
  <c r="Y102" i="5" s="1"/>
  <c r="Z102" i="5" s="1"/>
  <c r="D103" i="5"/>
  <c r="E103" i="5" s="1"/>
  <c r="F103" i="5" s="1"/>
  <c r="G103" i="5"/>
  <c r="H103" i="5"/>
  <c r="I103" i="5" s="1"/>
  <c r="J103" i="5" s="1"/>
  <c r="K103" i="5" s="1"/>
  <c r="L103" i="5" s="1"/>
  <c r="M103" i="5" s="1"/>
  <c r="N103" i="5" s="1"/>
  <c r="O103" i="5" s="1"/>
  <c r="P103" i="5" s="1"/>
  <c r="Q103" i="5" s="1"/>
  <c r="R103" i="5" s="1"/>
  <c r="S103" i="5" s="1"/>
  <c r="T103" i="5" s="1"/>
  <c r="U103" i="5" s="1"/>
  <c r="V103" i="5" s="1"/>
  <c r="W103" i="5" s="1"/>
  <c r="X103" i="5" s="1"/>
  <c r="Y103" i="5" s="1"/>
  <c r="Z103" i="5" s="1"/>
  <c r="D104" i="5"/>
  <c r="E104" i="5" s="1"/>
  <c r="F104" i="5" s="1"/>
  <c r="G104" i="5" s="1"/>
  <c r="H104" i="5" s="1"/>
  <c r="I104" i="5"/>
  <c r="J104" i="5" s="1"/>
  <c r="K104" i="5" s="1"/>
  <c r="L104" i="5"/>
  <c r="M104" i="5" s="1"/>
  <c r="N104" i="5" s="1"/>
  <c r="O104" i="5" s="1"/>
  <c r="P104" i="5" s="1"/>
  <c r="Q104" i="5"/>
  <c r="R104" i="5" s="1"/>
  <c r="S104" i="5" s="1"/>
  <c r="T104" i="5" s="1"/>
  <c r="U104" i="5" s="1"/>
  <c r="V104" i="5" s="1"/>
  <c r="W104" i="5" s="1"/>
  <c r="X104" i="5" s="1"/>
  <c r="Y104" i="5" s="1"/>
  <c r="Z104" i="5" s="1"/>
  <c r="D105" i="5"/>
  <c r="E105" i="5"/>
  <c r="F105" i="5"/>
  <c r="G105" i="5"/>
  <c r="H105" i="5" s="1"/>
  <c r="I105" i="5"/>
  <c r="J105" i="5" s="1"/>
  <c r="K105" i="5" s="1"/>
  <c r="L105" i="5" s="1"/>
  <c r="M105" i="5"/>
  <c r="N105" i="5" s="1"/>
  <c r="O105" i="5" s="1"/>
  <c r="P105" i="5" s="1"/>
  <c r="Q105" i="5" s="1"/>
  <c r="R105" i="5" s="1"/>
  <c r="S105" i="5" s="1"/>
  <c r="T105" i="5" s="1"/>
  <c r="U105" i="5" s="1"/>
  <c r="V105" i="5" s="1"/>
  <c r="W105" i="5" s="1"/>
  <c r="X105" i="5" s="1"/>
  <c r="Y105" i="5" s="1"/>
  <c r="Z105" i="5" s="1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90" i="5"/>
  <c r="R74" i="5"/>
  <c r="R78" i="5"/>
  <c r="R82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33" i="5"/>
  <c r="C70" i="5"/>
  <c r="D70" i="5"/>
  <c r="E70" i="5"/>
  <c r="F70" i="5"/>
  <c r="F72" i="5" s="1"/>
  <c r="G70" i="5"/>
  <c r="H70" i="5"/>
  <c r="I70" i="5"/>
  <c r="J70" i="5"/>
  <c r="J86" i="5" s="1"/>
  <c r="K70" i="5"/>
  <c r="L70" i="5"/>
  <c r="M70" i="5"/>
  <c r="M87" i="5" s="1"/>
  <c r="N70" i="5"/>
  <c r="O70" i="5"/>
  <c r="P70" i="5"/>
  <c r="Q70" i="5"/>
  <c r="R70" i="5"/>
  <c r="R86" i="5" s="1"/>
  <c r="S70" i="5"/>
  <c r="T70" i="5"/>
  <c r="U70" i="5"/>
  <c r="U87" i="5" s="1"/>
  <c r="V70" i="5"/>
  <c r="V72" i="5" s="1"/>
  <c r="W70" i="5"/>
  <c r="X70" i="5"/>
  <c r="Y70" i="5"/>
  <c r="Y86" i="5" s="1"/>
  <c r="Z70" i="5"/>
  <c r="Z86" i="5" s="1"/>
  <c r="B70" i="5"/>
  <c r="B76" i="5" s="1"/>
  <c r="N73" i="5" l="1"/>
  <c r="Z85" i="5"/>
  <c r="Z81" i="5"/>
  <c r="Z77" i="5"/>
  <c r="Z73" i="5"/>
  <c r="B87" i="5"/>
  <c r="Z83" i="5"/>
  <c r="Z79" i="5"/>
  <c r="Z75" i="5"/>
  <c r="J85" i="5"/>
  <c r="J81" i="5"/>
  <c r="J77" i="5"/>
  <c r="J73" i="5"/>
  <c r="R84" i="5"/>
  <c r="R80" i="5"/>
  <c r="R76" i="5"/>
  <c r="R72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B79" i="5"/>
  <c r="Y87" i="5"/>
  <c r="J83" i="5"/>
  <c r="J79" i="5"/>
  <c r="J75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B86" i="5"/>
  <c r="B82" i="5"/>
  <c r="B78" i="5"/>
  <c r="B74" i="5"/>
  <c r="X87" i="5"/>
  <c r="T87" i="5"/>
  <c r="P87" i="5"/>
  <c r="L87" i="5"/>
  <c r="H87" i="5"/>
  <c r="D87" i="5"/>
  <c r="X86" i="5"/>
  <c r="T86" i="5"/>
  <c r="P86" i="5"/>
  <c r="L86" i="5"/>
  <c r="H86" i="5"/>
  <c r="V85" i="5"/>
  <c r="F85" i="5"/>
  <c r="N84" i="5"/>
  <c r="V83" i="5"/>
  <c r="F83" i="5"/>
  <c r="N82" i="5"/>
  <c r="V81" i="5"/>
  <c r="F81" i="5"/>
  <c r="N80" i="5"/>
  <c r="V79" i="5"/>
  <c r="F79" i="5"/>
  <c r="N78" i="5"/>
  <c r="V77" i="5"/>
  <c r="F77" i="5"/>
  <c r="N76" i="5"/>
  <c r="V75" i="5"/>
  <c r="F75" i="5"/>
  <c r="N74" i="5"/>
  <c r="V73" i="5"/>
  <c r="F73" i="5"/>
  <c r="N72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B83" i="5"/>
  <c r="E87" i="5"/>
  <c r="Q86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B85" i="5"/>
  <c r="B81" i="5"/>
  <c r="B77" i="5"/>
  <c r="B73" i="5"/>
  <c r="W87" i="5"/>
  <c r="S87" i="5"/>
  <c r="O87" i="5"/>
  <c r="K87" i="5"/>
  <c r="G87" i="5"/>
  <c r="C87" i="5"/>
  <c r="W86" i="5"/>
  <c r="S86" i="5"/>
  <c r="O86" i="5"/>
  <c r="K86" i="5"/>
  <c r="G86" i="5"/>
  <c r="R85" i="5"/>
  <c r="Z84" i="5"/>
  <c r="J84" i="5"/>
  <c r="R83" i="5"/>
  <c r="Z82" i="5"/>
  <c r="J82" i="5"/>
  <c r="R81" i="5"/>
  <c r="Z80" i="5"/>
  <c r="J80" i="5"/>
  <c r="R79" i="5"/>
  <c r="Z78" i="5"/>
  <c r="J78" i="5"/>
  <c r="R77" i="5"/>
  <c r="Z76" i="5"/>
  <c r="J76" i="5"/>
  <c r="R75" i="5"/>
  <c r="Z74" i="5"/>
  <c r="J74" i="5"/>
  <c r="R73" i="5"/>
  <c r="Z72" i="5"/>
  <c r="J72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B75" i="5"/>
  <c r="Q87" i="5"/>
  <c r="I87" i="5"/>
  <c r="U86" i="5"/>
  <c r="M86" i="5"/>
  <c r="I86" i="5"/>
  <c r="B72" i="5"/>
  <c r="B84" i="5"/>
  <c r="B80" i="5"/>
  <c r="Z87" i="5"/>
  <c r="V87" i="5"/>
  <c r="R87" i="5"/>
  <c r="N87" i="5"/>
  <c r="J87" i="5"/>
  <c r="F87" i="5"/>
  <c r="V86" i="5"/>
  <c r="N86" i="5"/>
  <c r="F86" i="5"/>
  <c r="N85" i="5"/>
  <c r="V84" i="5"/>
  <c r="F84" i="5"/>
  <c r="N83" i="5"/>
  <c r="V82" i="5"/>
  <c r="F82" i="5"/>
  <c r="N81" i="5"/>
  <c r="V80" i="5"/>
  <c r="F80" i="5"/>
  <c r="N79" i="5"/>
  <c r="V78" i="5"/>
  <c r="F78" i="5"/>
  <c r="N77" i="5"/>
  <c r="V76" i="5"/>
  <c r="F76" i="5"/>
  <c r="N75" i="5"/>
  <c r="V74" i="5"/>
  <c r="F74" i="5"/>
  <c r="C52" i="5" l="1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G66" i="5" s="1"/>
  <c r="C67" i="5"/>
  <c r="D67" i="5"/>
  <c r="E67" i="5"/>
  <c r="F67" i="5"/>
  <c r="G67" i="5" s="1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52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33" i="5"/>
  <c r="G65" i="5" l="1"/>
  <c r="G62" i="5"/>
  <c r="G59" i="5"/>
  <c r="G55" i="5"/>
  <c r="G54" i="5"/>
  <c r="G64" i="5"/>
  <c r="G61" i="5"/>
  <c r="G58" i="5"/>
  <c r="G56" i="5"/>
  <c r="G52" i="5"/>
  <c r="G63" i="5"/>
  <c r="G60" i="5"/>
  <c r="G57" i="5"/>
  <c r="G53" i="5"/>
</calcChain>
</file>

<file path=xl/sharedStrings.xml><?xml version="1.0" encoding="utf-8"?>
<sst xmlns="http://schemas.openxmlformats.org/spreadsheetml/2006/main" count="485" uniqueCount="266">
  <si>
    <t>Notes</t>
  </si>
  <si>
    <t>U.S. Plug-in Electric Vehicle Sales by Model</t>
  </si>
  <si>
    <t>Type</t>
  </si>
  <si>
    <t>TOTAL</t>
  </si>
  <si>
    <t>Nissan LEAF</t>
  </si>
  <si>
    <t>EV</t>
  </si>
  <si>
    <t>Chevrolet Volt PHEV</t>
  </si>
  <si>
    <t>PHEV</t>
  </si>
  <si>
    <t>Tesla Model S</t>
  </si>
  <si>
    <t>Toyota Prius Plug-in</t>
  </si>
  <si>
    <t>Ford Fusion Energi</t>
  </si>
  <si>
    <t>Ford C-MAX Energi PHEV</t>
  </si>
  <si>
    <t>BMW i3</t>
  </si>
  <si>
    <t>Ford Focus EV</t>
  </si>
  <si>
    <t>Fiat 500E</t>
  </si>
  <si>
    <t>Smart for Two EV</t>
  </si>
  <si>
    <t>VW e-Golf</t>
  </si>
  <si>
    <t>Chevrolet Spark</t>
  </si>
  <si>
    <t>BMW i8</t>
  </si>
  <si>
    <t>Mercedes B-Class Electric</t>
  </si>
  <si>
    <t>Toyota RAV4 EV</t>
  </si>
  <si>
    <t>Cadillac ELR</t>
  </si>
  <si>
    <t>Mitsubishi i-MiEV</t>
  </si>
  <si>
    <t>Porsche Panamera S E-Hybrid</t>
  </si>
  <si>
    <t>Porsche Cayenne S E-Hybrid</t>
  </si>
  <si>
    <t>Kia Soul EV</t>
  </si>
  <si>
    <t>Honda Fit EV</t>
  </si>
  <si>
    <t>Honda Accord</t>
  </si>
  <si>
    <t>BMW Active E</t>
  </si>
  <si>
    <t>BMW X5</t>
  </si>
  <si>
    <t>Smart ED</t>
  </si>
  <si>
    <t>Tesla Model X</t>
  </si>
  <si>
    <t>Mercedes S550 Plug in</t>
  </si>
  <si>
    <t>Volvo XC90</t>
  </si>
  <si>
    <t>Total</t>
  </si>
  <si>
    <r>
      <rPr>
        <b/>
        <sz val="10"/>
        <rFont val="Arial"/>
        <family val="2"/>
      </rPr>
      <t>Data Source:</t>
    </r>
    <r>
      <rPr>
        <sz val="11"/>
        <color theme="1"/>
        <rFont val="Calibri"/>
        <family val="2"/>
        <scheme val="minor"/>
      </rPr>
      <t xml:space="preserve"> http://hybridcars.com</t>
    </r>
  </si>
  <si>
    <t>Notes:</t>
  </si>
  <si>
    <t>PEVs include plug-in HEVs and extended range EVs, but do not include Neighborhood Electric Vehicles, Low Speed Electric Vehicles, or two-wheeled electric vehicles. Only full-sized vehicles sold in the U.S. and capable of 60mph are listed.</t>
  </si>
  <si>
    <t>Last updated 1/28/16</t>
  </si>
  <si>
    <t>Acronyms:</t>
  </si>
  <si>
    <t>PEV: Plug-in Electric Vehicle</t>
  </si>
  <si>
    <t>PHEV: Plug-in hybrid electric vehicle. These include any vehicle that has both an electric motor and gasoline engine, including extended range electric vehicles.</t>
  </si>
  <si>
    <t>Vehicle</t>
  </si>
  <si>
    <t>Manufacturer</t>
  </si>
  <si>
    <t>Nissan</t>
  </si>
  <si>
    <t>Chevrolet</t>
  </si>
  <si>
    <t>Tesla</t>
  </si>
  <si>
    <t>Toyota</t>
  </si>
  <si>
    <t>Ford</t>
  </si>
  <si>
    <t>BMW</t>
  </si>
  <si>
    <t>Fiat</t>
  </si>
  <si>
    <t>Smart</t>
  </si>
  <si>
    <t>VW</t>
  </si>
  <si>
    <t>Mercedes</t>
  </si>
  <si>
    <t>Cadillac</t>
  </si>
  <si>
    <t>Mitsubishi</t>
  </si>
  <si>
    <t>Porsche</t>
  </si>
  <si>
    <t>Kia</t>
  </si>
  <si>
    <t>Honda</t>
  </si>
  <si>
    <t>Volvo</t>
  </si>
  <si>
    <t>Row Labels</t>
  </si>
  <si>
    <t>Grand Total</t>
  </si>
  <si>
    <t>Sum of 2011</t>
  </si>
  <si>
    <t>Sum of 2012</t>
  </si>
  <si>
    <t>Sum of 2013</t>
  </si>
  <si>
    <t>Sum of 2014</t>
  </si>
  <si>
    <t>Sum of 2015</t>
  </si>
  <si>
    <t>Through 2011</t>
  </si>
  <si>
    <t>Through 2012</t>
  </si>
  <si>
    <t>Through 2013</t>
  </si>
  <si>
    <t>Through 2014</t>
  </si>
  <si>
    <t>Through 2015</t>
  </si>
  <si>
    <t>Share of total Sales</t>
  </si>
  <si>
    <t>Annual Sales</t>
  </si>
  <si>
    <t>Cumulative Sales</t>
  </si>
  <si>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</si>
  <si>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</si>
  <si>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</si>
  <si>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</si>
  <si>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</si>
  <si>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</si>
  <si>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</si>
  <si>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</si>
  <si>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</si>
  <si>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</si>
  <si>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TST000</t>
  </si>
  <si>
    <t>39. Light-Duty Vehicle Sales by Technology Type</t>
  </si>
  <si>
    <t>(thousands)</t>
  </si>
  <si>
    <t>United States</t>
  </si>
  <si>
    <t/>
  </si>
  <si>
    <t>2015-</t>
  </si>
  <si>
    <t xml:space="preserve"> Technology Type</t>
  </si>
  <si>
    <t>New Car Sales 1/</t>
  </si>
  <si>
    <t xml:space="preserve"> Conventional Cars</t>
  </si>
  <si>
    <t>TST000:ba_GasolineICEVe</t>
  </si>
  <si>
    <t xml:space="preserve">   Gasoline ICE Vehicles</t>
  </si>
  <si>
    <t>TST000:ba_TDIDieselICE</t>
  </si>
  <si>
    <t xml:space="preserve">   TDI Diesel ICE</t>
  </si>
  <si>
    <t>TST000:ba_TotalConventi</t>
  </si>
  <si>
    <t xml:space="preserve">     Total Conventional Cars</t>
  </si>
  <si>
    <t xml:space="preserve"> Alternative-Fuel Cars</t>
  </si>
  <si>
    <t>TST000:ca_Ethanol-FlexF</t>
  </si>
  <si>
    <t xml:space="preserve">   Ethanol-Flex Fuel ICE</t>
  </si>
  <si>
    <t>TST000:ca_100mileEV</t>
  </si>
  <si>
    <t xml:space="preserve">   100 Mile Electric Vehicle</t>
  </si>
  <si>
    <t>TST000:ca_ElectricVehic</t>
  </si>
  <si>
    <t xml:space="preserve">   200 Mile Electric Vehicle</t>
  </si>
  <si>
    <t>TST000:ca_Plug-inGasoli</t>
  </si>
  <si>
    <t xml:space="preserve">   Plug-in 10 Gasoline Hybrid</t>
  </si>
  <si>
    <t>TST000:ca_Plug-in40Hybd</t>
  </si>
  <si>
    <t xml:space="preserve">   Plug-in 40 Gasoline Hybrid</t>
  </si>
  <si>
    <t>TST000:ca_Electric-Dies</t>
  </si>
  <si>
    <t xml:space="preserve">   Electric-Diesel Hybrid</t>
  </si>
  <si>
    <t>- -</t>
  </si>
  <si>
    <t>TST000:ca_Electric-Gaso</t>
  </si>
  <si>
    <t xml:space="preserve">   Electric-Gasoline Hybrid</t>
  </si>
  <si>
    <t>TST000:ca_CompressedNat</t>
  </si>
  <si>
    <t xml:space="preserve">   Natural Gas ICE</t>
  </si>
  <si>
    <t>TST000:da_CompressedNat</t>
  </si>
  <si>
    <t xml:space="preserve">   Natural Gas Bi-fuel</t>
  </si>
  <si>
    <t>TST000:da_LiquefiedPetr</t>
  </si>
  <si>
    <t xml:space="preserve">   Propane ICE</t>
  </si>
  <si>
    <t>TST000:ea_LiquefiedPetr</t>
  </si>
  <si>
    <t xml:space="preserve">   Propane Bi-fuel</t>
  </si>
  <si>
    <t>TST000:ea_FuelCellGasol</t>
  </si>
  <si>
    <t xml:space="preserve">   Fuel Cell Gasoline</t>
  </si>
  <si>
    <t>TST000:ea_FuelCellMetha</t>
  </si>
  <si>
    <t xml:space="preserve">   Fuel Cell Methanol</t>
  </si>
  <si>
    <t>TST000:ea_FuelCellHydro</t>
  </si>
  <si>
    <t xml:space="preserve">   Fuel Cell Hydrogen</t>
  </si>
  <si>
    <t>TST000:ea_TotalAlternat</t>
  </si>
  <si>
    <t xml:space="preserve">     Total Alternative Cars</t>
  </si>
  <si>
    <t>TST000:fa_PercentAltern</t>
  </si>
  <si>
    <t>Percent Alternative Car Sales</t>
  </si>
  <si>
    <t>TST000:fa_TotalNewCarSa</t>
  </si>
  <si>
    <t>Total New Car Sales</t>
  </si>
  <si>
    <t>New Light Truck Sales 2/</t>
  </si>
  <si>
    <t xml:space="preserve"> Conventional Light Trucks</t>
  </si>
  <si>
    <t>TST000:ga_GasolineICEVe</t>
  </si>
  <si>
    <t>TST000:ga_TDIDieselICE</t>
  </si>
  <si>
    <t>TST000:ga_TotalConventi</t>
  </si>
  <si>
    <t xml:space="preserve">     Total Conventional Light Trucks</t>
  </si>
  <si>
    <t xml:space="preserve"> Alternative-Fuel Light Trucks</t>
  </si>
  <si>
    <t>TST000:ha_Ethanol-FlexF</t>
  </si>
  <si>
    <t>TST000:ha_100mileEV</t>
  </si>
  <si>
    <t>TST000:ha_ElectricVehic</t>
  </si>
  <si>
    <t>TST000:ha_Plug-inGasoli</t>
  </si>
  <si>
    <t>TST000:ha_Plug-in40Hybd</t>
  </si>
  <si>
    <t>TST000:ha_Electric-Dies</t>
  </si>
  <si>
    <t>TST000:ha_Electric-Gaso</t>
  </si>
  <si>
    <t>TST000:ha_CompressedNat</t>
  </si>
  <si>
    <t>TST000:ia_CompressedNat</t>
  </si>
  <si>
    <t>TST000:ia_LiquefiedPetr</t>
  </si>
  <si>
    <t>TST000:ja_LiquefiedPetr</t>
  </si>
  <si>
    <t>TST000:ja_FuelCellGasol</t>
  </si>
  <si>
    <t>TST000:ja_FuelCellMetha</t>
  </si>
  <si>
    <t>TST000:ja_FuelCellHydro</t>
  </si>
  <si>
    <t>TST000:ja_TotalAlternat</t>
  </si>
  <si>
    <t xml:space="preserve">     Total Alternative Light Trucks</t>
  </si>
  <si>
    <t>TST000:ka_PercentAltern</t>
  </si>
  <si>
    <t>Percent Alternative Light Truck Sales</t>
  </si>
  <si>
    <t>TST000:ka_TotalNewTruck</t>
  </si>
  <si>
    <t>Total New Light Truck Sales</t>
  </si>
  <si>
    <t>TST000:la_PercentTotalA</t>
  </si>
  <si>
    <t>Percent Total Alternative Sales</t>
  </si>
  <si>
    <t>TST000:la_EPACTLegislat</t>
  </si>
  <si>
    <t>EPACT Legislative  Alternative Sales</t>
  </si>
  <si>
    <t>TST000:la_ZEVPLegislati</t>
  </si>
  <si>
    <t>ZEVP Legislative Alternative Sales</t>
  </si>
  <si>
    <t>Total Sales, Cars and Light Trucks</t>
  </si>
  <si>
    <t>TST000:ta_ConventionGas</t>
  </si>
  <si>
    <t xml:space="preserve">   Conventional Gasoline</t>
  </si>
  <si>
    <t>TST000:ta_TDIDiesel</t>
  </si>
  <si>
    <t xml:space="preserve">   TDI Diesel</t>
  </si>
  <si>
    <t>TST000:ta_Flex-Fuel</t>
  </si>
  <si>
    <t xml:space="preserve">   Flex-Fuel</t>
  </si>
  <si>
    <t>TST000:ta_PlugElectric</t>
  </si>
  <si>
    <t xml:space="preserve">   Electric</t>
  </si>
  <si>
    <t>TST000:ta_PluginHybrid</t>
  </si>
  <si>
    <t xml:space="preserve">   Plug-in Electric Hybrid</t>
  </si>
  <si>
    <t>TST000:ta_ElectricHybrd</t>
  </si>
  <si>
    <t xml:space="preserve">   Electric Hybrid</t>
  </si>
  <si>
    <t>TST000:ta_GassyGaseous</t>
  </si>
  <si>
    <t xml:space="preserve">   Gaseous (Propane and Natural Gas)</t>
  </si>
  <si>
    <t>TST000:ta_FuelCell</t>
  </si>
  <si>
    <t xml:space="preserve">   Fuel Cell</t>
  </si>
  <si>
    <t>TST000:ma_TotalVehicles</t>
  </si>
  <si>
    <t>Total Vehicles Sales</t>
  </si>
  <si>
    <t>TST000:mh_ConventionGas</t>
  </si>
  <si>
    <t xml:space="preserve">   Conventional Gasoline Microhybrids</t>
  </si>
  <si>
    <t>TST000:mh_TDIDiesel</t>
  </si>
  <si>
    <t xml:space="preserve">   TDI Diesel Microhybrids</t>
  </si>
  <si>
    <t>TST000: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</si>
  <si>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</si>
  <si>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</si>
  <si>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</si>
  <si>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ICE = Internal combustion engine.</t>
  </si>
  <si>
    <t xml:space="preserve">   EPACT = Energy Policy Act of 1992.</t>
  </si>
  <si>
    <t xml:space="preserve">   ZEVP = Zero emission vehicles from the low emission vehicle program.</t>
  </si>
  <si>
    <t xml:space="preserve">   - - = Not applicable.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</si>
  <si>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</si>
  <si>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</si>
  <si>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</si>
  <si>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Fuels 2009 (Part II - User and Fuel Data); and EIA, AEO2016 National Energy Modeling System run ref2016.d032416a.  2015 and</t>
  </si>
  <si>
    <t>projections:  EIA, AEO2016 National Energy Modeling System run ref2016.d032416a.</t>
  </si>
  <si>
    <t>Forecast sales (AEO)</t>
  </si>
  <si>
    <t>Forecast sales based on 2015 annual share</t>
  </si>
  <si>
    <t xml:space="preserve">  BMW</t>
  </si>
  <si>
    <t xml:space="preserve">  Cadillas</t>
  </si>
  <si>
    <t xml:space="preserve">  Chevrolet</t>
  </si>
  <si>
    <t xml:space="preserve">  Fiat</t>
  </si>
  <si>
    <t xml:space="preserve">  Ford</t>
  </si>
  <si>
    <t xml:space="preserve">  Honda</t>
  </si>
  <si>
    <t xml:space="preserve">  Kia</t>
  </si>
  <si>
    <t xml:space="preserve">  Mercedes</t>
  </si>
  <si>
    <t xml:space="preserve">  Mitsubishi</t>
  </si>
  <si>
    <t xml:space="preserve">  Nissan</t>
  </si>
  <si>
    <t xml:space="preserve">  Porsche</t>
  </si>
  <si>
    <t xml:space="preserve">  Smart</t>
  </si>
  <si>
    <t xml:space="preserve">  Tesla</t>
  </si>
  <si>
    <t xml:space="preserve">  Toyota</t>
  </si>
  <si>
    <t xml:space="preserve">  VW</t>
  </si>
  <si>
    <t xml:space="preserve">  Volvo</t>
  </si>
  <si>
    <t>Share of Annual  Sales</t>
  </si>
  <si>
    <t>Annual Tax Credit Amount</t>
  </si>
  <si>
    <t>Weighted Average Tax Credit Amount by Forecasted Sales</t>
  </si>
  <si>
    <t>BGSpEV BAU Government Subsidy per Electric Vehicle</t>
  </si>
  <si>
    <t>Sources:</t>
  </si>
  <si>
    <t>Historical EV Sales by Manufacturer</t>
  </si>
  <si>
    <t>U.S. Alternative Fuels Data Center</t>
  </si>
  <si>
    <t>http://www.afdc.energy.gov/data/widgets/10567</t>
  </si>
  <si>
    <t>From "Download" link, select "Download Excel spreadsheet"</t>
  </si>
  <si>
    <t>Projected EV Sales</t>
  </si>
  <si>
    <t>U.S. Energy Information Administration</t>
  </si>
  <si>
    <t>Table 39</t>
  </si>
  <si>
    <t>http://www.eia.gov/outlooks/aeo/supplement/excel/suptab_39.xlsx</t>
  </si>
  <si>
    <t>basis over the year following the point at which that manufacturer has cumulatively</t>
  </si>
  <si>
    <t>sold 200,000 qualifying vehicles.  Qualifying vehicles include both plug-in hybrid</t>
  </si>
  <si>
    <t>electric vehicles (PHEVs) and plug-in electric vehicles (PEVs).</t>
  </si>
  <si>
    <t>We find the sales of electric vehicles by manufacturer and forecasts of EV sales</t>
  </si>
  <si>
    <t>(not by manufacturer).  We use the ratio of each manufacturer's sales in 2015 to the</t>
  </si>
  <si>
    <t>total number of PHEVs/PEVs sold in 2015 to scale up each manufacturer's sales</t>
  </si>
  <si>
    <t>in future years.  Then, we take a sales-weighted average of the tax credit available</t>
  </si>
  <si>
    <t>to each manufacturer in each year, applying the cutoff (if cumulative sales &gt;</t>
  </si>
  <si>
    <t>assume that the share of EV sales from each manufacturer of EVs is constant</t>
  </si>
  <si>
    <t>throughout the model run, though in reality, the share for certain manufacturers</t>
  </si>
  <si>
    <t>is likely to decrease after their tax credits are used up or as their competitors</t>
  </si>
  <si>
    <t>invest more resources into making and marketing EVs.</t>
  </si>
  <si>
    <t>200,000, the tax credit = 0).  This involves one important assumption.  We</t>
  </si>
  <si>
    <t>In the U.S. BAU case, subsidies (in the form of tax credits) are only offered for</t>
  </si>
  <si>
    <t>passenger LDVs, not other vehicle types.</t>
  </si>
  <si>
    <t>The tax credit per vehicle phases out on a per-manufacturer</t>
  </si>
  <si>
    <t>Tax Credit Magnitude and Rules</t>
  </si>
  <si>
    <t>U.S. Internal Revenue Service</t>
  </si>
  <si>
    <t>https://www.irs.gov/businesses/plug-in-electric-vehicle-credit-irc-30-and-irc-30d</t>
  </si>
  <si>
    <t>Plug-In Electric Drive Vehicle Credit (IRC 30D)</t>
  </si>
  <si>
    <t>We assume all vehicles considered have sufficient battery capacity to receive the</t>
  </si>
  <si>
    <t>maximum tax credit.</t>
  </si>
  <si>
    <t>The tax credit scales with vehicle battery capacity, up to a maximum of $7,500 per vehicle.</t>
  </si>
  <si>
    <t>Vehicle Type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</si>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</sst>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#,##0.0"/>
    <numFmt numFmtId="166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6" applyNumberFormat="0" applyProtection="0">
      <alignment wrapText="1"/>
    </xf>
    <xf numFmtId="0" fontId="12" fillId="0" borderId="0" applyNumberFormat="0" applyProtection="0">
      <alignment horizontal="left"/>
    </xf>
    <xf numFmtId="0" fontId="10" fillId="0" borderId="17" applyNumberFormat="0" applyProtection="0">
      <alignment wrapText="1"/>
    </xf>
    <xf numFmtId="0" fontId="9" fillId="0" borderId="18" applyNumberFormat="0" applyFont="0" applyProtection="0">
      <alignment wrapText="1"/>
    </xf>
    <xf numFmtId="0" fontId="9" fillId="0" borderId="19" applyNumberFormat="0" applyProtection="0">
      <alignment wrapText="1"/>
    </xf>
  </cellStyleXfs>
  <cellXfs count="72">
    <xf numFmtId="0" fontId="0" fillId="0" borderId="0" xfId="0"/>
    <xf numFmtId="0" fontId="4" fillId="0" borderId="4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0" fillId="0" borderId="4" xfId="0" applyBorder="1"/>
    <xf numFmtId="0" fontId="5" fillId="0" borderId="5" xfId="0" applyFon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0" fontId="5" fillId="0" borderId="4" xfId="0" applyFont="1" applyBorder="1"/>
    <xf numFmtId="0" fontId="5" fillId="0" borderId="4" xfId="0" applyFont="1" applyFill="1" applyBorder="1"/>
    <xf numFmtId="3" fontId="0" fillId="0" borderId="5" xfId="0" applyNumberFormat="1" applyFill="1" applyBorder="1"/>
    <xf numFmtId="3" fontId="0" fillId="0" borderId="6" xfId="0" applyNumberFormat="1" applyFill="1" applyBorder="1"/>
    <xf numFmtId="3" fontId="0" fillId="0" borderId="7" xfId="0" applyNumberFormat="1" applyFill="1" applyBorder="1"/>
    <xf numFmtId="0" fontId="5" fillId="0" borderId="8" xfId="0" applyFont="1" applyFill="1" applyBorder="1"/>
    <xf numFmtId="0" fontId="5" fillId="0" borderId="9" xfId="0" applyFont="1" applyBorder="1"/>
    <xf numFmtId="3" fontId="0" fillId="0" borderId="9" xfId="0" applyNumberFormat="1" applyFill="1" applyBorder="1"/>
    <xf numFmtId="3" fontId="0" fillId="0" borderId="10" xfId="0" applyNumberFormat="1" applyFill="1" applyBorder="1"/>
    <xf numFmtId="3" fontId="0" fillId="0" borderId="11" xfId="0" applyNumberFormat="1" applyFill="1" applyBorder="1"/>
    <xf numFmtId="0" fontId="4" fillId="0" borderId="12" xfId="0" applyFont="1" applyBorder="1"/>
    <xf numFmtId="3" fontId="6" fillId="0" borderId="13" xfId="0" applyNumberFormat="1" applyFont="1" applyBorder="1"/>
    <xf numFmtId="3" fontId="5" fillId="0" borderId="13" xfId="0" applyNumberFormat="1" applyFont="1" applyBorder="1"/>
    <xf numFmtId="3" fontId="5" fillId="0" borderId="14" xfId="0" applyNumberFormat="1" applyFont="1" applyBorder="1"/>
    <xf numFmtId="3" fontId="5" fillId="0" borderId="15" xfId="0" applyNumberFormat="1" applyFont="1" applyBorder="1"/>
    <xf numFmtId="0" fontId="0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0" fontId="7" fillId="0" borderId="0" xfId="0" applyFont="1" applyFill="1" applyBorder="1" applyAlignment="1">
      <alignment wrapText="1"/>
    </xf>
    <xf numFmtId="0" fontId="0" fillId="0" borderId="0" xfId="0" applyBorder="1" applyAlignment="1"/>
    <xf numFmtId="43" fontId="0" fillId="0" borderId="0" xfId="0" applyNumberFormat="1" applyFill="1" applyBorder="1"/>
    <xf numFmtId="0" fontId="5" fillId="0" borderId="0" xfId="0" applyFont="1" applyFill="1" applyBorder="1"/>
    <xf numFmtId="0" fontId="0" fillId="0" borderId="0" xfId="0" applyBorder="1" applyAlignment="1">
      <alignment wrapText="1"/>
    </xf>
    <xf numFmtId="0" fontId="2" fillId="0" borderId="0" xfId="0" applyFont="1"/>
    <xf numFmtId="0" fontId="2" fillId="0" borderId="5" xfId="0" applyFont="1" applyBorder="1"/>
    <xf numFmtId="0" fontId="4" fillId="0" borderId="5" xfId="0" applyFont="1" applyFill="1" applyBorder="1"/>
    <xf numFmtId="0" fontId="0" fillId="0" borderId="5" xfId="0" applyBorder="1"/>
    <xf numFmtId="0" fontId="5" fillId="0" borderId="5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1" fontId="0" fillId="0" borderId="0" xfId="0" applyNumberFormat="1"/>
    <xf numFmtId="0" fontId="9" fillId="0" borderId="0" xfId="2" applyFont="1"/>
    <xf numFmtId="0" fontId="10" fillId="0" borderId="16" xfId="3" applyFont="1" applyFill="1" applyBorder="1" applyAlignment="1">
      <alignment wrapText="1"/>
    </xf>
    <xf numFmtId="0" fontId="11" fillId="0" borderId="0" xfId="0" applyFont="1"/>
    <xf numFmtId="0" fontId="7" fillId="0" borderId="0" xfId="0" applyFont="1"/>
    <xf numFmtId="0" fontId="12" fillId="0" borderId="0" xfId="4" applyFont="1" applyFill="1" applyBorder="1" applyAlignment="1">
      <alignment horizontal="left"/>
    </xf>
    <xf numFmtId="0" fontId="0" fillId="0" borderId="0" xfId="2" applyFont="1"/>
    <xf numFmtId="0" fontId="0" fillId="0" borderId="0" xfId="0" applyAlignment="1" applyProtection="1">
      <alignment horizontal="left"/>
    </xf>
    <xf numFmtId="0" fontId="10" fillId="0" borderId="17" xfId="5" applyFont="1" applyFill="1" applyBorder="1" applyAlignment="1">
      <alignment wrapText="1"/>
    </xf>
    <xf numFmtId="0" fontId="0" fillId="0" borderId="18" xfId="6" applyFont="1" applyFill="1" applyBorder="1" applyAlignment="1">
      <alignment wrapText="1"/>
    </xf>
    <xf numFmtId="165" fontId="0" fillId="0" borderId="18" xfId="6" applyNumberFormat="1" applyFont="1" applyFill="1" applyAlignment="1">
      <alignment horizontal="right" wrapText="1"/>
    </xf>
    <xf numFmtId="166" fontId="0" fillId="0" borderId="18" xfId="6" applyNumberFormat="1" applyFont="1" applyFill="1" applyAlignment="1">
      <alignment horizontal="right" wrapText="1"/>
    </xf>
    <xf numFmtId="165" fontId="10" fillId="0" borderId="17" xfId="5" applyNumberFormat="1" applyFill="1" applyAlignment="1">
      <alignment horizontal="right" wrapText="1"/>
    </xf>
    <xf numFmtId="166" fontId="10" fillId="0" borderId="17" xfId="5" applyNumberFormat="1" applyFill="1" applyAlignment="1">
      <alignment horizontal="right" wrapText="1"/>
    </xf>
    <xf numFmtId="0" fontId="13" fillId="0" borderId="0" xfId="0" applyFont="1"/>
    <xf numFmtId="0" fontId="14" fillId="0" borderId="0" xfId="0" applyFont="1"/>
    <xf numFmtId="0" fontId="0" fillId="0" borderId="0" xfId="0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9" fillId="0" borderId="19" xfId="7" applyFont="1" applyFill="1" applyBorder="1" applyAlignment="1">
      <alignment wrapText="1"/>
    </xf>
    <xf numFmtId="0" fontId="2" fillId="2" borderId="0" xfId="0" applyFont="1" applyFill="1"/>
    <xf numFmtId="0" fontId="0" fillId="0" borderId="0" xfId="0" applyFont="1"/>
    <xf numFmtId="0" fontId="0" fillId="0" borderId="0" xfId="0" applyFont="1" applyAlignment="1">
      <alignment horizontal="right"/>
    </xf>
  </cellXfs>
  <cellStyles count="8">
    <cellStyle name="Body: normal cell" xfId="6"/>
    <cellStyle name="Font: Calibri, 9pt regular" xfId="2"/>
    <cellStyle name="Footnotes: top row" xfId="7"/>
    <cellStyle name="Header: bottom row" xfId="3"/>
    <cellStyle name="Normal" xfId="0" builtinId="0"/>
    <cellStyle name="Parent row" xfId="5"/>
    <cellStyle name="Percent" xfId="1" builtinId="5"/>
    <cellStyle name="Table titl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U.S. Plug-in Electric Vehicle Sales by Model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Nissan LEAF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9674</c:v>
              </c:pt>
              <c:pt idx="1">
                <c:v>9819</c:v>
              </c:pt>
              <c:pt idx="2">
                <c:v>22610</c:v>
              </c:pt>
              <c:pt idx="3">
                <c:v>30200</c:v>
              </c:pt>
              <c:pt idx="4">
                <c:v>17269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212-4E2A-837A-BD860A06A1E2}"/>
            </c:ext>
          </c:extLst>
        </c:ser>
        <c:ser>
          <c:idx val="1"/>
          <c:order val="1"/>
          <c:tx>
            <c:v>Chevrolet Volt PHEV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7671</c:v>
              </c:pt>
              <c:pt idx="1">
                <c:v>23461</c:v>
              </c:pt>
              <c:pt idx="2">
                <c:v>23094</c:v>
              </c:pt>
              <c:pt idx="3">
                <c:v>18805</c:v>
              </c:pt>
              <c:pt idx="4">
                <c:v>15393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212-4E2A-837A-BD860A06A1E2}"/>
            </c:ext>
          </c:extLst>
        </c:ser>
        <c:ser>
          <c:idx val="2"/>
          <c:order val="2"/>
          <c:tx>
            <c:v>Tesla Model S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2171</c:v>
              </c:pt>
              <c:pt idx="2">
                <c:v>19000</c:v>
              </c:pt>
              <c:pt idx="3">
                <c:v>16750</c:v>
              </c:pt>
              <c:pt idx="4">
                <c:v>26200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212-4E2A-837A-BD860A06A1E2}"/>
            </c:ext>
          </c:extLst>
        </c:ser>
        <c:ser>
          <c:idx val="3"/>
          <c:order val="3"/>
          <c:tx>
            <c:v>Toyota Prius Plug-in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12749</c:v>
              </c:pt>
              <c:pt idx="2">
                <c:v>12088</c:v>
              </c:pt>
              <c:pt idx="3">
                <c:v>13264</c:v>
              </c:pt>
              <c:pt idx="4">
                <c:v>4191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212-4E2A-837A-BD860A06A1E2}"/>
            </c:ext>
          </c:extLst>
        </c:ser>
        <c:ser>
          <c:idx val="4"/>
          <c:order val="4"/>
          <c:tx>
            <c:v>Ford Fusion Energi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6089</c:v>
              </c:pt>
              <c:pt idx="3">
                <c:v>11550</c:v>
              </c:pt>
              <c:pt idx="4">
                <c:v>9750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212-4E2A-837A-BD860A06A1E2}"/>
            </c:ext>
          </c:extLst>
        </c:ser>
        <c:ser>
          <c:idx val="5"/>
          <c:order val="5"/>
          <c:tx>
            <c:v>Ford C-MAX Energi PHEV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2374</c:v>
              </c:pt>
              <c:pt idx="2">
                <c:v>7154</c:v>
              </c:pt>
              <c:pt idx="3">
                <c:v>8433</c:v>
              </c:pt>
              <c:pt idx="4">
                <c:v>7591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212-4E2A-837A-BD860A06A1E2}"/>
            </c:ext>
          </c:extLst>
        </c:ser>
        <c:ser>
          <c:idx val="6"/>
          <c:order val="6"/>
          <c:tx>
            <c:v>BMW i3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6092</c:v>
              </c:pt>
              <c:pt idx="4">
                <c:v>11004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7212-4E2A-837A-BD860A06A1E2}"/>
            </c:ext>
          </c:extLst>
        </c:ser>
        <c:ser>
          <c:idx val="7"/>
          <c:order val="7"/>
          <c:tx>
            <c:v>Ford Focus EV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683</c:v>
              </c:pt>
              <c:pt idx="2">
                <c:v>1738</c:v>
              </c:pt>
              <c:pt idx="3">
                <c:v>1964</c:v>
              </c:pt>
              <c:pt idx="4">
                <c:v>1582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212-4E2A-837A-BD860A06A1E2}"/>
            </c:ext>
          </c:extLst>
        </c:ser>
        <c:ser>
          <c:idx val="8"/>
          <c:order val="8"/>
          <c:tx>
            <c:v>Fiat 500E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260</c:v>
              </c:pt>
              <c:pt idx="3">
                <c:v>1503</c:v>
              </c:pt>
              <c:pt idx="4">
                <c:v>3477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7212-4E2A-837A-BD860A06A1E2}"/>
            </c:ext>
          </c:extLst>
        </c:ser>
        <c:ser>
          <c:idx val="9"/>
          <c:order val="9"/>
          <c:tx>
            <c:v>Smart for Two EV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137</c:v>
              </c:pt>
              <c:pt idx="2">
                <c:v>923</c:v>
              </c:pt>
              <c:pt idx="3">
                <c:v>2594</c:v>
              </c:pt>
              <c:pt idx="4">
                <c:v>1387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212-4E2A-837A-BD860A06A1E2}"/>
            </c:ext>
          </c:extLst>
        </c:ser>
        <c:ser>
          <c:idx val="10"/>
          <c:order val="10"/>
          <c:tx>
            <c:v>VW e-Golf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357</c:v>
              </c:pt>
              <c:pt idx="4">
                <c:v>4232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7212-4E2A-837A-BD860A06A1E2}"/>
            </c:ext>
          </c:extLst>
        </c:ser>
        <c:ser>
          <c:idx val="11"/>
          <c:order val="11"/>
          <c:tx>
            <c:v>Chevrolet Spark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560</c:v>
              </c:pt>
              <c:pt idx="3">
                <c:v>1145</c:v>
              </c:pt>
              <c:pt idx="4">
                <c:v>2629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7212-4E2A-837A-BD860A06A1E2}"/>
            </c:ext>
          </c:extLst>
        </c:ser>
        <c:ser>
          <c:idx val="12"/>
          <c:order val="12"/>
          <c:tx>
            <c:v>BMW i8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555</c:v>
              </c:pt>
              <c:pt idx="4">
                <c:v>2265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7212-4E2A-837A-BD860A06A1E2}"/>
            </c:ext>
          </c:extLst>
        </c:ser>
        <c:ser>
          <c:idx val="13"/>
          <c:order val="13"/>
          <c:tx>
            <c:v>Mercedes B-Class Electric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774</c:v>
              </c:pt>
              <c:pt idx="4">
                <c:v>1906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7212-4E2A-837A-BD860A06A1E2}"/>
            </c:ext>
          </c:extLst>
        </c:ser>
        <c:ser>
          <c:idx val="14"/>
          <c:order val="14"/>
          <c:tx>
            <c:v>Toyota RAV4 EV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192</c:v>
              </c:pt>
              <c:pt idx="2">
                <c:v>1005</c:v>
              </c:pt>
              <c:pt idx="3">
                <c:v>1184</c:v>
              </c:pt>
              <c:pt idx="4">
                <c:v>18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7212-4E2A-837A-BD860A06A1E2}"/>
            </c:ext>
          </c:extLst>
        </c:ser>
        <c:ser>
          <c:idx val="15"/>
          <c:order val="15"/>
          <c:tx>
            <c:v>Cadillac ELR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6</c:v>
              </c:pt>
              <c:pt idx="3">
                <c:v>1310</c:v>
              </c:pt>
              <c:pt idx="4">
                <c:v>1024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7212-4E2A-837A-BD860A06A1E2}"/>
            </c:ext>
          </c:extLst>
        </c:ser>
        <c:ser>
          <c:idx val="16"/>
          <c:order val="16"/>
          <c:tx>
            <c:v>Mitsubishi i-MiEV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76</c:v>
              </c:pt>
              <c:pt idx="1">
                <c:v>588</c:v>
              </c:pt>
              <c:pt idx="2">
                <c:v>1029</c:v>
              </c:pt>
              <c:pt idx="3">
                <c:v>196</c:v>
              </c:pt>
              <c:pt idx="4">
                <c:v>115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7212-4E2A-837A-BD860A06A1E2}"/>
            </c:ext>
          </c:extLst>
        </c:ser>
        <c:ser>
          <c:idx val="17"/>
          <c:order val="17"/>
          <c:tx>
            <c:v>Porsche Panamera S E-Hybrid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51</c:v>
              </c:pt>
              <c:pt idx="3">
                <c:v>879</c:v>
              </c:pt>
              <c:pt idx="4">
                <c:v>407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7212-4E2A-837A-BD860A06A1E2}"/>
            </c:ext>
          </c:extLst>
        </c:ser>
        <c:ser>
          <c:idx val="18"/>
          <c:order val="18"/>
          <c:tx>
            <c:v>Porsche Cayenne S E-Hybrid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112</c:v>
              </c:pt>
              <c:pt idx="4">
                <c:v>1163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7212-4E2A-837A-BD860A06A1E2}"/>
            </c:ext>
          </c:extLst>
        </c:ser>
        <c:ser>
          <c:idx val="19"/>
          <c:order val="19"/>
          <c:tx>
            <c:v>Kia Soul EV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250</c:v>
              </c:pt>
              <c:pt idx="4">
                <c:v>1015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7212-4E2A-837A-BD860A06A1E2}"/>
            </c:ext>
          </c:extLst>
        </c:ser>
        <c:ser>
          <c:idx val="20"/>
          <c:order val="20"/>
          <c:tx>
            <c:v>Honda Fit EV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93</c:v>
              </c:pt>
              <c:pt idx="2">
                <c:v>569</c:v>
              </c:pt>
              <c:pt idx="3">
                <c:v>407</c:v>
              </c:pt>
              <c:pt idx="4">
                <c:v>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7212-4E2A-837A-BD860A06A1E2}"/>
            </c:ext>
          </c:extLst>
        </c:ser>
        <c:ser>
          <c:idx val="21"/>
          <c:order val="21"/>
          <c:tx>
            <c:v>Honda Accord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526</c:v>
              </c:pt>
              <c:pt idx="3">
                <c:v>449</c:v>
              </c:pt>
              <c:pt idx="4">
                <c:v>63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5-7212-4E2A-837A-BD860A06A1E2}"/>
            </c:ext>
          </c:extLst>
        </c:ser>
        <c:ser>
          <c:idx val="22"/>
          <c:order val="22"/>
          <c:tx>
            <c:v>BMW Active E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965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6-7212-4E2A-837A-BD860A06A1E2}"/>
            </c:ext>
          </c:extLst>
        </c:ser>
        <c:ser>
          <c:idx val="23"/>
          <c:order val="23"/>
          <c:tx>
            <c:v>BMW X5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774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7212-4E2A-837A-BD860A06A1E2}"/>
            </c:ext>
          </c:extLst>
        </c:ser>
        <c:ser>
          <c:idx val="24"/>
          <c:order val="24"/>
          <c:tx>
            <c:v>Smart ED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310</c:v>
              </c:pt>
              <c:pt idx="1">
                <c:v>2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7212-4E2A-837A-BD860A06A1E2}"/>
            </c:ext>
          </c:extLst>
        </c:ser>
        <c:ser>
          <c:idx val="25"/>
          <c:order val="25"/>
          <c:tx>
            <c:v>Tesla Model X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208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7212-4E2A-837A-BD860A06A1E2}"/>
            </c:ext>
          </c:extLst>
        </c:ser>
        <c:ser>
          <c:idx val="26"/>
          <c:order val="26"/>
          <c:tx>
            <c:v>Mercedes S550 Plug in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118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7212-4E2A-837A-BD860A06A1E2}"/>
            </c:ext>
          </c:extLst>
        </c:ser>
        <c:ser>
          <c:idx val="27"/>
          <c:order val="27"/>
          <c:tx>
            <c:v>Volvo XC90</c:v>
          </c:tx>
          <c:invertIfNegative val="0"/>
          <c:cat>
            <c:numLit>
              <c:formatCode>General</c:formatCode>
              <c:ptCount val="5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86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B-7212-4E2A-837A-BD860A06A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486528"/>
        <c:axId val="142496512"/>
      </c:barChart>
      <c:catAx>
        <c:axId val="14248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2496512"/>
        <c:crosses val="autoZero"/>
        <c:auto val="1"/>
        <c:lblAlgn val="ctr"/>
        <c:lblOffset val="100"/>
        <c:noMultiLvlLbl val="0"/>
      </c:catAx>
      <c:valAx>
        <c:axId val="142496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486528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2.47079964061096E-2"/>
                <c:y val="0.39523943177623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Thousand Vehicles</a:t>
                  </a:r>
                </a:p>
              </c:rich>
            </c:tx>
          </c:dispUnitsLbl>
        </c:dispUnits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fdc.energy.gov/data/#www.afdc.energy.gov/data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220980</xdr:colOff>
      <xdr:row>1</xdr:row>
      <xdr:rowOff>0</xdr:rowOff>
    </xdr:from>
    <xdr:to>
      <xdr:col>19</xdr:col>
      <xdr:colOff>571500</xdr:colOff>
      <xdr:row>25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0.73995</cdr:x>
      <cdr:y>0.95034</cdr:y>
    </cdr:from>
    <cdr:to>
      <cdr:x>1</cdr:x>
      <cdr:y>1</cdr:y>
    </cdr:to>
    <cdr:sp macro="" textlink="">
      <cdr:nvSpPr>
        <cdr:cNvPr id="2" name="Text Box 1">
          <a:hlinkClick xmlns:a="http://schemas.openxmlformats.org/drawingml/2006/main" xmlns:r="http://schemas.openxmlformats.org/officeDocument/2006/relationships" r:id="rId1"/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70096" y="3758389"/>
          <a:ext cx="1676424" cy="1963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0" rIns="0" bIns="22860" anchor="b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www.afdc.energy.gov/data/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bie" refreshedDate="42706.557295138889" createdVersion="6" refreshedVersion="6" minRefreshableVersion="3" recordCount="28">
  <cacheSource type="worksheet">
    <worksheetSource ref="A2:I30" sheet="PHEV Tax Credit Calculations"/>
  </cacheSource>
  <cacheFields count="9">
    <cacheField name="Manufacturer" numFmtId="0">
      <sharedItems count="16">
        <s v="Nissan"/>
        <s v="Chevrolet"/>
        <s v="Tesla"/>
        <s v="Toyota"/>
        <s v="Ford"/>
        <s v="BMW"/>
        <s v="Fiat"/>
        <s v="Smart"/>
        <s v="VW"/>
        <s v="Mercedes"/>
        <s v="Cadillac"/>
        <s v="Mitsubishi"/>
        <s v="Porsche"/>
        <s v="Kia"/>
        <s v="Honda"/>
        <s v="Volvo"/>
      </sharedItems>
    </cacheField>
    <cacheField name="Vehicle" numFmtId="0">
      <sharedItems/>
    </cacheField>
    <cacheField name="Type" numFmtId="0">
      <sharedItems/>
    </cacheField>
    <cacheField name="2011" numFmtId="3">
      <sharedItems containsSemiMixedTypes="0" containsString="0" containsNumber="1" containsInteger="1" minValue="0" maxValue="9674"/>
    </cacheField>
    <cacheField name="2012" numFmtId="3">
      <sharedItems containsSemiMixedTypes="0" containsString="0" containsNumber="1" containsInteger="1" minValue="0" maxValue="23461"/>
    </cacheField>
    <cacheField name="2013" numFmtId="3">
      <sharedItems containsSemiMixedTypes="0" containsString="0" containsNumber="1" containsInteger="1" minValue="0" maxValue="23094"/>
    </cacheField>
    <cacheField name="2014" numFmtId="3">
      <sharedItems containsSemiMixedTypes="0" containsString="0" containsNumber="1" containsInteger="1" minValue="0" maxValue="30200"/>
    </cacheField>
    <cacheField name="2015" numFmtId="3">
      <sharedItems containsSemiMixedTypes="0" containsString="0" containsNumber="1" containsInteger="1" minValue="0" maxValue="26200"/>
    </cacheField>
    <cacheField name="TOTAL" numFmtId="3">
      <sharedItems containsSemiMixedTypes="0" containsString="0" containsNumber="1" containsInteger="1" minValue="86" maxValue="895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x v="0"/>
    <s v="Nissan LEAF"/>
    <s v="EV"/>
    <n v="9674"/>
    <n v="9819"/>
    <n v="22610"/>
    <n v="30200"/>
    <n v="17269"/>
    <n v="89572"/>
  </r>
  <r>
    <x v="1"/>
    <s v="Chevrolet Volt PHEV"/>
    <s v="PHEV"/>
    <n v="7671"/>
    <n v="23461"/>
    <n v="23094"/>
    <n v="18805"/>
    <n v="15393"/>
    <n v="88424"/>
  </r>
  <r>
    <x v="2"/>
    <s v="Tesla Model S"/>
    <s v="EV"/>
    <n v="0"/>
    <n v="2171"/>
    <n v="19000"/>
    <n v="16750"/>
    <n v="26200"/>
    <n v="64121"/>
  </r>
  <r>
    <x v="3"/>
    <s v="Toyota Prius Plug-in"/>
    <s v="PHEV"/>
    <n v="0"/>
    <n v="12749"/>
    <n v="12088"/>
    <n v="13264"/>
    <n v="4191"/>
    <n v="42292"/>
  </r>
  <r>
    <x v="4"/>
    <s v="Ford Fusion Energi"/>
    <s v="PHEV"/>
    <n v="0"/>
    <n v="0"/>
    <n v="6089"/>
    <n v="11550"/>
    <n v="9750"/>
    <n v="27389"/>
  </r>
  <r>
    <x v="4"/>
    <s v="Ford C-MAX Energi PHEV"/>
    <s v="PHEV"/>
    <n v="0"/>
    <n v="2374"/>
    <n v="7154"/>
    <n v="8433"/>
    <n v="7591"/>
    <n v="25552"/>
  </r>
  <r>
    <x v="5"/>
    <s v="BMW i3"/>
    <s v="EV"/>
    <n v="0"/>
    <n v="0"/>
    <n v="0"/>
    <n v="6092"/>
    <n v="11004"/>
    <n v="17096"/>
  </r>
  <r>
    <x v="4"/>
    <s v="Ford Focus EV"/>
    <s v="EV"/>
    <n v="0"/>
    <n v="683"/>
    <n v="1738"/>
    <n v="1964"/>
    <n v="1582"/>
    <n v="5967"/>
  </r>
  <r>
    <x v="6"/>
    <s v="Fiat 500E"/>
    <s v="EV"/>
    <n v="0"/>
    <n v="0"/>
    <n v="260"/>
    <n v="1503"/>
    <n v="3477"/>
    <n v="5240"/>
  </r>
  <r>
    <x v="7"/>
    <s v="Smart for Two EV"/>
    <s v="EV"/>
    <n v="0"/>
    <n v="137"/>
    <n v="923"/>
    <n v="2594"/>
    <n v="1387"/>
    <n v="5041"/>
  </r>
  <r>
    <x v="8"/>
    <s v="VW e-Golf"/>
    <s v="EV"/>
    <n v="0"/>
    <n v="0"/>
    <n v="0"/>
    <n v="357"/>
    <n v="4232"/>
    <n v="4589"/>
  </r>
  <r>
    <x v="1"/>
    <s v="Chevrolet Spark"/>
    <s v="EV"/>
    <n v="0"/>
    <n v="0"/>
    <n v="560"/>
    <n v="1145"/>
    <n v="2629"/>
    <n v="4334"/>
  </r>
  <r>
    <x v="5"/>
    <s v="BMW i8"/>
    <s v="PHEV"/>
    <n v="0"/>
    <n v="0"/>
    <n v="0"/>
    <n v="555"/>
    <n v="2265"/>
    <n v="2820"/>
  </r>
  <r>
    <x v="9"/>
    <s v="Mercedes B-Class Electric"/>
    <s v="EV"/>
    <n v="0"/>
    <n v="0"/>
    <n v="0"/>
    <n v="774"/>
    <n v="1906"/>
    <n v="2680"/>
  </r>
  <r>
    <x v="3"/>
    <s v="Toyota RAV4 EV"/>
    <s v="EV"/>
    <n v="0"/>
    <n v="192"/>
    <n v="1005"/>
    <n v="1184"/>
    <n v="18"/>
    <n v="2399"/>
  </r>
  <r>
    <x v="10"/>
    <s v="Cadillac ELR"/>
    <s v="PHEV"/>
    <n v="0"/>
    <n v="0"/>
    <n v="6"/>
    <n v="1310"/>
    <n v="1024"/>
    <n v="2340"/>
  </r>
  <r>
    <x v="11"/>
    <s v="Mitsubishi i-MiEV"/>
    <s v="EV"/>
    <n v="76"/>
    <n v="588"/>
    <n v="1029"/>
    <n v="196"/>
    <n v="115"/>
    <n v="2004"/>
  </r>
  <r>
    <x v="12"/>
    <s v="Porsche Panamera S E-Hybrid"/>
    <s v="PHEV"/>
    <n v="0"/>
    <n v="0"/>
    <n v="51"/>
    <n v="879"/>
    <n v="407"/>
    <n v="1337"/>
  </r>
  <r>
    <x v="12"/>
    <s v="Porsche Cayenne S E-Hybrid"/>
    <s v="PHEV"/>
    <n v="0"/>
    <n v="0"/>
    <n v="0"/>
    <n v="112"/>
    <n v="1163"/>
    <n v="1275"/>
  </r>
  <r>
    <x v="13"/>
    <s v="Kia Soul EV"/>
    <s v="EV"/>
    <n v="0"/>
    <n v="0"/>
    <n v="0"/>
    <n v="250"/>
    <n v="1015"/>
    <n v="1265"/>
  </r>
  <r>
    <x v="14"/>
    <s v="Honda Fit EV"/>
    <s v="EV"/>
    <n v="0"/>
    <n v="93"/>
    <n v="569"/>
    <n v="407"/>
    <n v="2"/>
    <n v="1071"/>
  </r>
  <r>
    <x v="14"/>
    <s v="Honda Accord"/>
    <s v="PHEV"/>
    <n v="0"/>
    <n v="0"/>
    <n v="526"/>
    <n v="449"/>
    <n v="63"/>
    <n v="1038"/>
  </r>
  <r>
    <x v="5"/>
    <s v="BMW Active E"/>
    <s v="EV"/>
    <n v="0"/>
    <n v="965"/>
    <n v="0"/>
    <n v="0"/>
    <n v="0"/>
    <n v="965"/>
  </r>
  <r>
    <x v="5"/>
    <s v="BMW X5"/>
    <s v="PHEV"/>
    <n v="0"/>
    <n v="0"/>
    <n v="0"/>
    <n v="0"/>
    <n v="774"/>
    <n v="774"/>
  </r>
  <r>
    <x v="7"/>
    <s v="Smart ED"/>
    <s v="PHEV"/>
    <n v="310"/>
    <n v="2"/>
    <n v="0"/>
    <n v="0"/>
    <n v="0"/>
    <n v="312"/>
  </r>
  <r>
    <x v="2"/>
    <s v="Tesla Model X"/>
    <s v="EV"/>
    <n v="0"/>
    <n v="0"/>
    <n v="0"/>
    <n v="0"/>
    <n v="208"/>
    <n v="208"/>
  </r>
  <r>
    <x v="9"/>
    <s v="Mercedes S550 Plug in"/>
    <s v="PHEV"/>
    <n v="0"/>
    <n v="0"/>
    <n v="0"/>
    <n v="0"/>
    <n v="118"/>
    <n v="118"/>
  </r>
  <r>
    <x v="15"/>
    <s v="Volvo XC90"/>
    <s v="PHEV"/>
    <n v="0"/>
    <n v="0"/>
    <n v="0"/>
    <n v="0"/>
    <n v="86"/>
    <n v="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2:F49" firstHeaderRow="0" firstDataRow="1" firstDataCol="1"/>
  <pivotFields count="9">
    <pivotField axis="axisRow" showAll="0" defaultSubtotal="0">
      <items count="16">
        <item x="5"/>
        <item x="10"/>
        <item x="1"/>
        <item x="6"/>
        <item x="4"/>
        <item x="14"/>
        <item x="13"/>
        <item x="9"/>
        <item x="11"/>
        <item x="0"/>
        <item x="12"/>
        <item x="7"/>
        <item x="2"/>
        <item x="3"/>
        <item x="15"/>
        <item x="8"/>
      </items>
    </pivotField>
    <pivotField showAll="0" defaultSubtotal="0"/>
    <pivotField showAll="0" defaultSubtotal="0"/>
    <pivotField dataField="1" numFmtId="3" showAll="0" defaultSubtotal="0"/>
    <pivotField dataField="1" numFmtId="3" showAll="0" defaultSubtotal="0"/>
    <pivotField dataField="1" numFmtId="3" showAll="0" defaultSubtotal="0"/>
    <pivotField dataField="1" numFmtId="3" showAll="0" defaultSubtotal="0"/>
    <pivotField dataField="1" numFmtId="3" showAll="0" defaultSubtotal="0"/>
    <pivotField numFmtId="3" showAll="0" defaultSubtota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2011" fld="3" baseField="0" baseItem="0"/>
    <dataField name="Sum of 2012" fld="4" baseField="0" baseItem="0"/>
    <dataField name="Sum of 2013" fld="5" baseField="0" baseItem="0"/>
    <dataField name="Sum of 2014" fld="6" baseField="0" baseItem="0"/>
    <dataField name="Sum of 2015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2" max="2" width="67.42578125" customWidth="1"/>
  </cols>
  <sheetData>
    <row r="1" spans="1:2" x14ac:dyDescent="0.25">
      <c r="A1" s="33" t="s">
        <v>226</v>
      </c>
    </row>
    <row r="3" spans="1:2" x14ac:dyDescent="0.25">
      <c r="A3" s="33" t="s">
        <v>227</v>
      </c>
      <c r="B3" s="69" t="s">
        <v>228</v>
      </c>
    </row>
    <row r="4" spans="1:2" x14ac:dyDescent="0.25">
      <c r="B4" t="s">
        <v>229</v>
      </c>
    </row>
    <row r="5" spans="1:2" x14ac:dyDescent="0.25">
      <c r="B5" s="39">
        <v>2016</v>
      </c>
    </row>
    <row r="6" spans="1:2" x14ac:dyDescent="0.25">
      <c r="B6" t="s">
        <v>1</v>
      </c>
    </row>
    <row r="7" spans="1:2" x14ac:dyDescent="0.25">
      <c r="B7" t="s">
        <v>230</v>
      </c>
    </row>
    <row r="8" spans="1:2" x14ac:dyDescent="0.25">
      <c r="B8" t="s">
        <v>231</v>
      </c>
    </row>
    <row r="10" spans="1:2" x14ac:dyDescent="0.25">
      <c r="B10" s="69" t="s">
        <v>232</v>
      </c>
    </row>
    <row r="11" spans="1:2" x14ac:dyDescent="0.25">
      <c r="B11" t="s">
        <v>233</v>
      </c>
    </row>
    <row r="12" spans="1:2" x14ac:dyDescent="0.25">
      <c r="B12" s="39">
        <v>2016</v>
      </c>
    </row>
    <row r="13" spans="1:2" x14ac:dyDescent="0.25">
      <c r="B13" t="s">
        <v>77</v>
      </c>
    </row>
    <row r="14" spans="1:2" x14ac:dyDescent="0.25">
      <c r="B14" t="s">
        <v>235</v>
      </c>
    </row>
    <row r="15" spans="1:2" x14ac:dyDescent="0.25">
      <c r="B15" t="s">
        <v>234</v>
      </c>
    </row>
    <row r="17" spans="1:2" x14ac:dyDescent="0.25">
      <c r="B17" s="69" t="s">
        <v>252</v>
      </c>
    </row>
    <row r="18" spans="1:2" x14ac:dyDescent="0.25">
      <c r="B18" t="s">
        <v>253</v>
      </c>
    </row>
    <row r="19" spans="1:2" x14ac:dyDescent="0.25">
      <c r="B19" s="39">
        <v>2016</v>
      </c>
    </row>
    <row r="20" spans="1:2" x14ac:dyDescent="0.25">
      <c r="B20" t="s">
        <v>255</v>
      </c>
    </row>
    <row r="21" spans="1:2" x14ac:dyDescent="0.25">
      <c r="B21" t="s">
        <v>254</v>
      </c>
    </row>
    <row r="23" spans="1:2" x14ac:dyDescent="0.25">
      <c r="A23" s="33" t="s">
        <v>0</v>
      </c>
    </row>
    <row r="24" spans="1:2" x14ac:dyDescent="0.25">
      <c r="A24" s="70" t="s">
        <v>249</v>
      </c>
    </row>
    <row r="25" spans="1:2" x14ac:dyDescent="0.25">
      <c r="A25" s="70" t="s">
        <v>250</v>
      </c>
    </row>
    <row r="26" spans="1:2" x14ac:dyDescent="0.25">
      <c r="A26" s="70"/>
    </row>
    <row r="27" spans="1:2" x14ac:dyDescent="0.25">
      <c r="A27" t="s">
        <v>251</v>
      </c>
    </row>
    <row r="28" spans="1:2" x14ac:dyDescent="0.25">
      <c r="A28" t="s">
        <v>236</v>
      </c>
    </row>
    <row r="29" spans="1:2" x14ac:dyDescent="0.25">
      <c r="A29" t="s">
        <v>237</v>
      </c>
    </row>
    <row r="30" spans="1:2" x14ac:dyDescent="0.25">
      <c r="A30" t="s">
        <v>238</v>
      </c>
    </row>
    <row r="32" spans="1:2" x14ac:dyDescent="0.25">
      <c r="A32" t="s">
        <v>258</v>
      </c>
    </row>
    <row r="33" spans="1:1" x14ac:dyDescent="0.25">
      <c r="A33" t="s">
        <v>256</v>
      </c>
    </row>
    <row r="34" spans="1:1" x14ac:dyDescent="0.25">
      <c r="A34" t="s">
        <v>257</v>
      </c>
    </row>
    <row r="36" spans="1:1" x14ac:dyDescent="0.25">
      <c r="A36" t="s">
        <v>239</v>
      </c>
    </row>
    <row r="37" spans="1:1" x14ac:dyDescent="0.25">
      <c r="A37" t="s">
        <v>240</v>
      </c>
    </row>
    <row r="38" spans="1:1" x14ac:dyDescent="0.25">
      <c r="A38" t="s">
        <v>241</v>
      </c>
    </row>
    <row r="39" spans="1:1" x14ac:dyDescent="0.25">
      <c r="A39" t="s">
        <v>242</v>
      </c>
    </row>
    <row r="40" spans="1:1" x14ac:dyDescent="0.25">
      <c r="A40" t="s">
        <v>243</v>
      </c>
    </row>
    <row r="41" spans="1:1" x14ac:dyDescent="0.25">
      <c r="A41" t="s">
        <v>248</v>
      </c>
    </row>
    <row r="42" spans="1:1" x14ac:dyDescent="0.25">
      <c r="A42" t="s">
        <v>244</v>
      </c>
    </row>
    <row r="43" spans="1:1" x14ac:dyDescent="0.25">
      <c r="A43" t="s">
        <v>245</v>
      </c>
    </row>
    <row r="44" spans="1:1" x14ac:dyDescent="0.25">
      <c r="A44" t="s">
        <v>246</v>
      </c>
    </row>
    <row r="45" spans="1:1" x14ac:dyDescent="0.25">
      <c r="A45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43"/>
  <sheetViews>
    <sheetView zoomScaleNormal="100" workbookViewId="0"/>
  </sheetViews>
  <sheetFormatPr defaultColWidth="8.85546875" defaultRowHeight="15" x14ac:dyDescent="0.25"/>
  <cols>
    <col min="1" max="1" width="4.140625" customWidth="1"/>
    <col min="2" max="2" width="27.140625" customWidth="1"/>
    <col min="3" max="3" width="7" customWidth="1"/>
  </cols>
  <sheetData>
    <row r="1" spans="2:9" ht="15.75" thickBot="1" x14ac:dyDescent="0.3"/>
    <row r="2" spans="2:9" ht="15.75" x14ac:dyDescent="0.25">
      <c r="B2" s="60" t="s">
        <v>1</v>
      </c>
      <c r="C2" s="61"/>
      <c r="D2" s="61"/>
      <c r="E2" s="61"/>
      <c r="F2" s="61"/>
      <c r="G2" s="61"/>
      <c r="H2" s="61"/>
      <c r="I2" s="62"/>
    </row>
    <row r="3" spans="2:9" x14ac:dyDescent="0.25">
      <c r="B3" s="1"/>
      <c r="C3" s="2" t="s">
        <v>2</v>
      </c>
      <c r="D3" s="2">
        <v>2011</v>
      </c>
      <c r="E3" s="2">
        <v>2012</v>
      </c>
      <c r="F3" s="2">
        <v>2013</v>
      </c>
      <c r="G3" s="2">
        <v>2014</v>
      </c>
      <c r="H3" s="3">
        <v>2015</v>
      </c>
      <c r="I3" s="4" t="s">
        <v>3</v>
      </c>
    </row>
    <row r="4" spans="2:9" x14ac:dyDescent="0.25">
      <c r="B4" s="5" t="s">
        <v>4</v>
      </c>
      <c r="C4" s="6" t="s">
        <v>5</v>
      </c>
      <c r="D4" s="7">
        <v>9674</v>
      </c>
      <c r="E4" s="7">
        <v>9819</v>
      </c>
      <c r="F4" s="7">
        <v>22610</v>
      </c>
      <c r="G4" s="7">
        <v>30200</v>
      </c>
      <c r="H4" s="8">
        <v>17269</v>
      </c>
      <c r="I4" s="9">
        <v>89572</v>
      </c>
    </row>
    <row r="5" spans="2:9" x14ac:dyDescent="0.25">
      <c r="B5" s="10" t="s">
        <v>6</v>
      </c>
      <c r="C5" s="6" t="s">
        <v>7</v>
      </c>
      <c r="D5" s="7">
        <v>7671</v>
      </c>
      <c r="E5" s="7">
        <v>23461</v>
      </c>
      <c r="F5" s="7">
        <v>23094</v>
      </c>
      <c r="G5" s="7">
        <v>18805</v>
      </c>
      <c r="H5" s="8">
        <v>15393</v>
      </c>
      <c r="I5" s="9">
        <v>88424</v>
      </c>
    </row>
    <row r="6" spans="2:9" x14ac:dyDescent="0.25">
      <c r="B6" s="5" t="s">
        <v>8</v>
      </c>
      <c r="C6" s="6" t="s">
        <v>5</v>
      </c>
      <c r="D6" s="7">
        <v>0</v>
      </c>
      <c r="E6" s="7">
        <v>2171</v>
      </c>
      <c r="F6" s="7">
        <v>19000</v>
      </c>
      <c r="G6" s="7">
        <v>16750</v>
      </c>
      <c r="H6" s="8">
        <v>26200</v>
      </c>
      <c r="I6" s="9">
        <v>64121</v>
      </c>
    </row>
    <row r="7" spans="2:9" x14ac:dyDescent="0.25">
      <c r="B7" s="11" t="s">
        <v>9</v>
      </c>
      <c r="C7" s="6" t="s">
        <v>7</v>
      </c>
      <c r="D7" s="12">
        <v>0</v>
      </c>
      <c r="E7" s="12">
        <v>12749</v>
      </c>
      <c r="F7" s="12">
        <v>12088</v>
      </c>
      <c r="G7" s="12">
        <v>13264</v>
      </c>
      <c r="H7" s="13">
        <v>4191</v>
      </c>
      <c r="I7" s="14">
        <v>42292</v>
      </c>
    </row>
    <row r="8" spans="2:9" x14ac:dyDescent="0.25">
      <c r="B8" s="10" t="s">
        <v>10</v>
      </c>
      <c r="C8" s="6" t="s">
        <v>7</v>
      </c>
      <c r="D8" s="7">
        <v>0</v>
      </c>
      <c r="E8" s="7">
        <v>0</v>
      </c>
      <c r="F8" s="7">
        <v>6089</v>
      </c>
      <c r="G8" s="7">
        <v>11550</v>
      </c>
      <c r="H8" s="8">
        <v>9750</v>
      </c>
      <c r="I8" s="9">
        <v>27389</v>
      </c>
    </row>
    <row r="9" spans="2:9" x14ac:dyDescent="0.25">
      <c r="B9" s="10" t="s">
        <v>11</v>
      </c>
      <c r="C9" s="6" t="s">
        <v>7</v>
      </c>
      <c r="D9" s="7">
        <v>0</v>
      </c>
      <c r="E9" s="7">
        <v>2374</v>
      </c>
      <c r="F9" s="7">
        <v>7154</v>
      </c>
      <c r="G9" s="7">
        <v>8433</v>
      </c>
      <c r="H9" s="8">
        <v>7591</v>
      </c>
      <c r="I9" s="9">
        <v>25552</v>
      </c>
    </row>
    <row r="10" spans="2:9" x14ac:dyDescent="0.25">
      <c r="B10" s="5" t="s">
        <v>12</v>
      </c>
      <c r="C10" s="6" t="s">
        <v>5</v>
      </c>
      <c r="D10" s="7">
        <v>0</v>
      </c>
      <c r="E10" s="7">
        <v>0</v>
      </c>
      <c r="F10" s="7">
        <v>0</v>
      </c>
      <c r="G10" s="7">
        <v>6092</v>
      </c>
      <c r="H10" s="8">
        <v>11004</v>
      </c>
      <c r="I10" s="9">
        <v>17096</v>
      </c>
    </row>
    <row r="11" spans="2:9" x14ac:dyDescent="0.25">
      <c r="B11" s="5" t="s">
        <v>13</v>
      </c>
      <c r="C11" s="6" t="s">
        <v>5</v>
      </c>
      <c r="D11" s="7">
        <v>0</v>
      </c>
      <c r="E11" s="7">
        <v>683</v>
      </c>
      <c r="F11" s="7">
        <v>1738</v>
      </c>
      <c r="G11" s="7">
        <v>1964</v>
      </c>
      <c r="H11" s="8">
        <v>1582</v>
      </c>
      <c r="I11" s="9">
        <v>5967</v>
      </c>
    </row>
    <row r="12" spans="2:9" x14ac:dyDescent="0.25">
      <c r="B12" s="5" t="s">
        <v>14</v>
      </c>
      <c r="C12" s="6" t="s">
        <v>5</v>
      </c>
      <c r="D12" s="7">
        <v>0</v>
      </c>
      <c r="E12" s="7">
        <v>0</v>
      </c>
      <c r="F12" s="7">
        <v>260</v>
      </c>
      <c r="G12" s="7">
        <v>1503</v>
      </c>
      <c r="H12" s="8">
        <v>3477</v>
      </c>
      <c r="I12" s="9">
        <v>5240</v>
      </c>
    </row>
    <row r="13" spans="2:9" x14ac:dyDescent="0.25">
      <c r="B13" s="5" t="s">
        <v>15</v>
      </c>
      <c r="C13" s="6" t="s">
        <v>5</v>
      </c>
      <c r="D13" s="7">
        <v>0</v>
      </c>
      <c r="E13" s="7">
        <v>137</v>
      </c>
      <c r="F13" s="7">
        <v>923</v>
      </c>
      <c r="G13" s="7">
        <v>2594</v>
      </c>
      <c r="H13" s="8">
        <v>1387</v>
      </c>
      <c r="I13" s="9">
        <v>5041</v>
      </c>
    </row>
    <row r="14" spans="2:9" x14ac:dyDescent="0.25">
      <c r="B14" s="10" t="s">
        <v>16</v>
      </c>
      <c r="C14" s="6" t="s">
        <v>5</v>
      </c>
      <c r="D14" s="7">
        <v>0</v>
      </c>
      <c r="E14" s="7">
        <v>0</v>
      </c>
      <c r="F14" s="7">
        <v>0</v>
      </c>
      <c r="G14" s="7">
        <v>357</v>
      </c>
      <c r="H14" s="8">
        <v>4232</v>
      </c>
      <c r="I14" s="9">
        <v>4589</v>
      </c>
    </row>
    <row r="15" spans="2:9" x14ac:dyDescent="0.25">
      <c r="B15" s="10" t="s">
        <v>17</v>
      </c>
      <c r="C15" s="6" t="s">
        <v>5</v>
      </c>
      <c r="D15" s="7">
        <v>0</v>
      </c>
      <c r="E15" s="7">
        <v>0</v>
      </c>
      <c r="F15" s="7">
        <v>560</v>
      </c>
      <c r="G15" s="7">
        <v>1145</v>
      </c>
      <c r="H15" s="8">
        <v>2629</v>
      </c>
      <c r="I15" s="9">
        <v>4334</v>
      </c>
    </row>
    <row r="16" spans="2:9" x14ac:dyDescent="0.25">
      <c r="B16" s="10" t="s">
        <v>18</v>
      </c>
      <c r="C16" s="6" t="s">
        <v>7</v>
      </c>
      <c r="D16" s="7">
        <v>0</v>
      </c>
      <c r="E16" s="7">
        <v>0</v>
      </c>
      <c r="F16" s="7">
        <v>0</v>
      </c>
      <c r="G16" s="7">
        <v>555</v>
      </c>
      <c r="H16" s="8">
        <v>2265</v>
      </c>
      <c r="I16" s="9">
        <v>2820</v>
      </c>
    </row>
    <row r="17" spans="2:9" x14ac:dyDescent="0.25">
      <c r="B17" s="5" t="s">
        <v>19</v>
      </c>
      <c r="C17" s="6" t="s">
        <v>5</v>
      </c>
      <c r="D17" s="7">
        <v>0</v>
      </c>
      <c r="E17" s="7">
        <v>0</v>
      </c>
      <c r="F17" s="7">
        <v>0</v>
      </c>
      <c r="G17" s="7">
        <v>774</v>
      </c>
      <c r="H17" s="8">
        <v>1906</v>
      </c>
      <c r="I17" s="9">
        <v>2680</v>
      </c>
    </row>
    <row r="18" spans="2:9" x14ac:dyDescent="0.25">
      <c r="B18" s="5" t="s">
        <v>20</v>
      </c>
      <c r="C18" s="6" t="s">
        <v>5</v>
      </c>
      <c r="D18" s="7">
        <v>0</v>
      </c>
      <c r="E18" s="7">
        <v>192</v>
      </c>
      <c r="F18" s="7">
        <v>1005</v>
      </c>
      <c r="G18" s="7">
        <v>1184</v>
      </c>
      <c r="H18" s="8">
        <v>18</v>
      </c>
      <c r="I18" s="9">
        <v>2399</v>
      </c>
    </row>
    <row r="19" spans="2:9" x14ac:dyDescent="0.25">
      <c r="B19" s="10" t="s">
        <v>21</v>
      </c>
      <c r="C19" s="6" t="s">
        <v>7</v>
      </c>
      <c r="D19" s="7">
        <v>0</v>
      </c>
      <c r="E19" s="7">
        <v>0</v>
      </c>
      <c r="F19" s="7">
        <v>6</v>
      </c>
      <c r="G19" s="7">
        <v>1310</v>
      </c>
      <c r="H19" s="8">
        <v>1024</v>
      </c>
      <c r="I19" s="9">
        <v>2340</v>
      </c>
    </row>
    <row r="20" spans="2:9" x14ac:dyDescent="0.25">
      <c r="B20" s="5" t="s">
        <v>22</v>
      </c>
      <c r="C20" s="6" t="s">
        <v>5</v>
      </c>
      <c r="D20" s="7">
        <v>76</v>
      </c>
      <c r="E20" s="7">
        <v>588</v>
      </c>
      <c r="F20" s="7">
        <v>1029</v>
      </c>
      <c r="G20" s="7">
        <v>196</v>
      </c>
      <c r="H20" s="8">
        <v>115</v>
      </c>
      <c r="I20" s="9">
        <v>2004</v>
      </c>
    </row>
    <row r="21" spans="2:9" x14ac:dyDescent="0.25">
      <c r="B21" s="5" t="s">
        <v>23</v>
      </c>
      <c r="C21" s="6" t="s">
        <v>7</v>
      </c>
      <c r="D21" s="7">
        <v>0</v>
      </c>
      <c r="E21" s="7">
        <v>0</v>
      </c>
      <c r="F21" s="7">
        <v>51</v>
      </c>
      <c r="G21" s="7">
        <v>879</v>
      </c>
      <c r="H21" s="8">
        <v>407</v>
      </c>
      <c r="I21" s="9">
        <v>1337</v>
      </c>
    </row>
    <row r="22" spans="2:9" x14ac:dyDescent="0.25">
      <c r="B22" s="5" t="s">
        <v>24</v>
      </c>
      <c r="C22" s="6" t="s">
        <v>7</v>
      </c>
      <c r="D22" s="7">
        <v>0</v>
      </c>
      <c r="E22" s="7">
        <v>0</v>
      </c>
      <c r="F22" s="7">
        <v>0</v>
      </c>
      <c r="G22" s="7">
        <v>112</v>
      </c>
      <c r="H22" s="8">
        <v>1163</v>
      </c>
      <c r="I22" s="9">
        <v>1275</v>
      </c>
    </row>
    <row r="23" spans="2:9" x14ac:dyDescent="0.25">
      <c r="B23" s="5" t="s">
        <v>25</v>
      </c>
      <c r="C23" s="6" t="s">
        <v>5</v>
      </c>
      <c r="D23" s="7">
        <v>0</v>
      </c>
      <c r="E23" s="7">
        <v>0</v>
      </c>
      <c r="F23" s="7">
        <v>0</v>
      </c>
      <c r="G23" s="7">
        <v>250</v>
      </c>
      <c r="H23" s="8">
        <v>1015</v>
      </c>
      <c r="I23" s="9">
        <v>1265</v>
      </c>
    </row>
    <row r="24" spans="2:9" x14ac:dyDescent="0.25">
      <c r="B24" s="5" t="s">
        <v>26</v>
      </c>
      <c r="C24" s="6" t="s">
        <v>5</v>
      </c>
      <c r="D24" s="7">
        <v>0</v>
      </c>
      <c r="E24" s="7">
        <v>93</v>
      </c>
      <c r="F24" s="7">
        <v>569</v>
      </c>
      <c r="G24" s="7">
        <v>407</v>
      </c>
      <c r="H24" s="8">
        <v>2</v>
      </c>
      <c r="I24" s="9">
        <v>1071</v>
      </c>
    </row>
    <row r="25" spans="2:9" x14ac:dyDescent="0.25">
      <c r="B25" s="10" t="s">
        <v>27</v>
      </c>
      <c r="C25" s="6" t="s">
        <v>7</v>
      </c>
      <c r="D25" s="7">
        <v>0</v>
      </c>
      <c r="E25" s="7">
        <v>0</v>
      </c>
      <c r="F25" s="7">
        <v>526</v>
      </c>
      <c r="G25" s="7">
        <v>449</v>
      </c>
      <c r="H25" s="8">
        <v>63</v>
      </c>
      <c r="I25" s="9">
        <v>1038</v>
      </c>
    </row>
    <row r="26" spans="2:9" x14ac:dyDescent="0.25">
      <c r="B26" s="5" t="s">
        <v>28</v>
      </c>
      <c r="C26" s="6" t="s">
        <v>5</v>
      </c>
      <c r="D26" s="7">
        <v>0</v>
      </c>
      <c r="E26" s="7">
        <v>965</v>
      </c>
      <c r="F26" s="7">
        <v>0</v>
      </c>
      <c r="G26" s="7">
        <v>0</v>
      </c>
      <c r="H26" s="8">
        <v>0</v>
      </c>
      <c r="I26" s="9">
        <v>965</v>
      </c>
    </row>
    <row r="27" spans="2:9" x14ac:dyDescent="0.25">
      <c r="B27" s="10" t="s">
        <v>29</v>
      </c>
      <c r="C27" s="6" t="s">
        <v>7</v>
      </c>
      <c r="D27" s="7">
        <v>0</v>
      </c>
      <c r="E27" s="7">
        <v>0</v>
      </c>
      <c r="F27" s="7">
        <v>0</v>
      </c>
      <c r="G27" s="7">
        <v>0</v>
      </c>
      <c r="H27" s="8">
        <v>774</v>
      </c>
      <c r="I27" s="9">
        <v>774</v>
      </c>
    </row>
    <row r="28" spans="2:9" x14ac:dyDescent="0.25">
      <c r="B28" s="5" t="s">
        <v>30</v>
      </c>
      <c r="C28" s="6" t="s">
        <v>7</v>
      </c>
      <c r="D28" s="7">
        <v>310</v>
      </c>
      <c r="E28" s="7">
        <v>2</v>
      </c>
      <c r="F28" s="7">
        <v>0</v>
      </c>
      <c r="G28" s="7">
        <v>0</v>
      </c>
      <c r="H28" s="8">
        <v>0</v>
      </c>
      <c r="I28" s="9">
        <v>312</v>
      </c>
    </row>
    <row r="29" spans="2:9" x14ac:dyDescent="0.25">
      <c r="B29" s="5" t="s">
        <v>31</v>
      </c>
      <c r="C29" s="6" t="s">
        <v>5</v>
      </c>
      <c r="D29" s="7">
        <v>0</v>
      </c>
      <c r="E29" s="7">
        <v>0</v>
      </c>
      <c r="F29" s="7">
        <v>0</v>
      </c>
      <c r="G29" s="7">
        <v>0</v>
      </c>
      <c r="H29" s="8">
        <v>208</v>
      </c>
      <c r="I29" s="9">
        <v>208</v>
      </c>
    </row>
    <row r="30" spans="2:9" x14ac:dyDescent="0.25">
      <c r="B30" s="10" t="s">
        <v>32</v>
      </c>
      <c r="C30" s="6" t="s">
        <v>7</v>
      </c>
      <c r="D30" s="7">
        <v>0</v>
      </c>
      <c r="E30" s="7">
        <v>0</v>
      </c>
      <c r="F30" s="7">
        <v>0</v>
      </c>
      <c r="G30" s="7">
        <v>0</v>
      </c>
      <c r="H30" s="8">
        <v>118</v>
      </c>
      <c r="I30" s="9">
        <v>118</v>
      </c>
    </row>
    <row r="31" spans="2:9" ht="15.75" thickBot="1" x14ac:dyDescent="0.3">
      <c r="B31" s="15" t="s">
        <v>33</v>
      </c>
      <c r="C31" s="16" t="s">
        <v>7</v>
      </c>
      <c r="D31" s="17">
        <v>0</v>
      </c>
      <c r="E31" s="17">
        <v>0</v>
      </c>
      <c r="F31" s="17">
        <v>0</v>
      </c>
      <c r="G31" s="17">
        <v>0</v>
      </c>
      <c r="H31" s="18">
        <v>86</v>
      </c>
      <c r="I31" s="19">
        <v>86</v>
      </c>
    </row>
    <row r="32" spans="2:9" ht="16.5" thickTop="1" thickBot="1" x14ac:dyDescent="0.3">
      <c r="B32" s="20" t="s">
        <v>34</v>
      </c>
      <c r="C32" s="21"/>
      <c r="D32" s="22">
        <v>17731</v>
      </c>
      <c r="E32" s="22">
        <v>48200</v>
      </c>
      <c r="F32" s="22">
        <v>96702</v>
      </c>
      <c r="G32" s="22">
        <v>118773</v>
      </c>
      <c r="H32" s="23">
        <v>113869</v>
      </c>
      <c r="I32" s="24">
        <v>395275</v>
      </c>
    </row>
    <row r="34" spans="2:54" s="26" customFormat="1" x14ac:dyDescent="0.25">
      <c r="B34" s="63" t="s">
        <v>35</v>
      </c>
      <c r="C34" s="64"/>
      <c r="D34" s="64"/>
      <c r="E34" s="64"/>
      <c r="F34" s="64"/>
      <c r="G34" s="64"/>
      <c r="H34" s="64"/>
      <c r="I34" s="64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G34" s="27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</row>
    <row r="35" spans="2:54" s="26" customFormat="1" x14ac:dyDescent="0.25">
      <c r="B35" s="65" t="s">
        <v>36</v>
      </c>
      <c r="C35" s="65"/>
      <c r="D35" s="65"/>
      <c r="E35" s="65"/>
      <c r="F35" s="65"/>
      <c r="G35" s="65"/>
      <c r="H35" s="65"/>
      <c r="I35" s="65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G35" s="30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</row>
    <row r="36" spans="2:54" s="26" customFormat="1" ht="45" customHeight="1" x14ac:dyDescent="0.25">
      <c r="B36" s="59" t="s">
        <v>37</v>
      </c>
      <c r="C36" s="66"/>
      <c r="D36" s="66"/>
      <c r="E36" s="66"/>
      <c r="F36" s="66"/>
      <c r="G36" s="66"/>
      <c r="H36" s="66"/>
      <c r="I36" s="66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G36" s="27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</row>
    <row r="37" spans="2:54" s="26" customFormat="1" x14ac:dyDescent="0.25">
      <c r="B37" s="67" t="s">
        <v>38</v>
      </c>
      <c r="C37" s="67"/>
      <c r="D37" s="67"/>
      <c r="E37" s="67"/>
      <c r="F37" s="67"/>
      <c r="G37" s="67"/>
      <c r="H37" s="67"/>
      <c r="I37" s="67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G37" s="27"/>
    </row>
    <row r="38" spans="2:54" s="26" customFormat="1" x14ac:dyDescent="0.25">
      <c r="B38" s="65" t="s">
        <v>39</v>
      </c>
      <c r="C38" s="65"/>
      <c r="D38" s="65"/>
      <c r="E38" s="65"/>
      <c r="F38" s="65"/>
      <c r="G38" s="65"/>
      <c r="H38" s="65"/>
      <c r="I38" s="65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G38" s="27"/>
    </row>
    <row r="39" spans="2:54" s="26" customFormat="1" x14ac:dyDescent="0.25">
      <c r="B39" s="58" t="s">
        <v>40</v>
      </c>
      <c r="C39" s="58"/>
      <c r="D39" s="58"/>
      <c r="E39" s="58"/>
      <c r="F39" s="58"/>
      <c r="G39" s="58"/>
      <c r="H39" s="58"/>
      <c r="I39" s="58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G39" s="27"/>
    </row>
    <row r="40" spans="2:54" s="26" customFormat="1" ht="30" customHeight="1" x14ac:dyDescent="0.25">
      <c r="B40" s="59" t="s">
        <v>41</v>
      </c>
      <c r="C40" s="59"/>
      <c r="D40" s="59"/>
      <c r="E40" s="59"/>
      <c r="F40" s="59"/>
      <c r="G40" s="59"/>
      <c r="H40" s="59"/>
      <c r="I40" s="59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G40" s="27"/>
    </row>
    <row r="43" spans="2:54" x14ac:dyDescent="0.25">
      <c r="B43" s="33"/>
    </row>
  </sheetData>
  <mergeCells count="8">
    <mergeCell ref="B39:I39"/>
    <mergeCell ref="B40:I40"/>
    <mergeCell ref="B2:I2"/>
    <mergeCell ref="B34:I34"/>
    <mergeCell ref="B35:I35"/>
    <mergeCell ref="B36:I36"/>
    <mergeCell ref="B37:I37"/>
    <mergeCell ref="B38:I3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opLeftCell="B1" workbookViewId="0">
      <selection activeCell="B1" sqref="B1"/>
    </sheetView>
  </sheetViews>
  <sheetFormatPr defaultRowHeight="15" x14ac:dyDescent="0.25"/>
  <cols>
    <col min="1" max="1" width="20.85546875" hidden="1" customWidth="1"/>
    <col min="2" max="2" width="45.7109375" customWidth="1"/>
  </cols>
  <sheetData>
    <row r="1" spans="1:30" ht="15" customHeight="1" thickBot="1" x14ac:dyDescent="0.3">
      <c r="B1" s="43" t="s">
        <v>75</v>
      </c>
      <c r="C1" s="44">
        <v>2014</v>
      </c>
      <c r="D1" s="44">
        <v>2015</v>
      </c>
      <c r="E1" s="44">
        <v>2016</v>
      </c>
      <c r="F1" s="44">
        <v>2017</v>
      </c>
      <c r="G1" s="44">
        <v>2018</v>
      </c>
      <c r="H1" s="44">
        <v>2019</v>
      </c>
      <c r="I1" s="44">
        <v>2020</v>
      </c>
      <c r="J1" s="44">
        <v>2021</v>
      </c>
      <c r="K1" s="44">
        <v>2022</v>
      </c>
      <c r="L1" s="44">
        <v>2023</v>
      </c>
      <c r="M1" s="44">
        <v>2024</v>
      </c>
      <c r="N1" s="44">
        <v>2025</v>
      </c>
      <c r="O1" s="44">
        <v>2026</v>
      </c>
      <c r="P1" s="44">
        <v>2027</v>
      </c>
      <c r="Q1" s="44">
        <v>2028</v>
      </c>
      <c r="R1" s="44">
        <v>2029</v>
      </c>
      <c r="S1" s="44">
        <v>2030</v>
      </c>
      <c r="T1" s="44">
        <v>2031</v>
      </c>
      <c r="U1" s="44">
        <v>2032</v>
      </c>
      <c r="V1" s="44">
        <v>2033</v>
      </c>
      <c r="W1" s="44">
        <v>2034</v>
      </c>
      <c r="X1" s="44">
        <v>2035</v>
      </c>
      <c r="Y1" s="44">
        <v>2036</v>
      </c>
      <c r="Z1" s="44">
        <v>2037</v>
      </c>
      <c r="AA1" s="44">
        <v>2038</v>
      </c>
      <c r="AB1" s="44">
        <v>2039</v>
      </c>
      <c r="AC1" s="44">
        <v>2040</v>
      </c>
    </row>
    <row r="2" spans="1:30" ht="15" customHeight="1" thickTop="1" x14ac:dyDescent="0.25"/>
    <row r="3" spans="1:30" ht="15" customHeight="1" x14ac:dyDescent="0.25">
      <c r="C3" s="45" t="s">
        <v>76</v>
      </c>
      <c r="D3" s="45" t="s">
        <v>77</v>
      </c>
      <c r="E3" s="45"/>
      <c r="F3" s="45"/>
      <c r="G3" s="45"/>
    </row>
    <row r="4" spans="1:30" ht="15" customHeight="1" x14ac:dyDescent="0.25">
      <c r="C4" s="45" t="s">
        <v>78</v>
      </c>
      <c r="D4" s="45" t="s">
        <v>79</v>
      </c>
      <c r="E4" s="45"/>
      <c r="F4" s="45"/>
      <c r="G4" s="45" t="s">
        <v>80</v>
      </c>
    </row>
    <row r="5" spans="1:30" ht="15" customHeight="1" x14ac:dyDescent="0.25">
      <c r="C5" s="45" t="s">
        <v>81</v>
      </c>
      <c r="D5" s="45" t="s">
        <v>82</v>
      </c>
      <c r="E5" s="45"/>
      <c r="F5" s="45"/>
      <c r="G5" s="45"/>
    </row>
    <row r="6" spans="1:30" ht="15" customHeight="1" x14ac:dyDescent="0.25">
      <c r="C6" s="45" t="s">
        <v>83</v>
      </c>
      <c r="D6" s="45"/>
      <c r="E6" s="45" t="s">
        <v>84</v>
      </c>
      <c r="F6" s="45"/>
      <c r="G6" s="45"/>
    </row>
    <row r="10" spans="1:30" ht="15" customHeight="1" x14ac:dyDescent="0.25">
      <c r="A10" s="46" t="s">
        <v>85</v>
      </c>
      <c r="B10" s="47" t="s">
        <v>86</v>
      </c>
    </row>
    <row r="11" spans="1:30" ht="15" customHeight="1" x14ac:dyDescent="0.25">
      <c r="B11" s="43" t="s">
        <v>87</v>
      </c>
    </row>
    <row r="12" spans="1:30" ht="15" customHeight="1" x14ac:dyDescent="0.25">
      <c r="B12" s="48" t="s">
        <v>88</v>
      </c>
      <c r="C12" s="49" t="s">
        <v>89</v>
      </c>
      <c r="D12" s="49" t="s">
        <v>89</v>
      </c>
      <c r="E12" s="49" t="s">
        <v>89</v>
      </c>
      <c r="F12" s="49" t="s">
        <v>89</v>
      </c>
      <c r="G12" s="49" t="s">
        <v>89</v>
      </c>
      <c r="H12" s="49" t="s">
        <v>89</v>
      </c>
      <c r="I12" s="49" t="s">
        <v>89</v>
      </c>
      <c r="J12" s="49" t="s">
        <v>89</v>
      </c>
      <c r="K12" s="49" t="s">
        <v>89</v>
      </c>
      <c r="L12" s="49" t="s">
        <v>89</v>
      </c>
      <c r="M12" s="49" t="s">
        <v>89</v>
      </c>
      <c r="N12" s="49" t="s">
        <v>89</v>
      </c>
      <c r="O12" s="49" t="s">
        <v>89</v>
      </c>
      <c r="P12" s="49" t="s">
        <v>89</v>
      </c>
      <c r="Q12" s="49" t="s">
        <v>89</v>
      </c>
      <c r="R12" s="49" t="s">
        <v>89</v>
      </c>
      <c r="S12" s="49" t="s">
        <v>89</v>
      </c>
      <c r="T12" s="49" t="s">
        <v>89</v>
      </c>
      <c r="U12" s="49" t="s">
        <v>89</v>
      </c>
      <c r="V12" s="49" t="s">
        <v>89</v>
      </c>
      <c r="W12" s="49" t="s">
        <v>89</v>
      </c>
      <c r="X12" s="49" t="s">
        <v>89</v>
      </c>
      <c r="Y12" s="49" t="s">
        <v>89</v>
      </c>
      <c r="Z12" s="49" t="s">
        <v>89</v>
      </c>
      <c r="AA12" s="49" t="s">
        <v>89</v>
      </c>
      <c r="AB12" s="49" t="s">
        <v>89</v>
      </c>
      <c r="AC12" s="49" t="s">
        <v>89</v>
      </c>
      <c r="AD12" s="49" t="s">
        <v>90</v>
      </c>
    </row>
    <row r="13" spans="1:30" ht="15" customHeight="1" thickBot="1" x14ac:dyDescent="0.3">
      <c r="B13" s="44" t="s">
        <v>91</v>
      </c>
      <c r="C13" s="44">
        <v>2014</v>
      </c>
      <c r="D13" s="44">
        <v>2015</v>
      </c>
      <c r="E13" s="44">
        <v>2016</v>
      </c>
      <c r="F13" s="44">
        <v>2017</v>
      </c>
      <c r="G13" s="44">
        <v>2018</v>
      </c>
      <c r="H13" s="44">
        <v>2019</v>
      </c>
      <c r="I13" s="44">
        <v>2020</v>
      </c>
      <c r="J13" s="44">
        <v>2021</v>
      </c>
      <c r="K13" s="44">
        <v>2022</v>
      </c>
      <c r="L13" s="44">
        <v>2023</v>
      </c>
      <c r="M13" s="44">
        <v>2024</v>
      </c>
      <c r="N13" s="44">
        <v>2025</v>
      </c>
      <c r="O13" s="44">
        <v>2026</v>
      </c>
      <c r="P13" s="44">
        <v>2027</v>
      </c>
      <c r="Q13" s="44">
        <v>2028</v>
      </c>
      <c r="R13" s="44">
        <v>2029</v>
      </c>
      <c r="S13" s="44">
        <v>2030</v>
      </c>
      <c r="T13" s="44">
        <v>2031</v>
      </c>
      <c r="U13" s="44">
        <v>2032</v>
      </c>
      <c r="V13" s="44">
        <v>2033</v>
      </c>
      <c r="W13" s="44">
        <v>2034</v>
      </c>
      <c r="X13" s="44">
        <v>2035</v>
      </c>
      <c r="Y13" s="44">
        <v>2036</v>
      </c>
      <c r="Z13" s="44">
        <v>2037</v>
      </c>
      <c r="AA13" s="44">
        <v>2038</v>
      </c>
      <c r="AB13" s="44">
        <v>2039</v>
      </c>
      <c r="AC13" s="44">
        <v>2040</v>
      </c>
      <c r="AD13" s="44">
        <v>2040</v>
      </c>
    </row>
    <row r="14" spans="1:30" ht="15" customHeight="1" thickTop="1" x14ac:dyDescent="0.25"/>
    <row r="15" spans="1:30" ht="15" customHeight="1" x14ac:dyDescent="0.25">
      <c r="B15" s="50" t="s">
        <v>92</v>
      </c>
    </row>
    <row r="16" spans="1:30" ht="15" customHeight="1" x14ac:dyDescent="0.25">
      <c r="B16" s="50" t="s">
        <v>93</v>
      </c>
    </row>
    <row r="17" spans="1:30" ht="15" customHeight="1" x14ac:dyDescent="0.25">
      <c r="A17" s="46" t="s">
        <v>94</v>
      </c>
      <c r="B17" s="51" t="s">
        <v>95</v>
      </c>
      <c r="C17" s="52">
        <v>7466.9995120000003</v>
      </c>
      <c r="D17" s="52">
        <v>7252.3964839999999</v>
      </c>
      <c r="E17" s="52">
        <v>6996.0346680000002</v>
      </c>
      <c r="F17" s="52">
        <v>7062.7329099999997</v>
      </c>
      <c r="G17" s="52">
        <v>7030.4965819999998</v>
      </c>
      <c r="H17" s="52">
        <v>7090.9716799999997</v>
      </c>
      <c r="I17" s="52">
        <v>6852.6552730000003</v>
      </c>
      <c r="J17" s="52">
        <v>6714.4184569999998</v>
      </c>
      <c r="K17" s="52">
        <v>6564.7333980000003</v>
      </c>
      <c r="L17" s="52">
        <v>6579.1455079999996</v>
      </c>
      <c r="M17" s="52">
        <v>6491.1640619999998</v>
      </c>
      <c r="N17" s="52">
        <v>6462.3735349999997</v>
      </c>
      <c r="O17" s="52">
        <v>6503.0415039999998</v>
      </c>
      <c r="P17" s="52">
        <v>6624.9912109999996</v>
      </c>
      <c r="Q17" s="52">
        <v>6716.3227539999998</v>
      </c>
      <c r="R17" s="52">
        <v>6736.7514650000003</v>
      </c>
      <c r="S17" s="52">
        <v>6791.8701170000004</v>
      </c>
      <c r="T17" s="52">
        <v>6853.7802730000003</v>
      </c>
      <c r="U17" s="52">
        <v>6905.9902339999999</v>
      </c>
      <c r="V17" s="52">
        <v>6965.6455079999996</v>
      </c>
      <c r="W17" s="52">
        <v>7094.9926759999998</v>
      </c>
      <c r="X17" s="52">
        <v>7175.8461909999996</v>
      </c>
      <c r="Y17" s="52">
        <v>7275.0688479999999</v>
      </c>
      <c r="Z17" s="52">
        <v>7352.8286129999997</v>
      </c>
      <c r="AA17" s="52">
        <v>7517.8999020000001</v>
      </c>
      <c r="AB17" s="52">
        <v>7585.7631840000004</v>
      </c>
      <c r="AC17" s="52">
        <v>7706.2045900000003</v>
      </c>
      <c r="AD17" s="53">
        <v>2.431E-3</v>
      </c>
    </row>
    <row r="18" spans="1:30" ht="15" customHeight="1" x14ac:dyDescent="0.25">
      <c r="A18" s="46" t="s">
        <v>96</v>
      </c>
      <c r="B18" s="51" t="s">
        <v>97</v>
      </c>
      <c r="C18" s="52">
        <v>211.46867399999999</v>
      </c>
      <c r="D18" s="52">
        <v>166.273346</v>
      </c>
      <c r="E18" s="52">
        <v>61.642445000000002</v>
      </c>
      <c r="F18" s="52">
        <v>82.308441000000002</v>
      </c>
      <c r="G18" s="52">
        <v>109.73349</v>
      </c>
      <c r="H18" s="52">
        <v>152.311249</v>
      </c>
      <c r="I18" s="52">
        <v>207.05149800000001</v>
      </c>
      <c r="J18" s="52">
        <v>280.84771699999999</v>
      </c>
      <c r="K18" s="52">
        <v>388.61337300000002</v>
      </c>
      <c r="L18" s="52">
        <v>474.57394399999998</v>
      </c>
      <c r="M18" s="52">
        <v>523.92529300000001</v>
      </c>
      <c r="N18" s="52">
        <v>569.00512700000002</v>
      </c>
      <c r="O18" s="52">
        <v>582.29699700000003</v>
      </c>
      <c r="P18" s="52">
        <v>593.62365699999998</v>
      </c>
      <c r="Q18" s="52">
        <v>599.03527799999995</v>
      </c>
      <c r="R18" s="52">
        <v>596.395081</v>
      </c>
      <c r="S18" s="52">
        <v>598.15930200000003</v>
      </c>
      <c r="T18" s="52">
        <v>598.83599900000002</v>
      </c>
      <c r="U18" s="52">
        <v>598.238831</v>
      </c>
      <c r="V18" s="52">
        <v>604.23693800000001</v>
      </c>
      <c r="W18" s="52">
        <v>609.70220900000004</v>
      </c>
      <c r="X18" s="52">
        <v>609.35870399999999</v>
      </c>
      <c r="Y18" s="52">
        <v>614.18518100000006</v>
      </c>
      <c r="Z18" s="52">
        <v>619.49823000000004</v>
      </c>
      <c r="AA18" s="52">
        <v>631.50354000000004</v>
      </c>
      <c r="AB18" s="52">
        <v>636.76147500000002</v>
      </c>
      <c r="AC18" s="52">
        <v>648.08624299999997</v>
      </c>
      <c r="AD18" s="53">
        <v>5.5923E-2</v>
      </c>
    </row>
    <row r="19" spans="1:30" ht="15" customHeight="1" x14ac:dyDescent="0.25">
      <c r="A19" s="46" t="s">
        <v>98</v>
      </c>
      <c r="B19" s="51" t="s">
        <v>99</v>
      </c>
      <c r="C19" s="52">
        <v>7678.4682620000003</v>
      </c>
      <c r="D19" s="52">
        <v>7418.669922</v>
      </c>
      <c r="E19" s="52">
        <v>7057.6772460000002</v>
      </c>
      <c r="F19" s="52">
        <v>7145.0415039999998</v>
      </c>
      <c r="G19" s="52">
        <v>7140.2299800000001</v>
      </c>
      <c r="H19" s="52">
        <v>7243.2827150000003</v>
      </c>
      <c r="I19" s="52">
        <v>7059.7065430000002</v>
      </c>
      <c r="J19" s="52">
        <v>6995.2661129999997</v>
      </c>
      <c r="K19" s="52">
        <v>6953.3466799999997</v>
      </c>
      <c r="L19" s="52">
        <v>7053.7192379999997</v>
      </c>
      <c r="M19" s="52">
        <v>7015.0893550000001</v>
      </c>
      <c r="N19" s="52">
        <v>7031.3789059999999</v>
      </c>
      <c r="O19" s="52">
        <v>7085.3383789999998</v>
      </c>
      <c r="P19" s="52">
        <v>7218.6147460000002</v>
      </c>
      <c r="Q19" s="52">
        <v>7315.3579099999997</v>
      </c>
      <c r="R19" s="52">
        <v>7333.1464839999999</v>
      </c>
      <c r="S19" s="52">
        <v>7390.029297</v>
      </c>
      <c r="T19" s="52">
        <v>7452.6162109999996</v>
      </c>
      <c r="U19" s="52">
        <v>7504.2290039999998</v>
      </c>
      <c r="V19" s="52">
        <v>7569.8823240000002</v>
      </c>
      <c r="W19" s="52">
        <v>7704.6948240000002</v>
      </c>
      <c r="X19" s="52">
        <v>7785.205078</v>
      </c>
      <c r="Y19" s="52">
        <v>7889.2539059999999</v>
      </c>
      <c r="Z19" s="52">
        <v>7972.3266599999997</v>
      </c>
      <c r="AA19" s="52">
        <v>8149.4033200000003</v>
      </c>
      <c r="AB19" s="52">
        <v>8222.5244139999995</v>
      </c>
      <c r="AC19" s="52">
        <v>8354.2910159999992</v>
      </c>
      <c r="AD19" s="53">
        <v>4.7619999999999997E-3</v>
      </c>
    </row>
    <row r="21" spans="1:30" ht="15" customHeight="1" x14ac:dyDescent="0.25">
      <c r="B21" s="50" t="s">
        <v>100</v>
      </c>
    </row>
    <row r="22" spans="1:30" ht="15" customHeight="1" x14ac:dyDescent="0.25">
      <c r="A22" s="46" t="s">
        <v>101</v>
      </c>
      <c r="B22" s="51" t="s">
        <v>102</v>
      </c>
      <c r="C22" s="52">
        <v>310.66000400000001</v>
      </c>
      <c r="D22" s="52">
        <v>292.14227299999999</v>
      </c>
      <c r="E22" s="52">
        <v>269.32861300000002</v>
      </c>
      <c r="F22" s="52">
        <v>259.48715199999998</v>
      </c>
      <c r="G22" s="52">
        <v>229.60777300000001</v>
      </c>
      <c r="H22" s="52">
        <v>233.948914</v>
      </c>
      <c r="I22" s="52">
        <v>229.3647</v>
      </c>
      <c r="J22" s="52">
        <v>228.271164</v>
      </c>
      <c r="K22" s="52">
        <v>226.91641200000001</v>
      </c>
      <c r="L22" s="52">
        <v>229.43341100000001</v>
      </c>
      <c r="M22" s="52">
        <v>228.427109</v>
      </c>
      <c r="N22" s="52">
        <v>229.02891500000001</v>
      </c>
      <c r="O22" s="52">
        <v>229.19332900000001</v>
      </c>
      <c r="P22" s="52">
        <v>232.68641700000001</v>
      </c>
      <c r="Q22" s="52">
        <v>235.280777</v>
      </c>
      <c r="R22" s="52">
        <v>236.01480100000001</v>
      </c>
      <c r="S22" s="52">
        <v>237.614349</v>
      </c>
      <c r="T22" s="52">
        <v>239.43102999999999</v>
      </c>
      <c r="U22" s="52">
        <v>240.903244</v>
      </c>
      <c r="V22" s="52">
        <v>242.78613300000001</v>
      </c>
      <c r="W22" s="52">
        <v>246.90374800000001</v>
      </c>
      <c r="X22" s="52">
        <v>249.350525</v>
      </c>
      <c r="Y22" s="52">
        <v>252.42465200000001</v>
      </c>
      <c r="Z22" s="52">
        <v>254.85897800000001</v>
      </c>
      <c r="AA22" s="52">
        <v>259.99676499999998</v>
      </c>
      <c r="AB22" s="52">
        <v>262.09170499999999</v>
      </c>
      <c r="AC22" s="52">
        <v>266.01220699999999</v>
      </c>
      <c r="AD22" s="53">
        <v>-3.741E-3</v>
      </c>
    </row>
    <row r="23" spans="1:30" ht="15" customHeight="1" x14ac:dyDescent="0.25">
      <c r="A23" s="46" t="s">
        <v>103</v>
      </c>
      <c r="B23" s="51" t="s">
        <v>104</v>
      </c>
      <c r="C23" s="52">
        <v>70.970421000000002</v>
      </c>
      <c r="D23" s="52">
        <v>81.271904000000006</v>
      </c>
      <c r="E23" s="52">
        <v>26.694946000000002</v>
      </c>
      <c r="F23" s="52">
        <v>27.206430000000001</v>
      </c>
      <c r="G23" s="52">
        <v>22.814088999999999</v>
      </c>
      <c r="H23" s="52">
        <v>30.031775</v>
      </c>
      <c r="I23" s="52">
        <v>43.015526000000001</v>
      </c>
      <c r="J23" s="52">
        <v>61.496738000000001</v>
      </c>
      <c r="K23" s="52">
        <v>85.648491000000007</v>
      </c>
      <c r="L23" s="52">
        <v>109.95056200000001</v>
      </c>
      <c r="M23" s="52">
        <v>130.41287199999999</v>
      </c>
      <c r="N23" s="52">
        <v>147.995667</v>
      </c>
      <c r="O23" s="52">
        <v>154.27375799999999</v>
      </c>
      <c r="P23" s="52">
        <v>165.529999</v>
      </c>
      <c r="Q23" s="52">
        <v>172.30290199999999</v>
      </c>
      <c r="R23" s="52">
        <v>183.14376799999999</v>
      </c>
      <c r="S23" s="52">
        <v>185.606796</v>
      </c>
      <c r="T23" s="52">
        <v>190.11788899999999</v>
      </c>
      <c r="U23" s="52">
        <v>194.90269499999999</v>
      </c>
      <c r="V23" s="52">
        <v>201.475784</v>
      </c>
      <c r="W23" s="52">
        <v>206.64128099999999</v>
      </c>
      <c r="X23" s="52">
        <v>210.00195299999999</v>
      </c>
      <c r="Y23" s="52">
        <v>216.41329999999999</v>
      </c>
      <c r="Z23" s="52">
        <v>220.42459099999999</v>
      </c>
      <c r="AA23" s="52">
        <v>227.53071600000001</v>
      </c>
      <c r="AB23" s="52">
        <v>231.501328</v>
      </c>
      <c r="AC23" s="52">
        <v>238.828812</v>
      </c>
      <c r="AD23" s="53">
        <v>4.4061000000000003E-2</v>
      </c>
    </row>
    <row r="24" spans="1:30" ht="15" customHeight="1" x14ac:dyDescent="0.25">
      <c r="A24" s="46" t="s">
        <v>105</v>
      </c>
      <c r="B24" s="51" t="s">
        <v>106</v>
      </c>
      <c r="C24" s="52">
        <v>22.019575</v>
      </c>
      <c r="D24" s="52">
        <v>46.754317999999998</v>
      </c>
      <c r="E24" s="52">
        <v>34.244140999999999</v>
      </c>
      <c r="F24" s="52">
        <v>31.503408</v>
      </c>
      <c r="G24" s="52">
        <v>42.255051000000002</v>
      </c>
      <c r="H24" s="52">
        <v>66.449012999999994</v>
      </c>
      <c r="I24" s="52">
        <v>92.980536999999998</v>
      </c>
      <c r="J24" s="52">
        <v>123.019783</v>
      </c>
      <c r="K24" s="52">
        <v>149.717468</v>
      </c>
      <c r="L24" s="52">
        <v>174.515717</v>
      </c>
      <c r="M24" s="52">
        <v>196.92259200000001</v>
      </c>
      <c r="N24" s="52">
        <v>219.15129099999999</v>
      </c>
      <c r="O24" s="52">
        <v>205.18150299999999</v>
      </c>
      <c r="P24" s="52">
        <v>196.30114699999999</v>
      </c>
      <c r="Q24" s="52">
        <v>193.972565</v>
      </c>
      <c r="R24" s="52">
        <v>192.20838900000001</v>
      </c>
      <c r="S24" s="52">
        <v>194.71984900000001</v>
      </c>
      <c r="T24" s="52">
        <v>196.033432</v>
      </c>
      <c r="U24" s="52">
        <v>195.06359900000001</v>
      </c>
      <c r="V24" s="52">
        <v>193.403671</v>
      </c>
      <c r="W24" s="52">
        <v>193.84648100000001</v>
      </c>
      <c r="X24" s="52">
        <v>191.478104</v>
      </c>
      <c r="Y24" s="52">
        <v>188.26007100000001</v>
      </c>
      <c r="Z24" s="52">
        <v>186.71838399999999</v>
      </c>
      <c r="AA24" s="52">
        <v>182.42697100000001</v>
      </c>
      <c r="AB24" s="52">
        <v>181.59663399999999</v>
      </c>
      <c r="AC24" s="52">
        <v>180.69201699999999</v>
      </c>
      <c r="AD24" s="53">
        <v>5.5564000000000002E-2</v>
      </c>
    </row>
    <row r="25" spans="1:30" ht="15" customHeight="1" x14ac:dyDescent="0.25">
      <c r="A25" s="46" t="s">
        <v>107</v>
      </c>
      <c r="B25" s="51" t="s">
        <v>108</v>
      </c>
      <c r="C25" s="52">
        <v>41.920540000000003</v>
      </c>
      <c r="D25" s="52">
        <v>42.607292000000001</v>
      </c>
      <c r="E25" s="52">
        <v>43.313873000000001</v>
      </c>
      <c r="F25" s="52">
        <v>40.877929999999999</v>
      </c>
      <c r="G25" s="52">
        <v>52.676212</v>
      </c>
      <c r="H25" s="52">
        <v>53.576931000000002</v>
      </c>
      <c r="I25" s="52">
        <v>61.480075999999997</v>
      </c>
      <c r="J25" s="52">
        <v>73.936203000000006</v>
      </c>
      <c r="K25" s="52">
        <v>92.956512000000004</v>
      </c>
      <c r="L25" s="52">
        <v>98.571686</v>
      </c>
      <c r="M25" s="52">
        <v>109.466759</v>
      </c>
      <c r="N25" s="52">
        <v>133.266144</v>
      </c>
      <c r="O25" s="52">
        <v>126.66851</v>
      </c>
      <c r="P25" s="52">
        <v>122.35483600000001</v>
      </c>
      <c r="Q25" s="52">
        <v>119.076103</v>
      </c>
      <c r="R25" s="52">
        <v>117.759094</v>
      </c>
      <c r="S25" s="52">
        <v>115.763931</v>
      </c>
      <c r="T25" s="52">
        <v>117.594955</v>
      </c>
      <c r="U25" s="52">
        <v>119.249672</v>
      </c>
      <c r="V25" s="52">
        <v>121.893036</v>
      </c>
      <c r="W25" s="52">
        <v>125.166504</v>
      </c>
      <c r="X25" s="52">
        <v>127.405884</v>
      </c>
      <c r="Y25" s="52">
        <v>129.600281</v>
      </c>
      <c r="Z25" s="52">
        <v>131.75273100000001</v>
      </c>
      <c r="AA25" s="52">
        <v>134.204498</v>
      </c>
      <c r="AB25" s="52">
        <v>136.527039</v>
      </c>
      <c r="AC25" s="52">
        <v>139.76123000000001</v>
      </c>
      <c r="AD25" s="53">
        <v>4.8662999999999998E-2</v>
      </c>
    </row>
    <row r="26" spans="1:30" ht="15" customHeight="1" x14ac:dyDescent="0.25">
      <c r="A26" s="46" t="s">
        <v>109</v>
      </c>
      <c r="B26" s="51" t="s">
        <v>110</v>
      </c>
      <c r="C26" s="52">
        <v>26.663799000000001</v>
      </c>
      <c r="D26" s="52">
        <v>32.576358999999997</v>
      </c>
      <c r="E26" s="52">
        <v>42.510154999999997</v>
      </c>
      <c r="F26" s="52">
        <v>47.784106999999999</v>
      </c>
      <c r="G26" s="52">
        <v>61.124287000000002</v>
      </c>
      <c r="H26" s="52">
        <v>75.955916999999999</v>
      </c>
      <c r="I26" s="52">
        <v>88.955391000000006</v>
      </c>
      <c r="J26" s="52">
        <v>100.86084700000001</v>
      </c>
      <c r="K26" s="52">
        <v>125.851097</v>
      </c>
      <c r="L26" s="52">
        <v>127.228767</v>
      </c>
      <c r="M26" s="52">
        <v>135.553055</v>
      </c>
      <c r="N26" s="52">
        <v>142.40846300000001</v>
      </c>
      <c r="O26" s="52">
        <v>145.82543899999999</v>
      </c>
      <c r="P26" s="52">
        <v>155.521072</v>
      </c>
      <c r="Q26" s="52">
        <v>164.196732</v>
      </c>
      <c r="R26" s="52">
        <v>171.673981</v>
      </c>
      <c r="S26" s="52">
        <v>174.58933999999999</v>
      </c>
      <c r="T26" s="52">
        <v>179.78581199999999</v>
      </c>
      <c r="U26" s="52">
        <v>183.68009900000001</v>
      </c>
      <c r="V26" s="52">
        <v>186.615692</v>
      </c>
      <c r="W26" s="52">
        <v>188.72953799999999</v>
      </c>
      <c r="X26" s="52">
        <v>187.90296900000001</v>
      </c>
      <c r="Y26" s="52">
        <v>189.780823</v>
      </c>
      <c r="Z26" s="52">
        <v>190.34767199999999</v>
      </c>
      <c r="AA26" s="52">
        <v>192.273911</v>
      </c>
      <c r="AB26" s="52">
        <v>192.87301600000001</v>
      </c>
      <c r="AC26" s="52">
        <v>195.82333399999999</v>
      </c>
      <c r="AD26" s="53">
        <v>7.4381000000000003E-2</v>
      </c>
    </row>
    <row r="27" spans="1:30" ht="15" customHeight="1" x14ac:dyDescent="0.25">
      <c r="A27" s="46" t="s">
        <v>111</v>
      </c>
      <c r="B27" s="51" t="s">
        <v>112</v>
      </c>
      <c r="C27" s="52">
        <v>0</v>
      </c>
      <c r="D27" s="52">
        <v>0</v>
      </c>
      <c r="E27" s="52">
        <v>0</v>
      </c>
      <c r="F27" s="52">
        <v>0</v>
      </c>
      <c r="G27" s="52">
        <v>5.8193000000000002E-2</v>
      </c>
      <c r="H27" s="52">
        <v>0.17449400000000001</v>
      </c>
      <c r="I27" s="52">
        <v>0.33492300000000003</v>
      </c>
      <c r="J27" s="52">
        <v>1.200283</v>
      </c>
      <c r="K27" s="52">
        <v>4.1833499999999999</v>
      </c>
      <c r="L27" s="52">
        <v>7.4363029999999997</v>
      </c>
      <c r="M27" s="52">
        <v>10.089385</v>
      </c>
      <c r="N27" s="52">
        <v>13.159922999999999</v>
      </c>
      <c r="O27" s="52">
        <v>15.794672</v>
      </c>
      <c r="P27" s="52">
        <v>18.492463999999998</v>
      </c>
      <c r="Q27" s="52">
        <v>20.643476</v>
      </c>
      <c r="R27" s="52">
        <v>22.075603000000001</v>
      </c>
      <c r="S27" s="52">
        <v>23.342763999999999</v>
      </c>
      <c r="T27" s="52">
        <v>24.399243999999999</v>
      </c>
      <c r="U27" s="52">
        <v>25.284040000000001</v>
      </c>
      <c r="V27" s="52">
        <v>26.271929</v>
      </c>
      <c r="W27" s="52">
        <v>27.279221</v>
      </c>
      <c r="X27" s="52">
        <v>27.864559</v>
      </c>
      <c r="Y27" s="52">
        <v>28.424734000000001</v>
      </c>
      <c r="Z27" s="52">
        <v>29.112539000000002</v>
      </c>
      <c r="AA27" s="52">
        <v>30.118742000000001</v>
      </c>
      <c r="AB27" s="52">
        <v>30.885551</v>
      </c>
      <c r="AC27" s="52">
        <v>31.982977000000002</v>
      </c>
      <c r="AD27" s="53" t="s">
        <v>113</v>
      </c>
    </row>
    <row r="28" spans="1:30" ht="15" customHeight="1" x14ac:dyDescent="0.25">
      <c r="A28" s="46" t="s">
        <v>114</v>
      </c>
      <c r="B28" s="51" t="s">
        <v>115</v>
      </c>
      <c r="C28" s="52">
        <v>471.24523900000003</v>
      </c>
      <c r="D28" s="52">
        <v>401.45562699999999</v>
      </c>
      <c r="E28" s="52">
        <v>375.86953699999998</v>
      </c>
      <c r="F28" s="52">
        <v>378.782532</v>
      </c>
      <c r="G28" s="52">
        <v>413.55007899999998</v>
      </c>
      <c r="H28" s="52">
        <v>432.87417599999998</v>
      </c>
      <c r="I28" s="52">
        <v>447.307098</v>
      </c>
      <c r="J28" s="52">
        <v>467.60900900000001</v>
      </c>
      <c r="K28" s="52">
        <v>489.91467299999999</v>
      </c>
      <c r="L28" s="52">
        <v>511.675049</v>
      </c>
      <c r="M28" s="52">
        <v>533.59167500000001</v>
      </c>
      <c r="N28" s="52">
        <v>566.46093800000006</v>
      </c>
      <c r="O28" s="52">
        <v>587.4375</v>
      </c>
      <c r="P28" s="52">
        <v>621.17040999999995</v>
      </c>
      <c r="Q28" s="52">
        <v>650.67291299999999</v>
      </c>
      <c r="R28" s="52">
        <v>672.58325200000002</v>
      </c>
      <c r="S28" s="52">
        <v>691.65759300000002</v>
      </c>
      <c r="T28" s="52">
        <v>710.77862500000003</v>
      </c>
      <c r="U28" s="52">
        <v>726.52655000000004</v>
      </c>
      <c r="V28" s="52">
        <v>741.53149399999995</v>
      </c>
      <c r="W28" s="52">
        <v>761.13629200000003</v>
      </c>
      <c r="X28" s="52">
        <v>772.36932400000001</v>
      </c>
      <c r="Y28" s="52">
        <v>787.26232900000002</v>
      </c>
      <c r="Z28" s="52">
        <v>798.69970699999999</v>
      </c>
      <c r="AA28" s="52">
        <v>819.60363800000005</v>
      </c>
      <c r="AB28" s="52">
        <v>831.13494900000001</v>
      </c>
      <c r="AC28" s="52">
        <v>849.28118900000004</v>
      </c>
      <c r="AD28" s="53">
        <v>3.0425000000000001E-2</v>
      </c>
    </row>
    <row r="29" spans="1:30" ht="15" customHeight="1" x14ac:dyDescent="0.25">
      <c r="A29" s="46" t="s">
        <v>116</v>
      </c>
      <c r="B29" s="51" t="s">
        <v>117</v>
      </c>
      <c r="C29" s="52">
        <v>13.259845</v>
      </c>
      <c r="D29" s="52">
        <v>23.596947</v>
      </c>
      <c r="E29" s="52">
        <v>26.510027000000001</v>
      </c>
      <c r="F29" s="52">
        <v>29.020686999999999</v>
      </c>
      <c r="G29" s="52">
        <v>35.700600000000001</v>
      </c>
      <c r="H29" s="52">
        <v>37.606498999999999</v>
      </c>
      <c r="I29" s="52">
        <v>38.723419</v>
      </c>
      <c r="J29" s="52">
        <v>41.007323999999997</v>
      </c>
      <c r="K29" s="52">
        <v>42.184933000000001</v>
      </c>
      <c r="L29" s="52">
        <v>42.935085000000001</v>
      </c>
      <c r="M29" s="52">
        <v>42.577126</v>
      </c>
      <c r="N29" s="52">
        <v>42.159289999999999</v>
      </c>
      <c r="O29" s="52">
        <v>40.987563999999999</v>
      </c>
      <c r="P29" s="52">
        <v>40.839633999999997</v>
      </c>
      <c r="Q29" s="52">
        <v>40.851802999999997</v>
      </c>
      <c r="R29" s="52">
        <v>41.359752999999998</v>
      </c>
      <c r="S29" s="52">
        <v>41.477558000000002</v>
      </c>
      <c r="T29" s="52">
        <v>41.800308000000001</v>
      </c>
      <c r="U29" s="52">
        <v>41.917628999999998</v>
      </c>
      <c r="V29" s="52">
        <v>42.255088999999998</v>
      </c>
      <c r="W29" s="52">
        <v>42.658118999999999</v>
      </c>
      <c r="X29" s="52">
        <v>42.693939</v>
      </c>
      <c r="Y29" s="52">
        <v>42.922535000000003</v>
      </c>
      <c r="Z29" s="52">
        <v>43.130237999999999</v>
      </c>
      <c r="AA29" s="52">
        <v>43.363224000000002</v>
      </c>
      <c r="AB29" s="52">
        <v>43.542113999999998</v>
      </c>
      <c r="AC29" s="52">
        <v>44.070979999999999</v>
      </c>
      <c r="AD29" s="53">
        <v>2.5302000000000002E-2</v>
      </c>
    </row>
    <row r="30" spans="1:30" ht="15" customHeight="1" x14ac:dyDescent="0.25">
      <c r="A30" s="46" t="s">
        <v>118</v>
      </c>
      <c r="B30" s="51" t="s">
        <v>119</v>
      </c>
      <c r="C30" s="52">
        <v>16.732899</v>
      </c>
      <c r="D30" s="52">
        <v>15.209642000000001</v>
      </c>
      <c r="E30" s="52">
        <v>14.359698</v>
      </c>
      <c r="F30" s="52">
        <v>14.555692000000001</v>
      </c>
      <c r="G30" s="52">
        <v>14.721045999999999</v>
      </c>
      <c r="H30" s="52">
        <v>15.113381</v>
      </c>
      <c r="I30" s="52">
        <v>14.829984</v>
      </c>
      <c r="J30" s="52">
        <v>14.933595</v>
      </c>
      <c r="K30" s="52">
        <v>15.107120999999999</v>
      </c>
      <c r="L30" s="52">
        <v>15.462713000000001</v>
      </c>
      <c r="M30" s="52">
        <v>15.55489</v>
      </c>
      <c r="N30" s="52">
        <v>15.771176000000001</v>
      </c>
      <c r="O30" s="52">
        <v>15.903354</v>
      </c>
      <c r="P30" s="52">
        <v>16.246182999999998</v>
      </c>
      <c r="Q30" s="52">
        <v>16.510124000000001</v>
      </c>
      <c r="R30" s="52">
        <v>16.623550000000002</v>
      </c>
      <c r="S30" s="52">
        <v>16.786486</v>
      </c>
      <c r="T30" s="52">
        <v>16.982413999999999</v>
      </c>
      <c r="U30" s="52">
        <v>17.145368999999999</v>
      </c>
      <c r="V30" s="52">
        <v>17.338379</v>
      </c>
      <c r="W30" s="52">
        <v>17.676162999999999</v>
      </c>
      <c r="X30" s="52">
        <v>17.870932</v>
      </c>
      <c r="Y30" s="52">
        <v>18.133109999999999</v>
      </c>
      <c r="Z30" s="52">
        <v>18.344597</v>
      </c>
      <c r="AA30" s="52">
        <v>18.767887000000002</v>
      </c>
      <c r="AB30" s="52">
        <v>18.974616999999999</v>
      </c>
      <c r="AC30" s="52">
        <v>19.329861000000001</v>
      </c>
      <c r="AD30" s="53">
        <v>9.6349999999999995E-3</v>
      </c>
    </row>
    <row r="31" spans="1:30" ht="15" customHeight="1" x14ac:dyDescent="0.25">
      <c r="A31" s="46" t="s">
        <v>120</v>
      </c>
      <c r="B31" s="51" t="s">
        <v>121</v>
      </c>
      <c r="C31" s="52">
        <v>1.477902</v>
      </c>
      <c r="D31" s="52">
        <v>1.47021</v>
      </c>
      <c r="E31" s="52">
        <v>1.3792869999999999</v>
      </c>
      <c r="F31" s="52">
        <v>1.3814090000000001</v>
      </c>
      <c r="G31" s="52">
        <v>1.4222319999999999</v>
      </c>
      <c r="H31" s="52">
        <v>1.4578469999999999</v>
      </c>
      <c r="I31" s="52">
        <v>1.4532369999999999</v>
      </c>
      <c r="J31" s="52">
        <v>1.469287</v>
      </c>
      <c r="K31" s="52">
        <v>1.4888220000000001</v>
      </c>
      <c r="L31" s="52">
        <v>1.523517</v>
      </c>
      <c r="M31" s="52">
        <v>1.539315</v>
      </c>
      <c r="N31" s="52">
        <v>1.562681</v>
      </c>
      <c r="O31" s="52">
        <v>1.5798749999999999</v>
      </c>
      <c r="P31" s="52">
        <v>1.6205499999999999</v>
      </c>
      <c r="Q31" s="52">
        <v>1.6524509999999999</v>
      </c>
      <c r="R31" s="52">
        <v>1.668118</v>
      </c>
      <c r="S31" s="52">
        <v>1.6919550000000001</v>
      </c>
      <c r="T31" s="52">
        <v>1.715338</v>
      </c>
      <c r="U31" s="52">
        <v>1.738156</v>
      </c>
      <c r="V31" s="52">
        <v>1.7639069999999999</v>
      </c>
      <c r="W31" s="52">
        <v>1.8065340000000001</v>
      </c>
      <c r="X31" s="52">
        <v>1.836608</v>
      </c>
      <c r="Y31" s="52">
        <v>1.869275</v>
      </c>
      <c r="Z31" s="52">
        <v>1.9025380000000001</v>
      </c>
      <c r="AA31" s="52">
        <v>1.9521219999999999</v>
      </c>
      <c r="AB31" s="52">
        <v>1.984443</v>
      </c>
      <c r="AC31" s="52">
        <v>2.0310299999999999</v>
      </c>
      <c r="AD31" s="53">
        <v>1.3009E-2</v>
      </c>
    </row>
    <row r="32" spans="1:30" ht="15" customHeight="1" x14ac:dyDescent="0.25">
      <c r="A32" s="46" t="s">
        <v>122</v>
      </c>
      <c r="B32" s="51" t="s">
        <v>123</v>
      </c>
      <c r="C32" s="52">
        <v>2.6403430000000001</v>
      </c>
      <c r="D32" s="52">
        <v>2.458469</v>
      </c>
      <c r="E32" s="52">
        <v>2.3309479999999998</v>
      </c>
      <c r="F32" s="52">
        <v>2.3604669999999999</v>
      </c>
      <c r="G32" s="52">
        <v>2.3829229999999999</v>
      </c>
      <c r="H32" s="52">
        <v>2.4333779999999998</v>
      </c>
      <c r="I32" s="52">
        <v>2.3918729999999999</v>
      </c>
      <c r="J32" s="52">
        <v>2.4083329999999998</v>
      </c>
      <c r="K32" s="52">
        <v>2.435184</v>
      </c>
      <c r="L32" s="52">
        <v>2.492156</v>
      </c>
      <c r="M32" s="52">
        <v>2.505932</v>
      </c>
      <c r="N32" s="52">
        <v>2.5422039999999999</v>
      </c>
      <c r="O32" s="52">
        <v>2.5622660000000002</v>
      </c>
      <c r="P32" s="52">
        <v>2.6164450000000001</v>
      </c>
      <c r="Q32" s="52">
        <v>2.6581640000000002</v>
      </c>
      <c r="R32" s="52">
        <v>2.6753580000000001</v>
      </c>
      <c r="S32" s="52">
        <v>2.7011050000000001</v>
      </c>
      <c r="T32" s="52">
        <v>2.7307320000000002</v>
      </c>
      <c r="U32" s="52">
        <v>2.7549839999999999</v>
      </c>
      <c r="V32" s="52">
        <v>2.7836669999999999</v>
      </c>
      <c r="W32" s="52">
        <v>2.8356539999999999</v>
      </c>
      <c r="X32" s="52">
        <v>2.865307</v>
      </c>
      <c r="Y32" s="52">
        <v>2.9050229999999999</v>
      </c>
      <c r="Z32" s="52">
        <v>2.9368370000000001</v>
      </c>
      <c r="AA32" s="52">
        <v>3.0007619999999999</v>
      </c>
      <c r="AB32" s="52">
        <v>3.0301710000000002</v>
      </c>
      <c r="AC32" s="52">
        <v>3.081982</v>
      </c>
      <c r="AD32" s="53">
        <v>9.0819999999999998E-3</v>
      </c>
    </row>
    <row r="33" spans="1:30" ht="15" customHeight="1" x14ac:dyDescent="0.25">
      <c r="A33" s="46" t="s">
        <v>124</v>
      </c>
      <c r="B33" s="51" t="s">
        <v>125</v>
      </c>
      <c r="C33" s="52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3" t="s">
        <v>113</v>
      </c>
    </row>
    <row r="34" spans="1:30" ht="15" customHeight="1" x14ac:dyDescent="0.25">
      <c r="A34" s="46" t="s">
        <v>126</v>
      </c>
      <c r="B34" s="51" t="s">
        <v>127</v>
      </c>
      <c r="C34" s="52">
        <v>0</v>
      </c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0</v>
      </c>
      <c r="AB34" s="52">
        <v>0</v>
      </c>
      <c r="AC34" s="52">
        <v>0</v>
      </c>
      <c r="AD34" s="53" t="s">
        <v>113</v>
      </c>
    </row>
    <row r="35" spans="1:30" ht="15" customHeight="1" x14ac:dyDescent="0.25">
      <c r="A35" s="46" t="s">
        <v>128</v>
      </c>
      <c r="B35" s="51" t="s">
        <v>129</v>
      </c>
      <c r="C35" s="52">
        <v>2.0599999999999999E-4</v>
      </c>
      <c r="D35" s="52">
        <v>1.6132660000000001</v>
      </c>
      <c r="E35" s="52">
        <v>2.14785</v>
      </c>
      <c r="F35" s="52">
        <v>2.4342980000000001</v>
      </c>
      <c r="G35" s="52">
        <v>5.3232739999999996</v>
      </c>
      <c r="H35" s="52">
        <v>11.278365000000001</v>
      </c>
      <c r="I35" s="52">
        <v>17.906804999999999</v>
      </c>
      <c r="J35" s="52">
        <v>25.513821</v>
      </c>
      <c r="K35" s="52">
        <v>32.866821000000002</v>
      </c>
      <c r="L35" s="52">
        <v>40.049354999999998</v>
      </c>
      <c r="M35" s="52">
        <v>46.134602000000001</v>
      </c>
      <c r="N35" s="52">
        <v>51.919933</v>
      </c>
      <c r="O35" s="52">
        <v>50.002178000000001</v>
      </c>
      <c r="P35" s="52">
        <v>49.504669</v>
      </c>
      <c r="Q35" s="52">
        <v>49.340598999999997</v>
      </c>
      <c r="R35" s="52">
        <v>50.072764999999997</v>
      </c>
      <c r="S35" s="52">
        <v>50.181052999999999</v>
      </c>
      <c r="T35" s="52">
        <v>50.589863000000001</v>
      </c>
      <c r="U35" s="52">
        <v>50.728805999999999</v>
      </c>
      <c r="V35" s="52">
        <v>51.215561000000001</v>
      </c>
      <c r="W35" s="52">
        <v>51.712868</v>
      </c>
      <c r="X35" s="52">
        <v>51.800873000000003</v>
      </c>
      <c r="Y35" s="52">
        <v>52.169083000000001</v>
      </c>
      <c r="Z35" s="52">
        <v>52.590313000000002</v>
      </c>
      <c r="AA35" s="52">
        <v>52.931117999999998</v>
      </c>
      <c r="AB35" s="52">
        <v>53.40213</v>
      </c>
      <c r="AC35" s="52">
        <v>54.366737000000001</v>
      </c>
      <c r="AD35" s="53">
        <v>0.15107899999999999</v>
      </c>
    </row>
    <row r="36" spans="1:30" ht="15" customHeight="1" x14ac:dyDescent="0.25">
      <c r="A36" s="46" t="s">
        <v>130</v>
      </c>
      <c r="B36" s="51" t="s">
        <v>131</v>
      </c>
      <c r="C36" s="52">
        <v>977.59069799999997</v>
      </c>
      <c r="D36" s="52">
        <v>941.15637200000003</v>
      </c>
      <c r="E36" s="52">
        <v>838.68902600000001</v>
      </c>
      <c r="F36" s="52">
        <v>835.39416500000004</v>
      </c>
      <c r="G36" s="52">
        <v>881.63586399999997</v>
      </c>
      <c r="H36" s="52">
        <v>960.90069600000004</v>
      </c>
      <c r="I36" s="52">
        <v>1038.74353</v>
      </c>
      <c r="J36" s="52">
        <v>1141.726318</v>
      </c>
      <c r="K36" s="52">
        <v>1269.270874</v>
      </c>
      <c r="L36" s="52">
        <v>1361.2742920000001</v>
      </c>
      <c r="M36" s="52">
        <v>1452.7753909999999</v>
      </c>
      <c r="N36" s="52">
        <v>1565.426514</v>
      </c>
      <c r="O36" s="52">
        <v>1575.4099120000001</v>
      </c>
      <c r="P36" s="52">
        <v>1622.8839109999999</v>
      </c>
      <c r="Q36" s="52">
        <v>1667.1586910000001</v>
      </c>
      <c r="R36" s="52">
        <v>1707.8583980000001</v>
      </c>
      <c r="S36" s="52">
        <v>1736.1326899999999</v>
      </c>
      <c r="T36" s="52">
        <v>1771.959595</v>
      </c>
      <c r="U36" s="52">
        <v>1799.894775</v>
      </c>
      <c r="V36" s="52">
        <v>1829.3344729999999</v>
      </c>
      <c r="W36" s="52">
        <v>1866.392456</v>
      </c>
      <c r="X36" s="52">
        <v>1883.4410399999999</v>
      </c>
      <c r="Y36" s="52">
        <v>1910.1651609999999</v>
      </c>
      <c r="Z36" s="52">
        <v>1930.8192140000001</v>
      </c>
      <c r="AA36" s="52">
        <v>1966.1705320000001</v>
      </c>
      <c r="AB36" s="52">
        <v>1987.5435789999999</v>
      </c>
      <c r="AC36" s="52">
        <v>2025.2623289999999</v>
      </c>
      <c r="AD36" s="53">
        <v>3.1129E-2</v>
      </c>
    </row>
    <row r="38" spans="1:30" ht="15" customHeight="1" x14ac:dyDescent="0.25">
      <c r="A38" s="46" t="s">
        <v>132</v>
      </c>
      <c r="B38" s="51" t="s">
        <v>133</v>
      </c>
      <c r="C38" s="52">
        <v>11.293716</v>
      </c>
      <c r="D38" s="52">
        <v>11.258084999999999</v>
      </c>
      <c r="E38" s="52">
        <v>10.621202</v>
      </c>
      <c r="F38" s="52">
        <v>10.468026999999999</v>
      </c>
      <c r="G38" s="52">
        <v>10.990409</v>
      </c>
      <c r="H38" s="52">
        <v>11.712325</v>
      </c>
      <c r="I38" s="52">
        <v>12.826447999999999</v>
      </c>
      <c r="J38" s="52">
        <v>14.031306000000001</v>
      </c>
      <c r="K38" s="52">
        <v>15.436337</v>
      </c>
      <c r="L38" s="52">
        <v>16.176773000000001</v>
      </c>
      <c r="M38" s="52">
        <v>17.156336</v>
      </c>
      <c r="N38" s="52">
        <v>18.209398</v>
      </c>
      <c r="O38" s="52">
        <v>18.190228999999999</v>
      </c>
      <c r="P38" s="52">
        <v>18.355302999999999</v>
      </c>
      <c r="Q38" s="52">
        <v>18.560040000000001</v>
      </c>
      <c r="R38" s="52">
        <v>18.890139000000001</v>
      </c>
      <c r="S38" s="52">
        <v>19.023689000000001</v>
      </c>
      <c r="T38" s="52">
        <v>19.209116000000002</v>
      </c>
      <c r="U38" s="52">
        <v>19.345129</v>
      </c>
      <c r="V38" s="52">
        <v>19.462627000000001</v>
      </c>
      <c r="W38" s="52">
        <v>19.500319000000001</v>
      </c>
      <c r="X38" s="52">
        <v>19.479883000000001</v>
      </c>
      <c r="Y38" s="52">
        <v>19.492636000000001</v>
      </c>
      <c r="Z38" s="52">
        <v>19.497029999999999</v>
      </c>
      <c r="AA38" s="52">
        <v>19.437062999999998</v>
      </c>
      <c r="AB38" s="52">
        <v>19.466505000000002</v>
      </c>
      <c r="AC38" s="52">
        <v>19.512036999999999</v>
      </c>
      <c r="AD38" s="53">
        <v>2.2242000000000001E-2</v>
      </c>
    </row>
    <row r="39" spans="1:30" ht="15" customHeight="1" x14ac:dyDescent="0.25">
      <c r="A39" s="46" t="s">
        <v>134</v>
      </c>
      <c r="B39" s="50" t="s">
        <v>135</v>
      </c>
      <c r="C39" s="54">
        <v>8656.0585940000001</v>
      </c>
      <c r="D39" s="54">
        <v>8359.8261719999991</v>
      </c>
      <c r="E39" s="54">
        <v>7896.3662109999996</v>
      </c>
      <c r="F39" s="54">
        <v>7980.435547</v>
      </c>
      <c r="G39" s="54">
        <v>8021.8657229999999</v>
      </c>
      <c r="H39" s="54">
        <v>8204.1835940000001</v>
      </c>
      <c r="I39" s="54">
        <v>8098.4501950000003</v>
      </c>
      <c r="J39" s="54">
        <v>8136.9921880000002</v>
      </c>
      <c r="K39" s="54">
        <v>8222.6171880000002</v>
      </c>
      <c r="L39" s="54">
        <v>8414.9931639999995</v>
      </c>
      <c r="M39" s="54">
        <v>8467.8652340000008</v>
      </c>
      <c r="N39" s="54">
        <v>8596.8056639999995</v>
      </c>
      <c r="O39" s="54">
        <v>8660.7480469999991</v>
      </c>
      <c r="P39" s="54">
        <v>8841.4990230000003</v>
      </c>
      <c r="Q39" s="54">
        <v>8982.5166019999997</v>
      </c>
      <c r="R39" s="54">
        <v>9041.0048829999996</v>
      </c>
      <c r="S39" s="54">
        <v>9126.1621090000008</v>
      </c>
      <c r="T39" s="54">
        <v>9224.5761719999991</v>
      </c>
      <c r="U39" s="54">
        <v>9304.1240230000003</v>
      </c>
      <c r="V39" s="54">
        <v>9399.2167969999991</v>
      </c>
      <c r="W39" s="54">
        <v>9571.0869139999995</v>
      </c>
      <c r="X39" s="54">
        <v>9668.6464840000008</v>
      </c>
      <c r="Y39" s="54">
        <v>9799.4189449999994</v>
      </c>
      <c r="Z39" s="54">
        <v>9903.1455079999996</v>
      </c>
      <c r="AA39" s="54">
        <v>10115.574219</v>
      </c>
      <c r="AB39" s="54">
        <v>10210.068359000001</v>
      </c>
      <c r="AC39" s="54">
        <v>10379.553711</v>
      </c>
      <c r="AD39" s="55">
        <v>8.6940000000000003E-3</v>
      </c>
    </row>
    <row r="41" spans="1:30" ht="15" customHeight="1" x14ac:dyDescent="0.25">
      <c r="B41" s="50" t="s">
        <v>136</v>
      </c>
    </row>
    <row r="42" spans="1:30" ht="15" customHeight="1" x14ac:dyDescent="0.25">
      <c r="B42" s="50" t="s">
        <v>137</v>
      </c>
    </row>
    <row r="43" spans="1:30" ht="15" customHeight="1" x14ac:dyDescent="0.25">
      <c r="A43" s="46" t="s">
        <v>138</v>
      </c>
      <c r="B43" s="51" t="s">
        <v>95</v>
      </c>
      <c r="C43" s="52">
        <v>4967.3466799999997</v>
      </c>
      <c r="D43" s="52">
        <v>6174.4760740000002</v>
      </c>
      <c r="E43" s="52">
        <v>7049.0224609999996</v>
      </c>
      <c r="F43" s="52">
        <v>7223.3173829999996</v>
      </c>
      <c r="G43" s="52">
        <v>7006.2226559999999</v>
      </c>
      <c r="H43" s="52">
        <v>6625.982422</v>
      </c>
      <c r="I43" s="52">
        <v>6149.1240230000003</v>
      </c>
      <c r="J43" s="52">
        <v>5959.0927730000003</v>
      </c>
      <c r="K43" s="52">
        <v>5826.0092770000001</v>
      </c>
      <c r="L43" s="52">
        <v>5819.1860349999997</v>
      </c>
      <c r="M43" s="52">
        <v>5778.1289059999999</v>
      </c>
      <c r="N43" s="52">
        <v>5759.2265619999998</v>
      </c>
      <c r="O43" s="52">
        <v>5751.5390619999998</v>
      </c>
      <c r="P43" s="52">
        <v>5712.7177730000003</v>
      </c>
      <c r="Q43" s="52">
        <v>5705.5820309999999</v>
      </c>
      <c r="R43" s="52">
        <v>5645.4384769999997</v>
      </c>
      <c r="S43" s="52">
        <v>5633.0258789999998</v>
      </c>
      <c r="T43" s="52">
        <v>5607.9599609999996</v>
      </c>
      <c r="U43" s="52">
        <v>5565.7221680000002</v>
      </c>
      <c r="V43" s="52">
        <v>5529.4858400000003</v>
      </c>
      <c r="W43" s="52">
        <v>5541.8193359999996</v>
      </c>
      <c r="X43" s="52">
        <v>5559.3857420000004</v>
      </c>
      <c r="Y43" s="52">
        <v>5557.7241210000002</v>
      </c>
      <c r="Z43" s="52">
        <v>5562.3188479999999</v>
      </c>
      <c r="AA43" s="52">
        <v>5599.0429690000001</v>
      </c>
      <c r="AB43" s="52">
        <v>5568.3339839999999</v>
      </c>
      <c r="AC43" s="52">
        <v>5571.9404299999997</v>
      </c>
      <c r="AD43" s="53">
        <v>-4.0990000000000002E-3</v>
      </c>
    </row>
    <row r="44" spans="1:30" ht="15" customHeight="1" x14ac:dyDescent="0.25">
      <c r="A44" s="46" t="s">
        <v>139</v>
      </c>
      <c r="B44" s="51" t="s">
        <v>97</v>
      </c>
      <c r="C44" s="52">
        <v>79.572013999999996</v>
      </c>
      <c r="D44" s="52">
        <v>111.757797</v>
      </c>
      <c r="E44" s="52">
        <v>152.28486599999999</v>
      </c>
      <c r="F44" s="52">
        <v>176.06958</v>
      </c>
      <c r="G44" s="52">
        <v>168.924454</v>
      </c>
      <c r="H44" s="52">
        <v>153.519485</v>
      </c>
      <c r="I44" s="52">
        <v>159.15817300000001</v>
      </c>
      <c r="J44" s="52">
        <v>161.81036399999999</v>
      </c>
      <c r="K44" s="52">
        <v>157.39836099999999</v>
      </c>
      <c r="L44" s="52">
        <v>164.00921600000001</v>
      </c>
      <c r="M44" s="52">
        <v>169.03767400000001</v>
      </c>
      <c r="N44" s="52">
        <v>158.42709400000001</v>
      </c>
      <c r="O44" s="52">
        <v>154.753387</v>
      </c>
      <c r="P44" s="52">
        <v>153.16355899999999</v>
      </c>
      <c r="Q44" s="52">
        <v>152.50868199999999</v>
      </c>
      <c r="R44" s="52">
        <v>149.38505599999999</v>
      </c>
      <c r="S44" s="52">
        <v>148.347137</v>
      </c>
      <c r="T44" s="52">
        <v>146.81733700000001</v>
      </c>
      <c r="U44" s="52">
        <v>144.22895800000001</v>
      </c>
      <c r="V44" s="52">
        <v>143.85969499999999</v>
      </c>
      <c r="W44" s="52">
        <v>142.85046399999999</v>
      </c>
      <c r="X44" s="52">
        <v>140.95045500000001</v>
      </c>
      <c r="Y44" s="52">
        <v>140.72103899999999</v>
      </c>
      <c r="Z44" s="52">
        <v>140.68392900000001</v>
      </c>
      <c r="AA44" s="52">
        <v>142.445953</v>
      </c>
      <c r="AB44" s="52">
        <v>141.50145000000001</v>
      </c>
      <c r="AC44" s="52">
        <v>142.53135700000001</v>
      </c>
      <c r="AD44" s="53">
        <v>9.7769999999999992E-3</v>
      </c>
    </row>
    <row r="45" spans="1:30" ht="15" customHeight="1" x14ac:dyDescent="0.25">
      <c r="A45" s="46" t="s">
        <v>140</v>
      </c>
      <c r="B45" s="51" t="s">
        <v>141</v>
      </c>
      <c r="C45" s="52">
        <v>5046.9184569999998</v>
      </c>
      <c r="D45" s="52">
        <v>6286.2338870000003</v>
      </c>
      <c r="E45" s="52">
        <v>7201.3071289999998</v>
      </c>
      <c r="F45" s="52">
        <v>7399.3867190000001</v>
      </c>
      <c r="G45" s="52">
        <v>7175.1469729999999</v>
      </c>
      <c r="H45" s="52">
        <v>6779.501953</v>
      </c>
      <c r="I45" s="52">
        <v>6308.2822269999997</v>
      </c>
      <c r="J45" s="52">
        <v>6120.9033200000003</v>
      </c>
      <c r="K45" s="52">
        <v>5983.4077150000003</v>
      </c>
      <c r="L45" s="52">
        <v>5983.1953119999998</v>
      </c>
      <c r="M45" s="52">
        <v>5947.1665039999998</v>
      </c>
      <c r="N45" s="52">
        <v>5917.6538090000004</v>
      </c>
      <c r="O45" s="52">
        <v>5906.2924800000001</v>
      </c>
      <c r="P45" s="52">
        <v>5865.8813479999999</v>
      </c>
      <c r="Q45" s="52">
        <v>5858.0908200000003</v>
      </c>
      <c r="R45" s="52">
        <v>5794.8237300000001</v>
      </c>
      <c r="S45" s="52">
        <v>5781.373047</v>
      </c>
      <c r="T45" s="52">
        <v>5754.7773440000001</v>
      </c>
      <c r="U45" s="52">
        <v>5709.951172</v>
      </c>
      <c r="V45" s="52">
        <v>5673.345703</v>
      </c>
      <c r="W45" s="52">
        <v>5684.669922</v>
      </c>
      <c r="X45" s="52">
        <v>5700.3364259999998</v>
      </c>
      <c r="Y45" s="52">
        <v>5698.4453119999998</v>
      </c>
      <c r="Z45" s="52">
        <v>5703.0029299999997</v>
      </c>
      <c r="AA45" s="52">
        <v>5741.4887699999999</v>
      </c>
      <c r="AB45" s="52">
        <v>5709.8354490000002</v>
      </c>
      <c r="AC45" s="52">
        <v>5714.4716799999997</v>
      </c>
      <c r="AD45" s="53">
        <v>-3.8070000000000001E-3</v>
      </c>
    </row>
    <row r="47" spans="1:30" ht="15" customHeight="1" x14ac:dyDescent="0.25">
      <c r="B47" s="50" t="s">
        <v>142</v>
      </c>
    </row>
    <row r="48" spans="1:30" ht="15" customHeight="1" x14ac:dyDescent="0.25">
      <c r="A48" s="46" t="s">
        <v>143</v>
      </c>
      <c r="B48" s="51" t="s">
        <v>102</v>
      </c>
      <c r="C48" s="52">
        <v>1466.9101559999999</v>
      </c>
      <c r="D48" s="52">
        <v>1525.6015620000001</v>
      </c>
      <c r="E48" s="52">
        <v>1714.1308590000001</v>
      </c>
      <c r="F48" s="52">
        <v>1766.6010739999999</v>
      </c>
      <c r="G48" s="52">
        <v>1723.5327150000001</v>
      </c>
      <c r="H48" s="52">
        <v>1642.8717039999999</v>
      </c>
      <c r="I48" s="52">
        <v>1534.8278809999999</v>
      </c>
      <c r="J48" s="52">
        <v>1501.5589600000001</v>
      </c>
      <c r="K48" s="52">
        <v>1481.470581</v>
      </c>
      <c r="L48" s="52">
        <v>1489.033447</v>
      </c>
      <c r="M48" s="52">
        <v>1487.7589109999999</v>
      </c>
      <c r="N48" s="52">
        <v>1490.370361</v>
      </c>
      <c r="O48" s="52">
        <v>1485.6157229999999</v>
      </c>
      <c r="P48" s="52">
        <v>1475.3636469999999</v>
      </c>
      <c r="Q48" s="52">
        <v>1472.9514160000001</v>
      </c>
      <c r="R48" s="52">
        <v>1459.0336910000001</v>
      </c>
      <c r="S48" s="52">
        <v>1455.8070070000001</v>
      </c>
      <c r="T48" s="52">
        <v>1450.1657709999999</v>
      </c>
      <c r="U48" s="52">
        <v>1440.0198969999999</v>
      </c>
      <c r="V48" s="52">
        <v>1431.685913</v>
      </c>
      <c r="W48" s="52">
        <v>1435.2730710000001</v>
      </c>
      <c r="X48" s="52">
        <v>1439.205322</v>
      </c>
      <c r="Y48" s="52">
        <v>1439.0467530000001</v>
      </c>
      <c r="Z48" s="52">
        <v>1440.2945560000001</v>
      </c>
      <c r="AA48" s="52">
        <v>1449.4068600000001</v>
      </c>
      <c r="AB48" s="52">
        <v>1441.9993899999999</v>
      </c>
      <c r="AC48" s="52">
        <v>1443.6881100000001</v>
      </c>
      <c r="AD48" s="53">
        <v>-2.2049999999999999E-3</v>
      </c>
    </row>
    <row r="49" spans="1:30" ht="15" customHeight="1" x14ac:dyDescent="0.25">
      <c r="A49" s="46" t="s">
        <v>144</v>
      </c>
      <c r="B49" s="51" t="s">
        <v>104</v>
      </c>
      <c r="C49" s="52">
        <v>1.299617</v>
      </c>
      <c r="D49" s="52">
        <v>7.0956409999999996</v>
      </c>
      <c r="E49" s="52">
        <v>8.9459680000000006</v>
      </c>
      <c r="F49" s="52">
        <v>10.010578000000001</v>
      </c>
      <c r="G49" s="52">
        <v>7.8246869999999999</v>
      </c>
      <c r="H49" s="52">
        <v>14.996765999999999</v>
      </c>
      <c r="I49" s="52">
        <v>23.006449</v>
      </c>
      <c r="J49" s="52">
        <v>32.562420000000003</v>
      </c>
      <c r="K49" s="52">
        <v>41.893757000000001</v>
      </c>
      <c r="L49" s="52">
        <v>51.075927999999998</v>
      </c>
      <c r="M49" s="52">
        <v>58.939017999999997</v>
      </c>
      <c r="N49" s="52">
        <v>66.773505999999998</v>
      </c>
      <c r="O49" s="52">
        <v>64.503005999999999</v>
      </c>
      <c r="P49" s="52">
        <v>63.979931000000001</v>
      </c>
      <c r="Q49" s="52">
        <v>63.782448000000002</v>
      </c>
      <c r="R49" s="52">
        <v>64.726226999999994</v>
      </c>
      <c r="S49" s="52">
        <v>64.748772000000002</v>
      </c>
      <c r="T49" s="52">
        <v>65.145484999999994</v>
      </c>
      <c r="U49" s="52">
        <v>65.192145999999994</v>
      </c>
      <c r="V49" s="52">
        <v>65.652396999999993</v>
      </c>
      <c r="W49" s="52">
        <v>66.075439000000003</v>
      </c>
      <c r="X49" s="52">
        <v>65.957290999999998</v>
      </c>
      <c r="Y49" s="52">
        <v>66.169334000000006</v>
      </c>
      <c r="Z49" s="52">
        <v>66.353713999999997</v>
      </c>
      <c r="AA49" s="52">
        <v>66.424042</v>
      </c>
      <c r="AB49" s="52">
        <v>66.532936000000007</v>
      </c>
      <c r="AC49" s="52">
        <v>67.199485999999993</v>
      </c>
      <c r="AD49" s="53">
        <v>9.4094999999999998E-2</v>
      </c>
    </row>
    <row r="50" spans="1:30" ht="15" customHeight="1" x14ac:dyDescent="0.25">
      <c r="A50" s="46" t="s">
        <v>145</v>
      </c>
      <c r="B50" s="51" t="s">
        <v>106</v>
      </c>
      <c r="C50" s="52">
        <v>0</v>
      </c>
      <c r="D50" s="52">
        <v>4.8389230000000003</v>
      </c>
      <c r="E50" s="52">
        <v>6.44231</v>
      </c>
      <c r="F50" s="52">
        <v>7.3009829999999996</v>
      </c>
      <c r="G50" s="52">
        <v>5.3223050000000001</v>
      </c>
      <c r="H50" s="52">
        <v>11.275403000000001</v>
      </c>
      <c r="I50" s="52">
        <v>17.899307</v>
      </c>
      <c r="J50" s="52">
        <v>25.49811</v>
      </c>
      <c r="K50" s="52">
        <v>32.83625</v>
      </c>
      <c r="L50" s="52">
        <v>39.997214999999997</v>
      </c>
      <c r="M50" s="52">
        <v>46.057898999999999</v>
      </c>
      <c r="N50" s="52">
        <v>51.804855000000003</v>
      </c>
      <c r="O50" s="52">
        <v>49.865459000000001</v>
      </c>
      <c r="P50" s="52">
        <v>49.336486999999998</v>
      </c>
      <c r="Q50" s="52">
        <v>49.138362999999998</v>
      </c>
      <c r="R50" s="52">
        <v>49.824547000000003</v>
      </c>
      <c r="S50" s="52">
        <v>49.876517999999997</v>
      </c>
      <c r="T50" s="52">
        <v>50.209698000000003</v>
      </c>
      <c r="U50" s="52">
        <v>50.24897</v>
      </c>
      <c r="V50" s="52">
        <v>50.603470000000002</v>
      </c>
      <c r="W50" s="52">
        <v>50.940193000000001</v>
      </c>
      <c r="X50" s="52">
        <v>50.832115000000002</v>
      </c>
      <c r="Y50" s="52">
        <v>50.966338999999998</v>
      </c>
      <c r="Z50" s="52">
        <v>51.106026</v>
      </c>
      <c r="AA50" s="52">
        <v>51.115124000000002</v>
      </c>
      <c r="AB50" s="52">
        <v>51.213527999999997</v>
      </c>
      <c r="AC50" s="52">
        <v>51.727741000000002</v>
      </c>
      <c r="AD50" s="53">
        <v>9.9407999999999996E-2</v>
      </c>
    </row>
    <row r="51" spans="1:30" ht="15" customHeight="1" x14ac:dyDescent="0.25">
      <c r="A51" s="46" t="s">
        <v>146</v>
      </c>
      <c r="B51" s="51" t="s">
        <v>108</v>
      </c>
      <c r="C51" s="52">
        <v>0</v>
      </c>
      <c r="D51" s="52">
        <v>10.920566000000001</v>
      </c>
      <c r="E51" s="52">
        <v>13.658673</v>
      </c>
      <c r="F51" s="52">
        <v>15.441576</v>
      </c>
      <c r="G51" s="52">
        <v>14.362266999999999</v>
      </c>
      <c r="H51" s="52">
        <v>18.091633000000002</v>
      </c>
      <c r="I51" s="52">
        <v>21.891466000000001</v>
      </c>
      <c r="J51" s="52">
        <v>26.699268</v>
      </c>
      <c r="K51" s="52">
        <v>34.349894999999997</v>
      </c>
      <c r="L51" s="52">
        <v>34.924709</v>
      </c>
      <c r="M51" s="52">
        <v>37.952449999999999</v>
      </c>
      <c r="N51" s="52">
        <v>40.693641999999997</v>
      </c>
      <c r="O51" s="52">
        <v>39.233345</v>
      </c>
      <c r="P51" s="52">
        <v>38.851951999999997</v>
      </c>
      <c r="Q51" s="52">
        <v>38.737060999999997</v>
      </c>
      <c r="R51" s="52">
        <v>39.314959999999999</v>
      </c>
      <c r="S51" s="52">
        <v>39.409168000000001</v>
      </c>
      <c r="T51" s="52">
        <v>39.673378</v>
      </c>
      <c r="U51" s="52">
        <v>39.704265999999997</v>
      </c>
      <c r="V51" s="52">
        <v>39.982277000000003</v>
      </c>
      <c r="W51" s="52">
        <v>40.254680999999998</v>
      </c>
      <c r="X51" s="52">
        <v>40.183230999999999</v>
      </c>
      <c r="Y51" s="52">
        <v>40.294314999999997</v>
      </c>
      <c r="Z51" s="52">
        <v>40.410305000000001</v>
      </c>
      <c r="AA51" s="52">
        <v>40.428600000000003</v>
      </c>
      <c r="AB51" s="52">
        <v>40.509749999999997</v>
      </c>
      <c r="AC51" s="52">
        <v>40.916916000000001</v>
      </c>
      <c r="AD51" s="53">
        <v>5.4257E-2</v>
      </c>
    </row>
    <row r="52" spans="1:30" ht="15" customHeight="1" x14ac:dyDescent="0.25">
      <c r="A52" s="46" t="s">
        <v>147</v>
      </c>
      <c r="B52" s="51" t="s">
        <v>110</v>
      </c>
      <c r="C52" s="52">
        <v>0</v>
      </c>
      <c r="D52" s="52">
        <v>8.677422</v>
      </c>
      <c r="E52" s="52">
        <v>10.583876999999999</v>
      </c>
      <c r="F52" s="52">
        <v>11.994638999999999</v>
      </c>
      <c r="G52" s="52">
        <v>10.978477</v>
      </c>
      <c r="H52" s="52">
        <v>13.951331</v>
      </c>
      <c r="I52" s="52">
        <v>16.931473</v>
      </c>
      <c r="J52" s="52">
        <v>20.673511999999999</v>
      </c>
      <c r="K52" s="52">
        <v>26.622709</v>
      </c>
      <c r="L52" s="52">
        <v>27.02319</v>
      </c>
      <c r="M52" s="52">
        <v>29.338681999999999</v>
      </c>
      <c r="N52" s="52">
        <v>31.497252</v>
      </c>
      <c r="O52" s="52">
        <v>30.316417999999999</v>
      </c>
      <c r="P52" s="52">
        <v>29.992905</v>
      </c>
      <c r="Q52" s="52">
        <v>29.870681999999999</v>
      </c>
      <c r="R52" s="52">
        <v>30.284983</v>
      </c>
      <c r="S52" s="52">
        <v>30.313739999999999</v>
      </c>
      <c r="T52" s="52">
        <v>30.513532999999999</v>
      </c>
      <c r="U52" s="52">
        <v>30.534922000000002</v>
      </c>
      <c r="V52" s="52">
        <v>30.748239999999999</v>
      </c>
      <c r="W52" s="52">
        <v>30.951332000000001</v>
      </c>
      <c r="X52" s="52">
        <v>30.884271999999999</v>
      </c>
      <c r="Y52" s="52">
        <v>30.964711999999999</v>
      </c>
      <c r="Z52" s="52">
        <v>31.048769</v>
      </c>
      <c r="AA52" s="52">
        <v>31.053381000000002</v>
      </c>
      <c r="AB52" s="52">
        <v>31.1127</v>
      </c>
      <c r="AC52" s="52">
        <v>31.424519</v>
      </c>
      <c r="AD52" s="53">
        <v>5.2822000000000001E-2</v>
      </c>
    </row>
    <row r="53" spans="1:30" ht="15" customHeight="1" x14ac:dyDescent="0.25">
      <c r="A53" s="46" t="s">
        <v>148</v>
      </c>
      <c r="B53" s="51" t="s">
        <v>112</v>
      </c>
      <c r="C53" s="52">
        <v>0</v>
      </c>
      <c r="D53" s="52">
        <v>0</v>
      </c>
      <c r="E53" s="52">
        <v>0</v>
      </c>
      <c r="F53" s="52">
        <v>0</v>
      </c>
      <c r="G53" s="52">
        <v>1.0512000000000001E-2</v>
      </c>
      <c r="H53" s="52">
        <v>1.436E-2</v>
      </c>
      <c r="I53" s="52">
        <v>4.1097000000000002E-2</v>
      </c>
      <c r="J53" s="52">
        <v>6.1120000000000001E-2</v>
      </c>
      <c r="K53" s="52">
        <v>7.2840000000000002E-2</v>
      </c>
      <c r="L53" s="52">
        <v>8.1752000000000005E-2</v>
      </c>
      <c r="M53" s="52">
        <v>9.0461E-2</v>
      </c>
      <c r="N53" s="52">
        <v>9.7817000000000001E-2</v>
      </c>
      <c r="O53" s="52">
        <v>0.104101</v>
      </c>
      <c r="P53" s="52">
        <v>0.109849</v>
      </c>
      <c r="Q53" s="52">
        <v>0.1152</v>
      </c>
      <c r="R53" s="52">
        <v>0.118494</v>
      </c>
      <c r="S53" s="52">
        <v>0.121614</v>
      </c>
      <c r="T53" s="52">
        <v>0.12381200000000001</v>
      </c>
      <c r="U53" s="52">
        <v>0.12485499999999999</v>
      </c>
      <c r="V53" s="52">
        <v>0.12634600000000001</v>
      </c>
      <c r="W53" s="52">
        <v>0.12770200000000001</v>
      </c>
      <c r="X53" s="52">
        <v>0.12767899999999999</v>
      </c>
      <c r="Y53" s="52">
        <v>0.12836400000000001</v>
      </c>
      <c r="Z53" s="52">
        <v>0.12887799999999999</v>
      </c>
      <c r="AA53" s="52">
        <v>0.13076299999999999</v>
      </c>
      <c r="AB53" s="52">
        <v>0.13111900000000001</v>
      </c>
      <c r="AC53" s="52">
        <v>0.13269400000000001</v>
      </c>
      <c r="AD53" s="53" t="s">
        <v>113</v>
      </c>
    </row>
    <row r="54" spans="1:30" ht="15" customHeight="1" x14ac:dyDescent="0.25">
      <c r="A54" s="46" t="s">
        <v>149</v>
      </c>
      <c r="B54" s="51" t="s">
        <v>115</v>
      </c>
      <c r="C54" s="52">
        <v>25.646678999999999</v>
      </c>
      <c r="D54" s="52">
        <v>43.875976999999999</v>
      </c>
      <c r="E54" s="52">
        <v>51.791885000000001</v>
      </c>
      <c r="F54" s="52">
        <v>57.876621</v>
      </c>
      <c r="G54" s="52">
        <v>76.504852</v>
      </c>
      <c r="H54" s="52">
        <v>78.368347</v>
      </c>
      <c r="I54" s="52">
        <v>79.107985999999997</v>
      </c>
      <c r="J54" s="52">
        <v>82.604843000000002</v>
      </c>
      <c r="K54" s="52">
        <v>84.799094999999994</v>
      </c>
      <c r="L54" s="52">
        <v>86.710578999999996</v>
      </c>
      <c r="M54" s="52">
        <v>88.239197000000004</v>
      </c>
      <c r="N54" s="52">
        <v>89.760604999999998</v>
      </c>
      <c r="O54" s="52">
        <v>90.174712999999997</v>
      </c>
      <c r="P54" s="52">
        <v>91.672272000000007</v>
      </c>
      <c r="Q54" s="52">
        <v>93.432738999999998</v>
      </c>
      <c r="R54" s="52">
        <v>95.190017999999995</v>
      </c>
      <c r="S54" s="52">
        <v>96.405135999999999</v>
      </c>
      <c r="T54" s="52">
        <v>97.576080000000005</v>
      </c>
      <c r="U54" s="52">
        <v>98.107697000000002</v>
      </c>
      <c r="V54" s="52">
        <v>98.791893000000002</v>
      </c>
      <c r="W54" s="52">
        <v>99.812004000000002</v>
      </c>
      <c r="X54" s="52">
        <v>100.208519</v>
      </c>
      <c r="Y54" s="52">
        <v>100.800209</v>
      </c>
      <c r="Z54" s="52">
        <v>101.275398</v>
      </c>
      <c r="AA54" s="52">
        <v>102.16069</v>
      </c>
      <c r="AB54" s="52">
        <v>102.354073</v>
      </c>
      <c r="AC54" s="52">
        <v>103.312454</v>
      </c>
      <c r="AD54" s="53">
        <v>3.4848999999999998E-2</v>
      </c>
    </row>
    <row r="55" spans="1:30" ht="15" customHeight="1" x14ac:dyDescent="0.25">
      <c r="A55" s="46" t="s">
        <v>150</v>
      </c>
      <c r="B55" s="51" t="s">
        <v>117</v>
      </c>
      <c r="C55" s="52">
        <v>6.7796240000000001</v>
      </c>
      <c r="D55" s="52">
        <v>20.088971999999998</v>
      </c>
      <c r="E55" s="52">
        <v>24.27664</v>
      </c>
      <c r="F55" s="52">
        <v>26.886579999999999</v>
      </c>
      <c r="G55" s="52">
        <v>34.271656</v>
      </c>
      <c r="H55" s="52">
        <v>35.699055000000001</v>
      </c>
      <c r="I55" s="52">
        <v>36.583632999999999</v>
      </c>
      <c r="J55" s="52">
        <v>38.698799000000001</v>
      </c>
      <c r="K55" s="52">
        <v>39.716926999999998</v>
      </c>
      <c r="L55" s="52">
        <v>40.325054000000002</v>
      </c>
      <c r="M55" s="52">
        <v>39.916828000000002</v>
      </c>
      <c r="N55" s="52">
        <v>39.382843000000001</v>
      </c>
      <c r="O55" s="52">
        <v>38.141685000000003</v>
      </c>
      <c r="P55" s="52">
        <v>37.782947999999998</v>
      </c>
      <c r="Q55" s="52">
        <v>37.653556999999999</v>
      </c>
      <c r="R55" s="52">
        <v>38.056365999999997</v>
      </c>
      <c r="S55" s="52">
        <v>38.079490999999997</v>
      </c>
      <c r="T55" s="52">
        <v>38.287556000000002</v>
      </c>
      <c r="U55" s="52">
        <v>38.288753999999997</v>
      </c>
      <c r="V55" s="52">
        <v>38.502312000000003</v>
      </c>
      <c r="W55" s="52">
        <v>38.748511999999998</v>
      </c>
      <c r="X55" s="52">
        <v>38.697707999999999</v>
      </c>
      <c r="Y55" s="52">
        <v>38.799571999999998</v>
      </c>
      <c r="Z55" s="52">
        <v>38.905887999999997</v>
      </c>
      <c r="AA55" s="52">
        <v>38.966968999999999</v>
      </c>
      <c r="AB55" s="52">
        <v>39.021461000000002</v>
      </c>
      <c r="AC55" s="52">
        <v>39.388401000000002</v>
      </c>
      <c r="AD55" s="53">
        <v>2.7297999999999999E-2</v>
      </c>
    </row>
    <row r="56" spans="1:30" ht="15" customHeight="1" x14ac:dyDescent="0.25">
      <c r="A56" s="46" t="s">
        <v>151</v>
      </c>
      <c r="B56" s="51" t="s">
        <v>119</v>
      </c>
      <c r="C56" s="52">
        <v>10.970958</v>
      </c>
      <c r="D56" s="52">
        <v>12.700298999999999</v>
      </c>
      <c r="E56" s="52">
        <v>14.633639000000001</v>
      </c>
      <c r="F56" s="52">
        <v>15.113390000000001</v>
      </c>
      <c r="G56" s="52">
        <v>14.758328000000001</v>
      </c>
      <c r="H56" s="52">
        <v>14.037887</v>
      </c>
      <c r="I56" s="52">
        <v>13.082025</v>
      </c>
      <c r="J56" s="52">
        <v>12.816164000000001</v>
      </c>
      <c r="K56" s="52">
        <v>12.634641</v>
      </c>
      <c r="L56" s="52">
        <v>12.692402</v>
      </c>
      <c r="M56" s="52">
        <v>12.669110999999999</v>
      </c>
      <c r="N56" s="52">
        <v>12.659736000000001</v>
      </c>
      <c r="O56" s="52">
        <v>12.626609999999999</v>
      </c>
      <c r="P56" s="52">
        <v>12.545206</v>
      </c>
      <c r="Q56" s="52">
        <v>12.530903</v>
      </c>
      <c r="R56" s="52">
        <v>12.415448</v>
      </c>
      <c r="S56" s="52">
        <v>12.392367999999999</v>
      </c>
      <c r="T56" s="52">
        <v>12.349304</v>
      </c>
      <c r="U56" s="52">
        <v>12.265188999999999</v>
      </c>
      <c r="V56" s="52">
        <v>12.200658000000001</v>
      </c>
      <c r="W56" s="52">
        <v>12.234975</v>
      </c>
      <c r="X56" s="52">
        <v>12.270076</v>
      </c>
      <c r="Y56" s="52">
        <v>12.275373</v>
      </c>
      <c r="Z56" s="52">
        <v>12.291995</v>
      </c>
      <c r="AA56" s="52">
        <v>12.380561999999999</v>
      </c>
      <c r="AB56" s="52">
        <v>12.326976</v>
      </c>
      <c r="AC56" s="52">
        <v>12.355762</v>
      </c>
      <c r="AD56" s="53">
        <v>-1.1000000000000001E-3</v>
      </c>
    </row>
    <row r="57" spans="1:30" ht="15" customHeight="1" x14ac:dyDescent="0.25">
      <c r="A57" s="46" t="s">
        <v>152</v>
      </c>
      <c r="B57" s="51" t="s">
        <v>121</v>
      </c>
      <c r="C57" s="52">
        <v>6.5095099999999997</v>
      </c>
      <c r="D57" s="52">
        <v>7.4616369999999996</v>
      </c>
      <c r="E57" s="52">
        <v>8.5637589999999992</v>
      </c>
      <c r="F57" s="52">
        <v>9.1498200000000001</v>
      </c>
      <c r="G57" s="52">
        <v>9.1023720000000008</v>
      </c>
      <c r="H57" s="52">
        <v>8.8280469999999998</v>
      </c>
      <c r="I57" s="52">
        <v>8.294022</v>
      </c>
      <c r="J57" s="52">
        <v>8.1591450000000005</v>
      </c>
      <c r="K57" s="52">
        <v>8.0468290000000007</v>
      </c>
      <c r="L57" s="52">
        <v>8.1016329999999996</v>
      </c>
      <c r="M57" s="52">
        <v>8.0993650000000006</v>
      </c>
      <c r="N57" s="52">
        <v>8.0841329999999996</v>
      </c>
      <c r="O57" s="52">
        <v>8.1637629999999994</v>
      </c>
      <c r="P57" s="52">
        <v>8.1561020000000006</v>
      </c>
      <c r="Q57" s="52">
        <v>8.1845359999999996</v>
      </c>
      <c r="R57" s="52">
        <v>8.1548789999999993</v>
      </c>
      <c r="S57" s="52">
        <v>8.1850369999999995</v>
      </c>
      <c r="T57" s="52">
        <v>8.2096239999999998</v>
      </c>
      <c r="U57" s="52">
        <v>8.2112859999999994</v>
      </c>
      <c r="V57" s="52">
        <v>8.2200340000000001</v>
      </c>
      <c r="W57" s="52">
        <v>8.307696</v>
      </c>
      <c r="X57" s="52">
        <v>8.3648340000000001</v>
      </c>
      <c r="Y57" s="52">
        <v>8.4412000000000003</v>
      </c>
      <c r="Z57" s="52">
        <v>8.5110919999999997</v>
      </c>
      <c r="AA57" s="52">
        <v>8.6470780000000005</v>
      </c>
      <c r="AB57" s="52">
        <v>8.684863</v>
      </c>
      <c r="AC57" s="52">
        <v>8.7885010000000001</v>
      </c>
      <c r="AD57" s="53">
        <v>6.5680000000000001E-3</v>
      </c>
    </row>
    <row r="58" spans="1:30" ht="15" customHeight="1" x14ac:dyDescent="0.25">
      <c r="A58" s="46" t="s">
        <v>153</v>
      </c>
      <c r="B58" s="51" t="s">
        <v>123</v>
      </c>
      <c r="C58" s="52">
        <v>30.638582</v>
      </c>
      <c r="D58" s="52">
        <v>32.633076000000003</v>
      </c>
      <c r="E58" s="52">
        <v>38.246665999999998</v>
      </c>
      <c r="F58" s="52">
        <v>39.616309999999999</v>
      </c>
      <c r="G58" s="52">
        <v>39.061684</v>
      </c>
      <c r="H58" s="52">
        <v>37.213752999999997</v>
      </c>
      <c r="I58" s="52">
        <v>34.257454000000003</v>
      </c>
      <c r="J58" s="52">
        <v>33.683525000000003</v>
      </c>
      <c r="K58" s="52">
        <v>33.250698</v>
      </c>
      <c r="L58" s="52">
        <v>33.436942999999999</v>
      </c>
      <c r="M58" s="52">
        <v>33.353386</v>
      </c>
      <c r="N58" s="52">
        <v>33.287022</v>
      </c>
      <c r="O58" s="52">
        <v>33.218570999999997</v>
      </c>
      <c r="P58" s="52">
        <v>33.006950000000003</v>
      </c>
      <c r="Q58" s="52">
        <v>32.965693999999999</v>
      </c>
      <c r="R58" s="52">
        <v>32.649757000000001</v>
      </c>
      <c r="S58" s="52">
        <v>32.581524000000002</v>
      </c>
      <c r="T58" s="52">
        <v>32.463706999999999</v>
      </c>
      <c r="U58" s="52">
        <v>32.232619999999997</v>
      </c>
      <c r="V58" s="52">
        <v>32.050697</v>
      </c>
      <c r="W58" s="52">
        <v>32.126663000000001</v>
      </c>
      <c r="X58" s="52">
        <v>32.211421999999999</v>
      </c>
      <c r="Y58" s="52">
        <v>32.211193000000002</v>
      </c>
      <c r="Z58" s="52">
        <v>32.242939</v>
      </c>
      <c r="AA58" s="52">
        <v>32.453274</v>
      </c>
      <c r="AB58" s="52">
        <v>32.291077000000001</v>
      </c>
      <c r="AC58" s="52">
        <v>32.337128</v>
      </c>
      <c r="AD58" s="53">
        <v>-3.6400000000000001E-4</v>
      </c>
    </row>
    <row r="59" spans="1:30" ht="15" customHeight="1" x14ac:dyDescent="0.25">
      <c r="A59" s="46" t="s">
        <v>154</v>
      </c>
      <c r="B59" s="51" t="s">
        <v>125</v>
      </c>
      <c r="C59" s="52">
        <v>0</v>
      </c>
      <c r="D59" s="52">
        <v>0</v>
      </c>
      <c r="E59" s="52">
        <v>0</v>
      </c>
      <c r="F59" s="52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3" t="s">
        <v>113</v>
      </c>
    </row>
    <row r="60" spans="1:30" ht="15" customHeight="1" x14ac:dyDescent="0.25">
      <c r="A60" s="46" t="s">
        <v>155</v>
      </c>
      <c r="B60" s="51" t="s">
        <v>127</v>
      </c>
      <c r="C60" s="52">
        <v>0</v>
      </c>
      <c r="D60" s="52">
        <v>0</v>
      </c>
      <c r="E60" s="52">
        <v>0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3" t="s">
        <v>113</v>
      </c>
    </row>
    <row r="61" spans="1:30" ht="15" customHeight="1" x14ac:dyDescent="0.25">
      <c r="A61" s="46" t="s">
        <v>156</v>
      </c>
      <c r="B61" s="51" t="s">
        <v>129</v>
      </c>
      <c r="C61" s="52">
        <v>0</v>
      </c>
      <c r="D61" s="52">
        <v>1.6130500000000001</v>
      </c>
      <c r="E61" s="52">
        <v>2.147605</v>
      </c>
      <c r="F61" s="52">
        <v>2.433989</v>
      </c>
      <c r="G61" s="52">
        <v>5.3227669999999998</v>
      </c>
      <c r="H61" s="52">
        <v>11.276929000000001</v>
      </c>
      <c r="I61" s="52">
        <v>17.903487999999999</v>
      </c>
      <c r="J61" s="52">
        <v>25.508738000000001</v>
      </c>
      <c r="K61" s="52">
        <v>32.858246000000001</v>
      </c>
      <c r="L61" s="52">
        <v>40.038670000000003</v>
      </c>
      <c r="M61" s="52">
        <v>46.127868999999997</v>
      </c>
      <c r="N61" s="52">
        <v>51.927647</v>
      </c>
      <c r="O61" s="52">
        <v>50.012199000000003</v>
      </c>
      <c r="P61" s="52">
        <v>49.514969000000001</v>
      </c>
      <c r="Q61" s="52">
        <v>49.355034000000003</v>
      </c>
      <c r="R61" s="52">
        <v>50.102615</v>
      </c>
      <c r="S61" s="52">
        <v>50.223351000000001</v>
      </c>
      <c r="T61" s="52">
        <v>50.645266999999997</v>
      </c>
      <c r="U61" s="52">
        <v>50.797297999999998</v>
      </c>
      <c r="V61" s="52">
        <v>51.299182999999999</v>
      </c>
      <c r="W61" s="52">
        <v>51.812945999999997</v>
      </c>
      <c r="X61" s="52">
        <v>51.918320000000001</v>
      </c>
      <c r="Y61" s="52">
        <v>52.317528000000003</v>
      </c>
      <c r="Z61" s="52">
        <v>52.766967999999999</v>
      </c>
      <c r="AA61" s="52">
        <v>53.150967000000001</v>
      </c>
      <c r="AB61" s="52">
        <v>53.657257000000001</v>
      </c>
      <c r="AC61" s="52">
        <v>54.668624999999999</v>
      </c>
      <c r="AD61" s="53">
        <v>0.15134</v>
      </c>
    </row>
    <row r="62" spans="1:30" ht="15" customHeight="1" x14ac:dyDescent="0.25">
      <c r="A62" s="46" t="s">
        <v>157</v>
      </c>
      <c r="B62" s="51" t="s">
        <v>158</v>
      </c>
      <c r="C62" s="52">
        <v>1548.7551269999999</v>
      </c>
      <c r="D62" s="52">
        <v>1675.5069579999999</v>
      </c>
      <c r="E62" s="52">
        <v>1893.4217530000001</v>
      </c>
      <c r="F62" s="52">
        <v>1962.4255370000001</v>
      </c>
      <c r="G62" s="52">
        <v>1941.052612</v>
      </c>
      <c r="H62" s="52">
        <v>1886.6252440000001</v>
      </c>
      <c r="I62" s="52">
        <v>1803.8264160000001</v>
      </c>
      <c r="J62" s="52">
        <v>1808.524658</v>
      </c>
      <c r="K62" s="52">
        <v>1828.552612</v>
      </c>
      <c r="L62" s="52">
        <v>1863.4415280000001</v>
      </c>
      <c r="M62" s="52">
        <v>1888.5429690000001</v>
      </c>
      <c r="N62" s="52">
        <v>1916.3392329999999</v>
      </c>
      <c r="O62" s="52">
        <v>1901.9758300000001</v>
      </c>
      <c r="P62" s="52">
        <v>1890.3133539999999</v>
      </c>
      <c r="Q62" s="52">
        <v>1888.7176509999999</v>
      </c>
      <c r="R62" s="52">
        <v>1879.872192</v>
      </c>
      <c r="S62" s="52">
        <v>1878.143677</v>
      </c>
      <c r="T62" s="52">
        <v>1875.3632809999999</v>
      </c>
      <c r="U62" s="52">
        <v>1865.727783</v>
      </c>
      <c r="V62" s="52">
        <v>1859.863525</v>
      </c>
      <c r="W62" s="52">
        <v>1866.665283</v>
      </c>
      <c r="X62" s="52">
        <v>1870.8608400000001</v>
      </c>
      <c r="Y62" s="52">
        <v>1872.4147949999999</v>
      </c>
      <c r="Z62" s="52">
        <v>1875.3366699999999</v>
      </c>
      <c r="AA62" s="52">
        <v>1886.318237</v>
      </c>
      <c r="AB62" s="52">
        <v>1879.8352050000001</v>
      </c>
      <c r="AC62" s="52">
        <v>1885.940308</v>
      </c>
      <c r="AD62" s="53">
        <v>4.744E-3</v>
      </c>
    </row>
    <row r="64" spans="1:30" ht="15" customHeight="1" x14ac:dyDescent="0.25">
      <c r="A64" s="46" t="s">
        <v>159</v>
      </c>
      <c r="B64" s="51" t="s">
        <v>160</v>
      </c>
      <c r="C64" s="52">
        <v>23.481379</v>
      </c>
      <c r="D64" s="52">
        <v>21.044481000000001</v>
      </c>
      <c r="E64" s="52">
        <v>20.818892000000002</v>
      </c>
      <c r="F64" s="52">
        <v>20.962025000000001</v>
      </c>
      <c r="G64" s="52">
        <v>21.292345000000001</v>
      </c>
      <c r="H64" s="52">
        <v>21.770109000000001</v>
      </c>
      <c r="I64" s="52">
        <v>22.236221</v>
      </c>
      <c r="J64" s="52">
        <v>22.807758</v>
      </c>
      <c r="K64" s="52">
        <v>23.407088999999999</v>
      </c>
      <c r="L64" s="52">
        <v>23.748283000000001</v>
      </c>
      <c r="M64" s="52">
        <v>24.101748000000001</v>
      </c>
      <c r="N64" s="52">
        <v>24.461845</v>
      </c>
      <c r="O64" s="52">
        <v>24.358484000000001</v>
      </c>
      <c r="P64" s="52">
        <v>24.371658</v>
      </c>
      <c r="Q64" s="52">
        <v>24.380590000000002</v>
      </c>
      <c r="R64" s="52">
        <v>24.494419000000001</v>
      </c>
      <c r="S64" s="52">
        <v>24.520392999999999</v>
      </c>
      <c r="T64" s="52">
        <v>24.578358000000001</v>
      </c>
      <c r="U64" s="52">
        <v>24.627863000000001</v>
      </c>
      <c r="V64" s="52">
        <v>24.688859999999998</v>
      </c>
      <c r="W64" s="52">
        <v>24.719673</v>
      </c>
      <c r="X64" s="52">
        <v>24.710238</v>
      </c>
      <c r="Y64" s="52">
        <v>24.731863000000001</v>
      </c>
      <c r="Z64" s="52">
        <v>24.746009999999998</v>
      </c>
      <c r="AA64" s="52">
        <v>24.729496000000001</v>
      </c>
      <c r="AB64" s="52">
        <v>24.768335</v>
      </c>
      <c r="AC64" s="52">
        <v>24.813658</v>
      </c>
      <c r="AD64" s="53">
        <v>6.6119999999999998E-3</v>
      </c>
    </row>
    <row r="65" spans="1:30" ht="15" customHeight="1" x14ac:dyDescent="0.25">
      <c r="A65" s="46" t="s">
        <v>161</v>
      </c>
      <c r="B65" s="50" t="s">
        <v>162</v>
      </c>
      <c r="C65" s="54">
        <v>6595.673828</v>
      </c>
      <c r="D65" s="54">
        <v>7961.7407229999999</v>
      </c>
      <c r="E65" s="54">
        <v>9094.7285159999992</v>
      </c>
      <c r="F65" s="54">
        <v>9361.8125</v>
      </c>
      <c r="G65" s="54">
        <v>9116.1992190000001</v>
      </c>
      <c r="H65" s="54">
        <v>8666.1269530000009</v>
      </c>
      <c r="I65" s="54">
        <v>8112.1083980000003</v>
      </c>
      <c r="J65" s="54">
        <v>7929.4277339999999</v>
      </c>
      <c r="K65" s="54">
        <v>7811.9604490000002</v>
      </c>
      <c r="L65" s="54">
        <v>7846.6367190000001</v>
      </c>
      <c r="M65" s="54">
        <v>7835.7094729999999</v>
      </c>
      <c r="N65" s="54">
        <v>7833.9931640000004</v>
      </c>
      <c r="O65" s="54">
        <v>7808.2685549999997</v>
      </c>
      <c r="P65" s="54">
        <v>7756.1948240000002</v>
      </c>
      <c r="Q65" s="54">
        <v>7746.8085940000001</v>
      </c>
      <c r="R65" s="54">
        <v>7674.6958009999998</v>
      </c>
      <c r="S65" s="54">
        <v>7659.5166019999997</v>
      </c>
      <c r="T65" s="54">
        <v>7630.140625</v>
      </c>
      <c r="U65" s="54">
        <v>7575.6787109999996</v>
      </c>
      <c r="V65" s="54">
        <v>7533.2089839999999</v>
      </c>
      <c r="W65" s="54">
        <v>7551.3349609999996</v>
      </c>
      <c r="X65" s="54">
        <v>7571.1972660000001</v>
      </c>
      <c r="Y65" s="54">
        <v>7570.8603519999997</v>
      </c>
      <c r="Z65" s="54">
        <v>7578.3398440000001</v>
      </c>
      <c r="AA65" s="54">
        <v>7627.8071289999998</v>
      </c>
      <c r="AB65" s="54">
        <v>7589.6708980000003</v>
      </c>
      <c r="AC65" s="54">
        <v>7600.4121089999999</v>
      </c>
      <c r="AD65" s="55">
        <v>-1.856E-3</v>
      </c>
    </row>
    <row r="67" spans="1:30" ht="15" customHeight="1" x14ac:dyDescent="0.25">
      <c r="A67" s="46" t="s">
        <v>163</v>
      </c>
      <c r="B67" s="51" t="s">
        <v>164</v>
      </c>
      <c r="C67" s="52">
        <v>16.564319999999999</v>
      </c>
      <c r="D67" s="52">
        <v>16.031936999999999</v>
      </c>
      <c r="E67" s="52">
        <v>16.079661999999999</v>
      </c>
      <c r="F67" s="52">
        <v>16.132968999999999</v>
      </c>
      <c r="G67" s="52">
        <v>16.470285000000001</v>
      </c>
      <c r="H67" s="52">
        <v>16.878921999999999</v>
      </c>
      <c r="I67" s="52">
        <v>17.535295000000001</v>
      </c>
      <c r="J67" s="52">
        <v>18.362841</v>
      </c>
      <c r="K67" s="52">
        <v>19.319641000000001</v>
      </c>
      <c r="L67" s="52">
        <v>19.830210000000001</v>
      </c>
      <c r="M67" s="52">
        <v>20.494394</v>
      </c>
      <c r="N67" s="52">
        <v>21.190488999999999</v>
      </c>
      <c r="O67" s="52">
        <v>21.114712000000001</v>
      </c>
      <c r="P67" s="52">
        <v>21.166778999999998</v>
      </c>
      <c r="Q67" s="52">
        <v>21.255348000000001</v>
      </c>
      <c r="R67" s="52">
        <v>21.463234</v>
      </c>
      <c r="S67" s="52">
        <v>21.531905999999999</v>
      </c>
      <c r="T67" s="52">
        <v>21.639778</v>
      </c>
      <c r="U67" s="52">
        <v>21.716025999999999</v>
      </c>
      <c r="V67" s="52">
        <v>21.787769000000001</v>
      </c>
      <c r="W67" s="52">
        <v>21.802156</v>
      </c>
      <c r="X67" s="52">
        <v>21.776890000000002</v>
      </c>
      <c r="Y67" s="52">
        <v>21.776160999999998</v>
      </c>
      <c r="Z67" s="52">
        <v>21.772497000000001</v>
      </c>
      <c r="AA67" s="52">
        <v>21.712257000000001</v>
      </c>
      <c r="AB67" s="52">
        <v>21.727169</v>
      </c>
      <c r="AC67" s="52">
        <v>21.753115000000001</v>
      </c>
      <c r="AD67" s="53">
        <v>1.2282E-2</v>
      </c>
    </row>
    <row r="68" spans="1:30" ht="15" customHeight="1" x14ac:dyDescent="0.25">
      <c r="A68" s="46" t="s">
        <v>165</v>
      </c>
      <c r="B68" s="51" t="s">
        <v>166</v>
      </c>
      <c r="C68" s="52">
        <v>118.639809</v>
      </c>
      <c r="D68" s="52">
        <v>178.92411799999999</v>
      </c>
      <c r="E68" s="52">
        <v>201.409897</v>
      </c>
      <c r="F68" s="52">
        <v>212.25692699999999</v>
      </c>
      <c r="G68" s="52">
        <v>209.23881499999999</v>
      </c>
      <c r="H68" s="52">
        <v>224.09612999999999</v>
      </c>
      <c r="I68" s="52">
        <v>246.28089900000001</v>
      </c>
      <c r="J68" s="52">
        <v>278.16616800000003</v>
      </c>
      <c r="K68" s="52">
        <v>313.619507</v>
      </c>
      <c r="L68" s="52">
        <v>335.22335800000002</v>
      </c>
      <c r="M68" s="52">
        <v>352.373535</v>
      </c>
      <c r="N68" s="52">
        <v>366.80102499999998</v>
      </c>
      <c r="O68" s="52">
        <v>355.78155500000003</v>
      </c>
      <c r="P68" s="52">
        <v>352.85751299999998</v>
      </c>
      <c r="Q68" s="52">
        <v>351.64956699999999</v>
      </c>
      <c r="R68" s="52">
        <v>353.60049400000003</v>
      </c>
      <c r="S68" s="52">
        <v>353.85058600000002</v>
      </c>
      <c r="T68" s="52">
        <v>355.01882899999998</v>
      </c>
      <c r="U68" s="52">
        <v>354.69342</v>
      </c>
      <c r="V68" s="52">
        <v>355.28497299999998</v>
      </c>
      <c r="W68" s="52">
        <v>357.270264</v>
      </c>
      <c r="X68" s="52">
        <v>356.88623000000001</v>
      </c>
      <c r="Y68" s="52">
        <v>357.784515</v>
      </c>
      <c r="Z68" s="52">
        <v>358.47729500000003</v>
      </c>
      <c r="AA68" s="52">
        <v>359.61230499999999</v>
      </c>
      <c r="AB68" s="52">
        <v>359.58544899999998</v>
      </c>
      <c r="AC68" s="52">
        <v>362.30621300000001</v>
      </c>
      <c r="AD68" s="53">
        <v>2.8622999999999999E-2</v>
      </c>
    </row>
    <row r="69" spans="1:30" ht="15" customHeight="1" x14ac:dyDescent="0.25">
      <c r="A69" s="46" t="s">
        <v>167</v>
      </c>
      <c r="B69" s="51" t="s">
        <v>168</v>
      </c>
      <c r="C69" s="52">
        <v>0</v>
      </c>
      <c r="D69" s="52">
        <v>0</v>
      </c>
      <c r="E69" s="52">
        <v>0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0</v>
      </c>
      <c r="AB69" s="52">
        <v>0</v>
      </c>
      <c r="AC69" s="52">
        <v>0</v>
      </c>
      <c r="AD69" s="53" t="s">
        <v>113</v>
      </c>
    </row>
    <row r="71" spans="1:30" ht="15" customHeight="1" x14ac:dyDescent="0.25">
      <c r="B71" s="50" t="s">
        <v>169</v>
      </c>
    </row>
    <row r="72" spans="1:30" ht="15" customHeight="1" x14ac:dyDescent="0.25">
      <c r="A72" s="46" t="s">
        <v>170</v>
      </c>
      <c r="B72" s="51" t="s">
        <v>171</v>
      </c>
      <c r="C72" s="52">
        <v>12434.346680000001</v>
      </c>
      <c r="D72" s="52">
        <v>13426.872069999999</v>
      </c>
      <c r="E72" s="52">
        <v>14045.057617</v>
      </c>
      <c r="F72" s="52">
        <v>14286.049805000001</v>
      </c>
      <c r="G72" s="52">
        <v>14036.719727</v>
      </c>
      <c r="H72" s="52">
        <v>13716.953125</v>
      </c>
      <c r="I72" s="52">
        <v>13001.779296999999</v>
      </c>
      <c r="J72" s="52">
        <v>12673.511719</v>
      </c>
      <c r="K72" s="52">
        <v>12390.743164</v>
      </c>
      <c r="L72" s="52">
        <v>12398.332031</v>
      </c>
      <c r="M72" s="52">
        <v>12269.292969</v>
      </c>
      <c r="N72" s="52">
        <v>12221.599609000001</v>
      </c>
      <c r="O72" s="52">
        <v>12254.580078000001</v>
      </c>
      <c r="P72" s="52">
        <v>12337.708984000001</v>
      </c>
      <c r="Q72" s="52">
        <v>12421.905273</v>
      </c>
      <c r="R72" s="52">
        <v>12382.190430000001</v>
      </c>
      <c r="S72" s="52">
        <v>12424.896484000001</v>
      </c>
      <c r="T72" s="52">
        <v>12461.740234000001</v>
      </c>
      <c r="U72" s="52">
        <v>12471.711914</v>
      </c>
      <c r="V72" s="52">
        <v>12495.130859000001</v>
      </c>
      <c r="W72" s="52">
        <v>12636.8125</v>
      </c>
      <c r="X72" s="52">
        <v>12735.231444999999</v>
      </c>
      <c r="Y72" s="52">
        <v>12832.791992</v>
      </c>
      <c r="Z72" s="52">
        <v>12915.147461</v>
      </c>
      <c r="AA72" s="52">
        <v>13116.943359000001</v>
      </c>
      <c r="AB72" s="52">
        <v>13154.096680000001</v>
      </c>
      <c r="AC72" s="52">
        <v>13278.144531</v>
      </c>
      <c r="AD72" s="53">
        <v>-4.4499999999999997E-4</v>
      </c>
    </row>
    <row r="73" spans="1:30" ht="15" customHeight="1" x14ac:dyDescent="0.25">
      <c r="A73" s="46" t="s">
        <v>172</v>
      </c>
      <c r="B73" s="51" t="s">
        <v>173</v>
      </c>
      <c r="C73" s="52">
        <v>291.04068000000001</v>
      </c>
      <c r="D73" s="52">
        <v>278.03112800000002</v>
      </c>
      <c r="E73" s="52">
        <v>213.92729199999999</v>
      </c>
      <c r="F73" s="52">
        <v>258.37802099999999</v>
      </c>
      <c r="G73" s="52">
        <v>278.65792800000003</v>
      </c>
      <c r="H73" s="52">
        <v>305.83071899999999</v>
      </c>
      <c r="I73" s="52">
        <v>366.20968599999998</v>
      </c>
      <c r="J73" s="52">
        <v>442.65811200000002</v>
      </c>
      <c r="K73" s="52">
        <v>546.01171899999997</v>
      </c>
      <c r="L73" s="52">
        <v>638.58319100000006</v>
      </c>
      <c r="M73" s="52">
        <v>692.96301300000005</v>
      </c>
      <c r="N73" s="52">
        <v>727.43225099999995</v>
      </c>
      <c r="O73" s="52">
        <v>737.05035399999997</v>
      </c>
      <c r="P73" s="52">
        <v>746.78716999999995</v>
      </c>
      <c r="Q73" s="52">
        <v>751.54394500000001</v>
      </c>
      <c r="R73" s="52">
        <v>745.78008999999997</v>
      </c>
      <c r="S73" s="52">
        <v>746.50647000000004</v>
      </c>
      <c r="T73" s="52">
        <v>745.65332000000001</v>
      </c>
      <c r="U73" s="52">
        <v>742.46777299999997</v>
      </c>
      <c r="V73" s="52">
        <v>748.09661900000003</v>
      </c>
      <c r="W73" s="52">
        <v>752.55267300000003</v>
      </c>
      <c r="X73" s="52">
        <v>750.30914299999995</v>
      </c>
      <c r="Y73" s="52">
        <v>754.90618900000004</v>
      </c>
      <c r="Z73" s="52">
        <v>760.18218999999999</v>
      </c>
      <c r="AA73" s="52">
        <v>773.949524</v>
      </c>
      <c r="AB73" s="52">
        <v>778.26300000000003</v>
      </c>
      <c r="AC73" s="52">
        <v>790.617615</v>
      </c>
      <c r="AD73" s="53">
        <v>4.2688999999999998E-2</v>
      </c>
    </row>
    <row r="74" spans="1:30" ht="15" customHeight="1" x14ac:dyDescent="0.25">
      <c r="A74" s="46" t="s">
        <v>174</v>
      </c>
      <c r="B74" s="51" t="s">
        <v>175</v>
      </c>
      <c r="C74" s="52">
        <v>1777.570068</v>
      </c>
      <c r="D74" s="52">
        <v>1817.743774</v>
      </c>
      <c r="E74" s="52">
        <v>1983.4594729999999</v>
      </c>
      <c r="F74" s="52">
        <v>2026.0882570000001</v>
      </c>
      <c r="G74" s="52">
        <v>1953.1405030000001</v>
      </c>
      <c r="H74" s="52">
        <v>1876.8206789999999</v>
      </c>
      <c r="I74" s="52">
        <v>1764.1926269999999</v>
      </c>
      <c r="J74" s="52">
        <v>1729.8302000000001</v>
      </c>
      <c r="K74" s="52">
        <v>1708.3869629999999</v>
      </c>
      <c r="L74" s="52">
        <v>1718.466919</v>
      </c>
      <c r="M74" s="52">
        <v>1716.1860349999999</v>
      </c>
      <c r="N74" s="52">
        <v>1719.3992920000001</v>
      </c>
      <c r="O74" s="52">
        <v>1714.809082</v>
      </c>
      <c r="P74" s="52">
        <v>1708.0500489999999</v>
      </c>
      <c r="Q74" s="52">
        <v>1708.232178</v>
      </c>
      <c r="R74" s="52">
        <v>1695.0485839999999</v>
      </c>
      <c r="S74" s="52">
        <v>1693.4213870000001</v>
      </c>
      <c r="T74" s="52">
        <v>1689.596802</v>
      </c>
      <c r="U74" s="52">
        <v>1680.923096</v>
      </c>
      <c r="V74" s="52">
        <v>1674.4720460000001</v>
      </c>
      <c r="W74" s="52">
        <v>1682.17688</v>
      </c>
      <c r="X74" s="52">
        <v>1688.5557859999999</v>
      </c>
      <c r="Y74" s="52">
        <v>1691.471313</v>
      </c>
      <c r="Z74" s="52">
        <v>1695.153442</v>
      </c>
      <c r="AA74" s="52">
        <v>1709.403687</v>
      </c>
      <c r="AB74" s="52">
        <v>1704.091064</v>
      </c>
      <c r="AC74" s="52">
        <v>1709.700317</v>
      </c>
      <c r="AD74" s="53">
        <v>-2.4480000000000001E-3</v>
      </c>
    </row>
    <row r="75" spans="1:30" ht="15" customHeight="1" x14ac:dyDescent="0.25">
      <c r="A75" s="46" t="s">
        <v>176</v>
      </c>
      <c r="B75" s="51" t="s">
        <v>177</v>
      </c>
      <c r="C75" s="52">
        <v>94.289619000000002</v>
      </c>
      <c r="D75" s="52">
        <v>139.96078499999999</v>
      </c>
      <c r="E75" s="52">
        <v>76.327370000000002</v>
      </c>
      <c r="F75" s="52">
        <v>76.0214</v>
      </c>
      <c r="G75" s="52">
        <v>78.216132999999999</v>
      </c>
      <c r="H75" s="52">
        <v>122.752968</v>
      </c>
      <c r="I75" s="52">
        <v>176.901825</v>
      </c>
      <c r="J75" s="52">
        <v>242.57704200000001</v>
      </c>
      <c r="K75" s="52">
        <v>310.09594700000002</v>
      </c>
      <c r="L75" s="52">
        <v>375.53945900000002</v>
      </c>
      <c r="M75" s="52">
        <v>432.33236699999998</v>
      </c>
      <c r="N75" s="52">
        <v>485.72531099999998</v>
      </c>
      <c r="O75" s="52">
        <v>473.82373000000001</v>
      </c>
      <c r="P75" s="52">
        <v>475.14755200000002</v>
      </c>
      <c r="Q75" s="52">
        <v>479.19628899999998</v>
      </c>
      <c r="R75" s="52">
        <v>489.90295400000002</v>
      </c>
      <c r="S75" s="52">
        <v>494.95190400000001</v>
      </c>
      <c r="T75" s="52">
        <v>501.50650000000002</v>
      </c>
      <c r="U75" s="52">
        <v>505.40737899999999</v>
      </c>
      <c r="V75" s="52">
        <v>511.13534499999997</v>
      </c>
      <c r="W75" s="52">
        <v>517.50335700000005</v>
      </c>
      <c r="X75" s="52">
        <v>518.26946999999996</v>
      </c>
      <c r="Y75" s="52">
        <v>521.80902100000003</v>
      </c>
      <c r="Z75" s="52">
        <v>524.60272199999997</v>
      </c>
      <c r="AA75" s="52">
        <v>527.49682600000006</v>
      </c>
      <c r="AB75" s="52">
        <v>530.84442100000001</v>
      </c>
      <c r="AC75" s="52">
        <v>538.44805899999994</v>
      </c>
      <c r="AD75" s="53">
        <v>5.5371999999999998E-2</v>
      </c>
    </row>
    <row r="76" spans="1:30" ht="15" customHeight="1" x14ac:dyDescent="0.25">
      <c r="A76" s="46" t="s">
        <v>178</v>
      </c>
      <c r="B76" s="51" t="s">
        <v>179</v>
      </c>
      <c r="C76" s="52">
        <v>68.584334999999996</v>
      </c>
      <c r="D76" s="52">
        <v>94.781638999999998</v>
      </c>
      <c r="E76" s="52">
        <v>110.066574</v>
      </c>
      <c r="F76" s="52">
        <v>116.09824399999999</v>
      </c>
      <c r="G76" s="52">
        <v>139.14125100000001</v>
      </c>
      <c r="H76" s="52">
        <v>161.57582099999999</v>
      </c>
      <c r="I76" s="52">
        <v>189.25839199999999</v>
      </c>
      <c r="J76" s="52">
        <v>222.16982999999999</v>
      </c>
      <c r="K76" s="52">
        <v>279.78021200000001</v>
      </c>
      <c r="L76" s="52">
        <v>287.74835200000001</v>
      </c>
      <c r="M76" s="52">
        <v>312.31097399999999</v>
      </c>
      <c r="N76" s="52">
        <v>347.86547899999999</v>
      </c>
      <c r="O76" s="52">
        <v>342.043701</v>
      </c>
      <c r="P76" s="52">
        <v>346.72079500000001</v>
      </c>
      <c r="Q76" s="52">
        <v>351.880585</v>
      </c>
      <c r="R76" s="52">
        <v>359.03302000000002</v>
      </c>
      <c r="S76" s="52">
        <v>360.07617199999999</v>
      </c>
      <c r="T76" s="52">
        <v>367.567657</v>
      </c>
      <c r="U76" s="52">
        <v>373.16894500000001</v>
      </c>
      <c r="V76" s="52">
        <v>379.23925800000001</v>
      </c>
      <c r="W76" s="52">
        <v>385.10201999999998</v>
      </c>
      <c r="X76" s="52">
        <v>386.37634300000002</v>
      </c>
      <c r="Y76" s="52">
        <v>390.640106</v>
      </c>
      <c r="Z76" s="52">
        <v>393.55947900000001</v>
      </c>
      <c r="AA76" s="52">
        <v>397.96038800000002</v>
      </c>
      <c r="AB76" s="52">
        <v>401.022491</v>
      </c>
      <c r="AC76" s="52">
        <v>407.925995</v>
      </c>
      <c r="AD76" s="53">
        <v>6.0117999999999998E-2</v>
      </c>
    </row>
    <row r="77" spans="1:30" ht="15" customHeight="1" x14ac:dyDescent="0.25">
      <c r="A77" s="46" t="s">
        <v>180</v>
      </c>
      <c r="B77" s="51" t="s">
        <v>181</v>
      </c>
      <c r="C77" s="52">
        <v>496.891907</v>
      </c>
      <c r="D77" s="52">
        <v>445.33163500000001</v>
      </c>
      <c r="E77" s="52">
        <v>427.661407</v>
      </c>
      <c r="F77" s="52">
        <v>436.65914900000001</v>
      </c>
      <c r="G77" s="52">
        <v>490.123627</v>
      </c>
      <c r="H77" s="52">
        <v>511.43139600000001</v>
      </c>
      <c r="I77" s="52">
        <v>526.79107699999997</v>
      </c>
      <c r="J77" s="52">
        <v>551.475281</v>
      </c>
      <c r="K77" s="52">
        <v>578.96997099999999</v>
      </c>
      <c r="L77" s="52">
        <v>605.90368699999999</v>
      </c>
      <c r="M77" s="52">
        <v>632.01068099999998</v>
      </c>
      <c r="N77" s="52">
        <v>669.47930899999994</v>
      </c>
      <c r="O77" s="52">
        <v>693.510986</v>
      </c>
      <c r="P77" s="52">
        <v>731.44494599999996</v>
      </c>
      <c r="Q77" s="52">
        <v>764.86431900000002</v>
      </c>
      <c r="R77" s="52">
        <v>789.96728499999995</v>
      </c>
      <c r="S77" s="52">
        <v>811.52716099999998</v>
      </c>
      <c r="T77" s="52">
        <v>832.87780799999996</v>
      </c>
      <c r="U77" s="52">
        <v>850.04315199999996</v>
      </c>
      <c r="V77" s="52">
        <v>866.72167999999999</v>
      </c>
      <c r="W77" s="52">
        <v>888.35522500000002</v>
      </c>
      <c r="X77" s="52">
        <v>900.57006799999999</v>
      </c>
      <c r="Y77" s="52">
        <v>916.61566200000004</v>
      </c>
      <c r="Z77" s="52">
        <v>929.21649200000002</v>
      </c>
      <c r="AA77" s="52">
        <v>952.01379399999996</v>
      </c>
      <c r="AB77" s="52">
        <v>964.50567599999999</v>
      </c>
      <c r="AC77" s="52">
        <v>984.70935099999997</v>
      </c>
      <c r="AD77" s="53">
        <v>3.2250000000000001E-2</v>
      </c>
    </row>
    <row r="78" spans="1:30" ht="15" customHeight="1" x14ac:dyDescent="0.25">
      <c r="A78" s="46" t="s">
        <v>182</v>
      </c>
      <c r="B78" s="51" t="s">
        <v>183</v>
      </c>
      <c r="C78" s="52">
        <v>89.009674000000004</v>
      </c>
      <c r="D78" s="52">
        <v>115.61924</v>
      </c>
      <c r="E78" s="52">
        <v>130.30067399999999</v>
      </c>
      <c r="F78" s="52">
        <v>138.084351</v>
      </c>
      <c r="G78" s="52">
        <v>151.42085299999999</v>
      </c>
      <c r="H78" s="52">
        <v>152.389847</v>
      </c>
      <c r="I78" s="52">
        <v>149.615646</v>
      </c>
      <c r="J78" s="52">
        <v>153.17617799999999</v>
      </c>
      <c r="K78" s="52">
        <v>154.86515800000001</v>
      </c>
      <c r="L78" s="52">
        <v>156.969482</v>
      </c>
      <c r="M78" s="52">
        <v>156.215958</v>
      </c>
      <c r="N78" s="52">
        <v>155.44909699999999</v>
      </c>
      <c r="O78" s="52">
        <v>153.18370100000001</v>
      </c>
      <c r="P78" s="52">
        <v>152.81401099999999</v>
      </c>
      <c r="Q78" s="52">
        <v>153.007217</v>
      </c>
      <c r="R78" s="52">
        <v>153.603241</v>
      </c>
      <c r="S78" s="52">
        <v>153.895523</v>
      </c>
      <c r="T78" s="52">
        <v>154.538971</v>
      </c>
      <c r="U78" s="52">
        <v>154.554001</v>
      </c>
      <c r="V78" s="52">
        <v>155.11476099999999</v>
      </c>
      <c r="W78" s="52">
        <v>156.394318</v>
      </c>
      <c r="X78" s="52">
        <v>156.810822</v>
      </c>
      <c r="Y78" s="52">
        <v>157.55728099999999</v>
      </c>
      <c r="Z78" s="52">
        <v>158.26612900000001</v>
      </c>
      <c r="AA78" s="52">
        <v>159.531891</v>
      </c>
      <c r="AB78" s="52">
        <v>159.855728</v>
      </c>
      <c r="AC78" s="52">
        <v>161.383636</v>
      </c>
      <c r="AD78" s="53">
        <v>1.3429E-2</v>
      </c>
    </row>
    <row r="79" spans="1:30" ht="15" customHeight="1" x14ac:dyDescent="0.25">
      <c r="A79" s="46" t="s">
        <v>184</v>
      </c>
      <c r="B79" s="51" t="s">
        <v>185</v>
      </c>
      <c r="C79" s="52">
        <v>2.0599999999999999E-4</v>
      </c>
      <c r="D79" s="52">
        <v>3.2263160000000002</v>
      </c>
      <c r="E79" s="52">
        <v>4.2954549999999996</v>
      </c>
      <c r="F79" s="52">
        <v>4.8682869999999996</v>
      </c>
      <c r="G79" s="52">
        <v>10.646042</v>
      </c>
      <c r="H79" s="52">
        <v>22.555294</v>
      </c>
      <c r="I79" s="52">
        <v>35.810290999999999</v>
      </c>
      <c r="J79" s="52">
        <v>51.022559999999999</v>
      </c>
      <c r="K79" s="52">
        <v>65.725066999999996</v>
      </c>
      <c r="L79" s="52">
        <v>80.088027999999994</v>
      </c>
      <c r="M79" s="52">
        <v>92.262466000000003</v>
      </c>
      <c r="N79" s="52">
        <v>103.84757999999999</v>
      </c>
      <c r="O79" s="52">
        <v>100.014381</v>
      </c>
      <c r="P79" s="52">
        <v>99.019630000000006</v>
      </c>
      <c r="Q79" s="52">
        <v>98.695633000000001</v>
      </c>
      <c r="R79" s="52">
        <v>100.17538500000001</v>
      </c>
      <c r="S79" s="52">
        <v>100.404404</v>
      </c>
      <c r="T79" s="52">
        <v>101.23513</v>
      </c>
      <c r="U79" s="52">
        <v>101.5261</v>
      </c>
      <c r="V79" s="52">
        <v>102.51474</v>
      </c>
      <c r="W79" s="52">
        <v>103.525818</v>
      </c>
      <c r="X79" s="52">
        <v>103.719193</v>
      </c>
      <c r="Y79" s="52">
        <v>104.48661800000001</v>
      </c>
      <c r="Z79" s="52">
        <v>105.357285</v>
      </c>
      <c r="AA79" s="52">
        <v>106.08208500000001</v>
      </c>
      <c r="AB79" s="52">
        <v>107.059387</v>
      </c>
      <c r="AC79" s="52">
        <v>109.035355</v>
      </c>
      <c r="AD79" s="53">
        <v>0.15121000000000001</v>
      </c>
    </row>
    <row r="80" spans="1:30" ht="15" customHeight="1" x14ac:dyDescent="0.25">
      <c r="A80" s="46" t="s">
        <v>186</v>
      </c>
      <c r="B80" s="50" t="s">
        <v>187</v>
      </c>
      <c r="C80" s="54">
        <v>15251.732421999999</v>
      </c>
      <c r="D80" s="54">
        <v>16321.566406</v>
      </c>
      <c r="E80" s="54">
        <v>16991.09375</v>
      </c>
      <c r="F80" s="54">
        <v>17342.248047000001</v>
      </c>
      <c r="G80" s="54">
        <v>17138.064452999999</v>
      </c>
      <c r="H80" s="54">
        <v>16870.310547000001</v>
      </c>
      <c r="I80" s="54">
        <v>16210.558594</v>
      </c>
      <c r="J80" s="54">
        <v>16066.419921999999</v>
      </c>
      <c r="K80" s="54">
        <v>16034.578125</v>
      </c>
      <c r="L80" s="54">
        <v>16261.629883</v>
      </c>
      <c r="M80" s="54">
        <v>16303.574219</v>
      </c>
      <c r="N80" s="54">
        <v>16430.798827999999</v>
      </c>
      <c r="O80" s="54">
        <v>16469.015625</v>
      </c>
      <c r="P80" s="54">
        <v>16597.693359000001</v>
      </c>
      <c r="Q80" s="54">
        <v>16729.324218999998</v>
      </c>
      <c r="R80" s="54">
        <v>16715.701172000001</v>
      </c>
      <c r="S80" s="54">
        <v>16785.679688</v>
      </c>
      <c r="T80" s="54">
        <v>16854.716797000001</v>
      </c>
      <c r="U80" s="54">
        <v>16879.802734000001</v>
      </c>
      <c r="V80" s="54">
        <v>16932.425781000002</v>
      </c>
      <c r="W80" s="54">
        <v>17122.421875</v>
      </c>
      <c r="X80" s="54">
        <v>17239.84375</v>
      </c>
      <c r="Y80" s="54">
        <v>17370.279297000001</v>
      </c>
      <c r="Z80" s="54">
        <v>17481.484375</v>
      </c>
      <c r="AA80" s="54">
        <v>17743.380859000001</v>
      </c>
      <c r="AB80" s="54">
        <v>17799.738281000002</v>
      </c>
      <c r="AC80" s="54">
        <v>17979.964843999998</v>
      </c>
      <c r="AD80" s="55">
        <v>3.8779999999999999E-3</v>
      </c>
    </row>
    <row r="82" spans="1:30" ht="15" customHeight="1" x14ac:dyDescent="0.25">
      <c r="A82" s="46" t="s">
        <v>188</v>
      </c>
      <c r="B82" s="51" t="s">
        <v>189</v>
      </c>
      <c r="C82" s="52">
        <v>25.220296999999999</v>
      </c>
      <c r="D82" s="52">
        <v>84.281745999999998</v>
      </c>
      <c r="E82" s="52">
        <v>386.96002199999998</v>
      </c>
      <c r="F82" s="52">
        <v>588.21954300000004</v>
      </c>
      <c r="G82" s="52">
        <v>688.46978799999999</v>
      </c>
      <c r="H82" s="52">
        <v>948.16711399999997</v>
      </c>
      <c r="I82" s="52">
        <v>1344.9539789999999</v>
      </c>
      <c r="J82" s="52">
        <v>2007.3294679999999</v>
      </c>
      <c r="K82" s="52">
        <v>2777.4716800000001</v>
      </c>
      <c r="L82" s="52">
        <v>3735.0402829999998</v>
      </c>
      <c r="M82" s="52">
        <v>4522.4165039999998</v>
      </c>
      <c r="N82" s="52">
        <v>5555.6372069999998</v>
      </c>
      <c r="O82" s="52">
        <v>5575.7075199999999</v>
      </c>
      <c r="P82" s="52">
        <v>5630.4580079999996</v>
      </c>
      <c r="Q82" s="52">
        <v>5678.845703</v>
      </c>
      <c r="R82" s="52">
        <v>5669.8369140000004</v>
      </c>
      <c r="S82" s="52">
        <v>5696.3007809999999</v>
      </c>
      <c r="T82" s="52">
        <v>5722.3159180000002</v>
      </c>
      <c r="U82" s="52">
        <v>5737.0585940000001</v>
      </c>
      <c r="V82" s="52">
        <v>5757.9790039999998</v>
      </c>
      <c r="W82" s="52">
        <v>5834.2124020000001</v>
      </c>
      <c r="X82" s="52">
        <v>5885.1474609999996</v>
      </c>
      <c r="Y82" s="52">
        <v>5939.9155270000001</v>
      </c>
      <c r="Z82" s="52">
        <v>5984.7451170000004</v>
      </c>
      <c r="AA82" s="52">
        <v>6089.2172849999997</v>
      </c>
      <c r="AB82" s="52">
        <v>6116.5732420000004</v>
      </c>
      <c r="AC82" s="52">
        <v>6184.8955079999996</v>
      </c>
      <c r="AD82" s="53">
        <v>0.187474</v>
      </c>
    </row>
    <row r="83" spans="1:30" ht="15" customHeight="1" x14ac:dyDescent="0.25">
      <c r="A83" s="46" t="s">
        <v>190</v>
      </c>
      <c r="B83" s="51" t="s">
        <v>191</v>
      </c>
      <c r="C83" s="52">
        <v>0.51971500000000004</v>
      </c>
      <c r="D83" s="52">
        <v>1.877966</v>
      </c>
      <c r="E83" s="52">
        <v>5.0014209999999997</v>
      </c>
      <c r="F83" s="52">
        <v>8.8240169999999996</v>
      </c>
      <c r="G83" s="52">
        <v>11.549564999999999</v>
      </c>
      <c r="H83" s="52">
        <v>19.011780000000002</v>
      </c>
      <c r="I83" s="52">
        <v>37.626632999999998</v>
      </c>
      <c r="J83" s="52">
        <v>74.064575000000005</v>
      </c>
      <c r="K83" s="52">
        <v>134.99917600000001</v>
      </c>
      <c r="L83" s="52">
        <v>216.724152</v>
      </c>
      <c r="M83" s="52">
        <v>283.58300800000001</v>
      </c>
      <c r="N83" s="52">
        <v>367.09362800000002</v>
      </c>
      <c r="O83" s="52">
        <v>373.20049999999998</v>
      </c>
      <c r="P83" s="52">
        <v>378.94415300000003</v>
      </c>
      <c r="Q83" s="52">
        <v>381.71786500000002</v>
      </c>
      <c r="R83" s="52">
        <v>379.21966600000002</v>
      </c>
      <c r="S83" s="52">
        <v>379.85549900000001</v>
      </c>
      <c r="T83" s="52">
        <v>379.71582000000001</v>
      </c>
      <c r="U83" s="52">
        <v>378.52596999999997</v>
      </c>
      <c r="V83" s="52">
        <v>381.71966600000002</v>
      </c>
      <c r="W83" s="52">
        <v>384.407532</v>
      </c>
      <c r="X83" s="52">
        <v>383.60159299999998</v>
      </c>
      <c r="Y83" s="52">
        <v>386.18099999999998</v>
      </c>
      <c r="Z83" s="52">
        <v>389.11459400000001</v>
      </c>
      <c r="AA83" s="52">
        <v>396.32540899999998</v>
      </c>
      <c r="AB83" s="52">
        <v>398.92242399999998</v>
      </c>
      <c r="AC83" s="52">
        <v>405.52298000000002</v>
      </c>
      <c r="AD83" s="53">
        <v>0.23986099999999999</v>
      </c>
    </row>
    <row r="85" spans="1:30" ht="15" customHeight="1" x14ac:dyDescent="0.25">
      <c r="A85" s="46" t="s">
        <v>192</v>
      </c>
      <c r="B85" s="50" t="s">
        <v>193</v>
      </c>
      <c r="C85" s="54">
        <v>2842.6064449999999</v>
      </c>
      <c r="D85" s="54">
        <v>2978.975586</v>
      </c>
      <c r="E85" s="54">
        <v>3332.9990229999999</v>
      </c>
      <c r="F85" s="54">
        <v>3644.4169919999999</v>
      </c>
      <c r="G85" s="54">
        <v>3789.8173830000001</v>
      </c>
      <c r="H85" s="54">
        <v>4101.5253910000001</v>
      </c>
      <c r="I85" s="54">
        <v>4553.734375</v>
      </c>
      <c r="J85" s="54">
        <v>5400.2382809999999</v>
      </c>
      <c r="K85" s="54">
        <v>6421.3076170000004</v>
      </c>
      <c r="L85" s="54">
        <v>7598.3398440000001</v>
      </c>
      <c r="M85" s="54">
        <v>8556.6972659999992</v>
      </c>
      <c r="N85" s="54">
        <v>9764.8359380000002</v>
      </c>
      <c r="O85" s="54">
        <v>9790.1425780000009</v>
      </c>
      <c r="P85" s="54">
        <v>9890.4433590000008</v>
      </c>
      <c r="Q85" s="54">
        <v>9986.2666019999997</v>
      </c>
      <c r="R85" s="54">
        <v>10003.348633</v>
      </c>
      <c r="S85" s="54">
        <v>10057.083984000001</v>
      </c>
      <c r="T85" s="54">
        <v>10115.292969</v>
      </c>
      <c r="U85" s="54">
        <v>10145.147461</v>
      </c>
      <c r="V85" s="54">
        <v>10195.273438</v>
      </c>
      <c r="W85" s="54">
        <v>10319.822265999999</v>
      </c>
      <c r="X85" s="54">
        <v>10389.756836</v>
      </c>
      <c r="Y85" s="54">
        <v>10477.403319999999</v>
      </c>
      <c r="Z85" s="54">
        <v>10551.083008</v>
      </c>
      <c r="AA85" s="54">
        <v>10715.65625</v>
      </c>
      <c r="AB85" s="54">
        <v>10762.215819999999</v>
      </c>
      <c r="AC85" s="54">
        <v>10886.714844</v>
      </c>
      <c r="AD85" s="55">
        <v>5.3206000000000003E-2</v>
      </c>
    </row>
    <row r="86" spans="1:30" ht="15" customHeight="1" thickBot="1" x14ac:dyDescent="0.3"/>
    <row r="87" spans="1:30" ht="15" customHeight="1" x14ac:dyDescent="0.25">
      <c r="B87" s="68" t="s">
        <v>194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</row>
    <row r="88" spans="1:30" ht="15" customHeight="1" x14ac:dyDescent="0.25">
      <c r="B88" s="56" t="s">
        <v>195</v>
      </c>
    </row>
    <row r="89" spans="1:30" ht="15" customHeight="1" x14ac:dyDescent="0.25">
      <c r="B89" s="56" t="s">
        <v>196</v>
      </c>
    </row>
    <row r="90" spans="1:30" ht="15" customHeight="1" x14ac:dyDescent="0.25">
      <c r="B90" s="56" t="s">
        <v>197</v>
      </c>
    </row>
    <row r="91" spans="1:30" ht="15" customHeight="1" x14ac:dyDescent="0.25">
      <c r="B91" s="56" t="s">
        <v>198</v>
      </c>
    </row>
    <row r="92" spans="1:30" ht="15" customHeight="1" x14ac:dyDescent="0.25">
      <c r="B92" s="56" t="s">
        <v>199</v>
      </c>
    </row>
    <row r="93" spans="1:30" ht="15" customHeight="1" x14ac:dyDescent="0.25">
      <c r="B93" s="56" t="s">
        <v>200</v>
      </c>
    </row>
    <row r="94" spans="1:30" ht="15" customHeight="1" x14ac:dyDescent="0.25">
      <c r="B94" s="56" t="s">
        <v>201</v>
      </c>
    </row>
    <row r="95" spans="1:30" ht="15" customHeight="1" x14ac:dyDescent="0.25">
      <c r="B95" s="56" t="s">
        <v>202</v>
      </c>
    </row>
    <row r="96" spans="1:30" ht="15" customHeight="1" x14ac:dyDescent="0.25">
      <c r="B96" s="56" t="s">
        <v>203</v>
      </c>
    </row>
    <row r="97" spans="2:2" ht="15" customHeight="1" x14ac:dyDescent="0.25">
      <c r="B97" s="56" t="s">
        <v>204</v>
      </c>
    </row>
  </sheetData>
  <mergeCells count="1">
    <mergeCell ref="B87:AD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26"/>
  <sheetViews>
    <sheetView zoomScale="110" zoomScaleNormal="110" workbookViewId="0"/>
  </sheetViews>
  <sheetFormatPr defaultRowHeight="15" x14ac:dyDescent="0.25"/>
  <cols>
    <col min="1" max="1" width="50.85546875" customWidth="1"/>
    <col min="2" max="2" width="9.85546875" customWidth="1"/>
    <col min="11" max="11" width="20.5703125" customWidth="1"/>
    <col min="12" max="16" width="11.5703125" bestFit="1" customWidth="1"/>
    <col min="17" max="17" width="11.42578125" customWidth="1"/>
    <col min="18" max="18" width="18.42578125" bestFit="1" customWidth="1"/>
  </cols>
  <sheetData>
    <row r="2" spans="1:9" x14ac:dyDescent="0.25">
      <c r="A2" s="34" t="s">
        <v>43</v>
      </c>
      <c r="B2" s="35" t="s">
        <v>42</v>
      </c>
      <c r="C2" s="2" t="s">
        <v>2</v>
      </c>
      <c r="D2" s="2">
        <v>2011</v>
      </c>
      <c r="E2" s="2">
        <v>2012</v>
      </c>
      <c r="F2" s="2">
        <v>2013</v>
      </c>
      <c r="G2" s="2">
        <v>2014</v>
      </c>
      <c r="H2" s="2">
        <v>2015</v>
      </c>
      <c r="I2" s="2" t="s">
        <v>3</v>
      </c>
    </row>
    <row r="3" spans="1:9" x14ac:dyDescent="0.25">
      <c r="A3" s="36" t="s">
        <v>44</v>
      </c>
      <c r="B3" s="36" t="s">
        <v>4</v>
      </c>
      <c r="C3" s="6" t="s">
        <v>5</v>
      </c>
      <c r="D3" s="7">
        <v>9674</v>
      </c>
      <c r="E3" s="7">
        <v>9819</v>
      </c>
      <c r="F3" s="7">
        <v>22610</v>
      </c>
      <c r="G3" s="7">
        <v>30200</v>
      </c>
      <c r="H3" s="7">
        <v>17269</v>
      </c>
      <c r="I3" s="7">
        <v>89572</v>
      </c>
    </row>
    <row r="4" spans="1:9" x14ac:dyDescent="0.25">
      <c r="A4" s="36" t="s">
        <v>45</v>
      </c>
      <c r="B4" s="6" t="s">
        <v>6</v>
      </c>
      <c r="C4" s="6" t="s">
        <v>7</v>
      </c>
      <c r="D4" s="7">
        <v>7671</v>
      </c>
      <c r="E4" s="7">
        <v>23461</v>
      </c>
      <c r="F4" s="7">
        <v>23094</v>
      </c>
      <c r="G4" s="7">
        <v>18805</v>
      </c>
      <c r="H4" s="7">
        <v>15393</v>
      </c>
      <c r="I4" s="7">
        <v>88424</v>
      </c>
    </row>
    <row r="5" spans="1:9" x14ac:dyDescent="0.25">
      <c r="A5" s="36" t="s">
        <v>46</v>
      </c>
      <c r="B5" s="36" t="s">
        <v>8</v>
      </c>
      <c r="C5" s="6" t="s">
        <v>5</v>
      </c>
      <c r="D5" s="7">
        <v>0</v>
      </c>
      <c r="E5" s="7">
        <v>2171</v>
      </c>
      <c r="F5" s="7">
        <v>19000</v>
      </c>
      <c r="G5" s="7">
        <v>16750</v>
      </c>
      <c r="H5" s="7">
        <v>26200</v>
      </c>
      <c r="I5" s="7">
        <v>64121</v>
      </c>
    </row>
    <row r="6" spans="1:9" x14ac:dyDescent="0.25">
      <c r="A6" s="36" t="s">
        <v>47</v>
      </c>
      <c r="B6" s="37" t="s">
        <v>9</v>
      </c>
      <c r="C6" s="6" t="s">
        <v>7</v>
      </c>
      <c r="D6" s="12">
        <v>0</v>
      </c>
      <c r="E6" s="12">
        <v>12749</v>
      </c>
      <c r="F6" s="12">
        <v>12088</v>
      </c>
      <c r="G6" s="12">
        <v>13264</v>
      </c>
      <c r="H6" s="12">
        <v>4191</v>
      </c>
      <c r="I6" s="12">
        <v>42292</v>
      </c>
    </row>
    <row r="7" spans="1:9" x14ac:dyDescent="0.25">
      <c r="A7" s="36" t="s">
        <v>48</v>
      </c>
      <c r="B7" s="6" t="s">
        <v>10</v>
      </c>
      <c r="C7" s="6" t="s">
        <v>7</v>
      </c>
      <c r="D7" s="7">
        <v>0</v>
      </c>
      <c r="E7" s="7">
        <v>0</v>
      </c>
      <c r="F7" s="7">
        <v>6089</v>
      </c>
      <c r="G7" s="7">
        <v>11550</v>
      </c>
      <c r="H7" s="7">
        <v>9750</v>
      </c>
      <c r="I7" s="7">
        <v>27389</v>
      </c>
    </row>
    <row r="8" spans="1:9" x14ac:dyDescent="0.25">
      <c r="A8" s="36" t="s">
        <v>48</v>
      </c>
      <c r="B8" s="6" t="s">
        <v>11</v>
      </c>
      <c r="C8" s="6" t="s">
        <v>7</v>
      </c>
      <c r="D8" s="7">
        <v>0</v>
      </c>
      <c r="E8" s="7">
        <v>2374</v>
      </c>
      <c r="F8" s="7">
        <v>7154</v>
      </c>
      <c r="G8" s="7">
        <v>8433</v>
      </c>
      <c r="H8" s="7">
        <v>7591</v>
      </c>
      <c r="I8" s="7">
        <v>25552</v>
      </c>
    </row>
    <row r="9" spans="1:9" x14ac:dyDescent="0.25">
      <c r="A9" s="36" t="s">
        <v>49</v>
      </c>
      <c r="B9" s="36" t="s">
        <v>12</v>
      </c>
      <c r="C9" s="6" t="s">
        <v>5</v>
      </c>
      <c r="D9" s="7">
        <v>0</v>
      </c>
      <c r="E9" s="7">
        <v>0</v>
      </c>
      <c r="F9" s="7">
        <v>0</v>
      </c>
      <c r="G9" s="7">
        <v>6092</v>
      </c>
      <c r="H9" s="7">
        <v>11004</v>
      </c>
      <c r="I9" s="7">
        <v>17096</v>
      </c>
    </row>
    <row r="10" spans="1:9" x14ac:dyDescent="0.25">
      <c r="A10" s="36" t="s">
        <v>48</v>
      </c>
      <c r="B10" s="36" t="s">
        <v>13</v>
      </c>
      <c r="C10" s="6" t="s">
        <v>5</v>
      </c>
      <c r="D10" s="7">
        <v>0</v>
      </c>
      <c r="E10" s="7">
        <v>683</v>
      </c>
      <c r="F10" s="7">
        <v>1738</v>
      </c>
      <c r="G10" s="7">
        <v>1964</v>
      </c>
      <c r="H10" s="7">
        <v>1582</v>
      </c>
      <c r="I10" s="7">
        <v>5967</v>
      </c>
    </row>
    <row r="11" spans="1:9" x14ac:dyDescent="0.25">
      <c r="A11" s="36" t="s">
        <v>50</v>
      </c>
      <c r="B11" s="36" t="s">
        <v>14</v>
      </c>
      <c r="C11" s="6" t="s">
        <v>5</v>
      </c>
      <c r="D11" s="7">
        <v>0</v>
      </c>
      <c r="E11" s="7">
        <v>0</v>
      </c>
      <c r="F11" s="7">
        <v>260</v>
      </c>
      <c r="G11" s="7">
        <v>1503</v>
      </c>
      <c r="H11" s="7">
        <v>3477</v>
      </c>
      <c r="I11" s="7">
        <v>5240</v>
      </c>
    </row>
    <row r="12" spans="1:9" x14ac:dyDescent="0.25">
      <c r="A12" s="36" t="s">
        <v>51</v>
      </c>
      <c r="B12" s="36" t="s">
        <v>15</v>
      </c>
      <c r="C12" s="6" t="s">
        <v>5</v>
      </c>
      <c r="D12" s="7">
        <v>0</v>
      </c>
      <c r="E12" s="7">
        <v>137</v>
      </c>
      <c r="F12" s="7">
        <v>923</v>
      </c>
      <c r="G12" s="7">
        <v>2594</v>
      </c>
      <c r="H12" s="7">
        <v>1387</v>
      </c>
      <c r="I12" s="7">
        <v>5041</v>
      </c>
    </row>
    <row r="13" spans="1:9" x14ac:dyDescent="0.25">
      <c r="A13" s="36" t="s">
        <v>52</v>
      </c>
      <c r="B13" s="6" t="s">
        <v>16</v>
      </c>
      <c r="C13" s="6" t="s">
        <v>5</v>
      </c>
      <c r="D13" s="7">
        <v>0</v>
      </c>
      <c r="E13" s="7">
        <v>0</v>
      </c>
      <c r="F13" s="7">
        <v>0</v>
      </c>
      <c r="G13" s="7">
        <v>357</v>
      </c>
      <c r="H13" s="7">
        <v>4232</v>
      </c>
      <c r="I13" s="7">
        <v>4589</v>
      </c>
    </row>
    <row r="14" spans="1:9" x14ac:dyDescent="0.25">
      <c r="A14" s="36" t="s">
        <v>45</v>
      </c>
      <c r="B14" s="6" t="s">
        <v>17</v>
      </c>
      <c r="C14" s="6" t="s">
        <v>5</v>
      </c>
      <c r="D14" s="7">
        <v>0</v>
      </c>
      <c r="E14" s="7">
        <v>0</v>
      </c>
      <c r="F14" s="7">
        <v>560</v>
      </c>
      <c r="G14" s="7">
        <v>1145</v>
      </c>
      <c r="H14" s="7">
        <v>2629</v>
      </c>
      <c r="I14" s="7">
        <v>4334</v>
      </c>
    </row>
    <row r="15" spans="1:9" x14ac:dyDescent="0.25">
      <c r="A15" s="36" t="s">
        <v>49</v>
      </c>
      <c r="B15" s="6" t="s">
        <v>18</v>
      </c>
      <c r="C15" s="6" t="s">
        <v>7</v>
      </c>
      <c r="D15" s="7">
        <v>0</v>
      </c>
      <c r="E15" s="7">
        <v>0</v>
      </c>
      <c r="F15" s="7">
        <v>0</v>
      </c>
      <c r="G15" s="7">
        <v>555</v>
      </c>
      <c r="H15" s="7">
        <v>2265</v>
      </c>
      <c r="I15" s="7">
        <v>2820</v>
      </c>
    </row>
    <row r="16" spans="1:9" x14ac:dyDescent="0.25">
      <c r="A16" s="36" t="s">
        <v>53</v>
      </c>
      <c r="B16" s="36" t="s">
        <v>19</v>
      </c>
      <c r="C16" s="6" t="s">
        <v>5</v>
      </c>
      <c r="D16" s="7">
        <v>0</v>
      </c>
      <c r="E16" s="7">
        <v>0</v>
      </c>
      <c r="F16" s="7">
        <v>0</v>
      </c>
      <c r="G16" s="7">
        <v>774</v>
      </c>
      <c r="H16" s="7">
        <v>1906</v>
      </c>
      <c r="I16" s="7">
        <v>2680</v>
      </c>
    </row>
    <row r="17" spans="1:9" x14ac:dyDescent="0.25">
      <c r="A17" s="36" t="s">
        <v>47</v>
      </c>
      <c r="B17" s="36" t="s">
        <v>20</v>
      </c>
      <c r="C17" s="6" t="s">
        <v>5</v>
      </c>
      <c r="D17" s="7">
        <v>0</v>
      </c>
      <c r="E17" s="7">
        <v>192</v>
      </c>
      <c r="F17" s="7">
        <v>1005</v>
      </c>
      <c r="G17" s="7">
        <v>1184</v>
      </c>
      <c r="H17" s="7">
        <v>18</v>
      </c>
      <c r="I17" s="7">
        <v>2399</v>
      </c>
    </row>
    <row r="18" spans="1:9" x14ac:dyDescent="0.25">
      <c r="A18" s="36" t="s">
        <v>54</v>
      </c>
      <c r="B18" s="6" t="s">
        <v>21</v>
      </c>
      <c r="C18" s="6" t="s">
        <v>7</v>
      </c>
      <c r="D18" s="7">
        <v>0</v>
      </c>
      <c r="E18" s="7">
        <v>0</v>
      </c>
      <c r="F18" s="7">
        <v>6</v>
      </c>
      <c r="G18" s="7">
        <v>1310</v>
      </c>
      <c r="H18" s="7">
        <v>1024</v>
      </c>
      <c r="I18" s="7">
        <v>2340</v>
      </c>
    </row>
    <row r="19" spans="1:9" x14ac:dyDescent="0.25">
      <c r="A19" s="36" t="s">
        <v>55</v>
      </c>
      <c r="B19" s="36" t="s">
        <v>22</v>
      </c>
      <c r="C19" s="6" t="s">
        <v>5</v>
      </c>
      <c r="D19" s="7">
        <v>76</v>
      </c>
      <c r="E19" s="7">
        <v>588</v>
      </c>
      <c r="F19" s="7">
        <v>1029</v>
      </c>
      <c r="G19" s="7">
        <v>196</v>
      </c>
      <c r="H19" s="7">
        <v>115</v>
      </c>
      <c r="I19" s="7">
        <v>2004</v>
      </c>
    </row>
    <row r="20" spans="1:9" x14ac:dyDescent="0.25">
      <c r="A20" s="36" t="s">
        <v>56</v>
      </c>
      <c r="B20" s="36" t="s">
        <v>23</v>
      </c>
      <c r="C20" s="6" t="s">
        <v>7</v>
      </c>
      <c r="D20" s="7">
        <v>0</v>
      </c>
      <c r="E20" s="7">
        <v>0</v>
      </c>
      <c r="F20" s="7">
        <v>51</v>
      </c>
      <c r="G20" s="7">
        <v>879</v>
      </c>
      <c r="H20" s="7">
        <v>407</v>
      </c>
      <c r="I20" s="7">
        <v>1337</v>
      </c>
    </row>
    <row r="21" spans="1:9" x14ac:dyDescent="0.25">
      <c r="A21" s="36" t="s">
        <v>56</v>
      </c>
      <c r="B21" s="36" t="s">
        <v>24</v>
      </c>
      <c r="C21" s="6" t="s">
        <v>7</v>
      </c>
      <c r="D21" s="7">
        <v>0</v>
      </c>
      <c r="E21" s="7">
        <v>0</v>
      </c>
      <c r="F21" s="7">
        <v>0</v>
      </c>
      <c r="G21" s="7">
        <v>112</v>
      </c>
      <c r="H21" s="7">
        <v>1163</v>
      </c>
      <c r="I21" s="7">
        <v>1275</v>
      </c>
    </row>
    <row r="22" spans="1:9" x14ac:dyDescent="0.25">
      <c r="A22" s="36" t="s">
        <v>57</v>
      </c>
      <c r="B22" s="36" t="s">
        <v>25</v>
      </c>
      <c r="C22" s="6" t="s">
        <v>5</v>
      </c>
      <c r="D22" s="7">
        <v>0</v>
      </c>
      <c r="E22" s="7">
        <v>0</v>
      </c>
      <c r="F22" s="7">
        <v>0</v>
      </c>
      <c r="G22" s="7">
        <v>250</v>
      </c>
      <c r="H22" s="7">
        <v>1015</v>
      </c>
      <c r="I22" s="7">
        <v>1265</v>
      </c>
    </row>
    <row r="23" spans="1:9" x14ac:dyDescent="0.25">
      <c r="A23" s="36" t="s">
        <v>58</v>
      </c>
      <c r="B23" s="36" t="s">
        <v>26</v>
      </c>
      <c r="C23" s="6" t="s">
        <v>5</v>
      </c>
      <c r="D23" s="7">
        <v>0</v>
      </c>
      <c r="E23" s="7">
        <v>93</v>
      </c>
      <c r="F23" s="7">
        <v>569</v>
      </c>
      <c r="G23" s="7">
        <v>407</v>
      </c>
      <c r="H23" s="7">
        <v>2</v>
      </c>
      <c r="I23" s="7">
        <v>1071</v>
      </c>
    </row>
    <row r="24" spans="1:9" x14ac:dyDescent="0.25">
      <c r="A24" s="36" t="s">
        <v>58</v>
      </c>
      <c r="B24" s="6" t="s">
        <v>27</v>
      </c>
      <c r="C24" s="6" t="s">
        <v>7</v>
      </c>
      <c r="D24" s="7">
        <v>0</v>
      </c>
      <c r="E24" s="7">
        <v>0</v>
      </c>
      <c r="F24" s="7">
        <v>526</v>
      </c>
      <c r="G24" s="7">
        <v>449</v>
      </c>
      <c r="H24" s="7">
        <v>63</v>
      </c>
      <c r="I24" s="7">
        <v>1038</v>
      </c>
    </row>
    <row r="25" spans="1:9" x14ac:dyDescent="0.25">
      <c r="A25" s="36" t="s">
        <v>49</v>
      </c>
      <c r="B25" s="36" t="s">
        <v>28</v>
      </c>
      <c r="C25" s="6" t="s">
        <v>5</v>
      </c>
      <c r="D25" s="7">
        <v>0</v>
      </c>
      <c r="E25" s="7">
        <v>965</v>
      </c>
      <c r="F25" s="7">
        <v>0</v>
      </c>
      <c r="G25" s="7">
        <v>0</v>
      </c>
      <c r="H25" s="7">
        <v>0</v>
      </c>
      <c r="I25" s="7">
        <v>965</v>
      </c>
    </row>
    <row r="26" spans="1:9" x14ac:dyDescent="0.25">
      <c r="A26" s="36" t="s">
        <v>49</v>
      </c>
      <c r="B26" s="6" t="s">
        <v>29</v>
      </c>
      <c r="C26" s="6" t="s">
        <v>7</v>
      </c>
      <c r="D26" s="7">
        <v>0</v>
      </c>
      <c r="E26" s="7">
        <v>0</v>
      </c>
      <c r="F26" s="7">
        <v>0</v>
      </c>
      <c r="G26" s="7">
        <v>0</v>
      </c>
      <c r="H26" s="7">
        <v>774</v>
      </c>
      <c r="I26" s="7">
        <v>774</v>
      </c>
    </row>
    <row r="27" spans="1:9" x14ac:dyDescent="0.25">
      <c r="A27" s="36" t="s">
        <v>51</v>
      </c>
      <c r="B27" s="36" t="s">
        <v>30</v>
      </c>
      <c r="C27" s="6" t="s">
        <v>7</v>
      </c>
      <c r="D27" s="7">
        <v>310</v>
      </c>
      <c r="E27" s="7">
        <v>2</v>
      </c>
      <c r="F27" s="7">
        <v>0</v>
      </c>
      <c r="G27" s="7">
        <v>0</v>
      </c>
      <c r="H27" s="7">
        <v>0</v>
      </c>
      <c r="I27" s="7">
        <v>312</v>
      </c>
    </row>
    <row r="28" spans="1:9" x14ac:dyDescent="0.25">
      <c r="A28" s="36" t="s">
        <v>46</v>
      </c>
      <c r="B28" s="36" t="s">
        <v>31</v>
      </c>
      <c r="C28" s="6" t="s">
        <v>5</v>
      </c>
      <c r="D28" s="7">
        <v>0</v>
      </c>
      <c r="E28" s="7">
        <v>0</v>
      </c>
      <c r="F28" s="7">
        <v>0</v>
      </c>
      <c r="G28" s="7">
        <v>0</v>
      </c>
      <c r="H28" s="7">
        <v>208</v>
      </c>
      <c r="I28" s="7">
        <v>208</v>
      </c>
    </row>
    <row r="29" spans="1:9" x14ac:dyDescent="0.25">
      <c r="A29" s="36" t="s">
        <v>53</v>
      </c>
      <c r="B29" s="6" t="s">
        <v>32</v>
      </c>
      <c r="C29" s="6" t="s">
        <v>7</v>
      </c>
      <c r="D29" s="7">
        <v>0</v>
      </c>
      <c r="E29" s="7">
        <v>0</v>
      </c>
      <c r="F29" s="7">
        <v>0</v>
      </c>
      <c r="G29" s="7">
        <v>0</v>
      </c>
      <c r="H29" s="7">
        <v>118</v>
      </c>
      <c r="I29" s="7">
        <v>118</v>
      </c>
    </row>
    <row r="30" spans="1:9" x14ac:dyDescent="0.25">
      <c r="A30" s="36" t="s">
        <v>59</v>
      </c>
      <c r="B30" s="37" t="s">
        <v>33</v>
      </c>
      <c r="C30" s="6" t="s">
        <v>7</v>
      </c>
      <c r="D30" s="12">
        <v>0</v>
      </c>
      <c r="E30" s="12">
        <v>0</v>
      </c>
      <c r="F30" s="12">
        <v>0</v>
      </c>
      <c r="G30" s="12">
        <v>0</v>
      </c>
      <c r="H30" s="12">
        <v>86</v>
      </c>
      <c r="I30" s="12">
        <v>86</v>
      </c>
    </row>
    <row r="31" spans="1:9" ht="14.25" customHeight="1" x14ac:dyDescent="0.25"/>
    <row r="32" spans="1:9" x14ac:dyDescent="0.25">
      <c r="A32" s="38" t="s">
        <v>60</v>
      </c>
      <c r="B32" t="s">
        <v>62</v>
      </c>
      <c r="C32" t="s">
        <v>63</v>
      </c>
      <c r="D32" t="s">
        <v>64</v>
      </c>
      <c r="E32" t="s">
        <v>65</v>
      </c>
      <c r="F32" t="s">
        <v>66</v>
      </c>
      <c r="G32" s="33" t="s">
        <v>34</v>
      </c>
      <c r="H32" s="33" t="s">
        <v>223</v>
      </c>
    </row>
    <row r="33" spans="1:8" x14ac:dyDescent="0.25">
      <c r="A33" s="39" t="s">
        <v>49</v>
      </c>
      <c r="B33" s="40">
        <v>0</v>
      </c>
      <c r="C33" s="40">
        <v>965</v>
      </c>
      <c r="D33" s="40">
        <v>0</v>
      </c>
      <c r="E33" s="40">
        <v>6647</v>
      </c>
      <c r="F33" s="40">
        <v>14043</v>
      </c>
      <c r="G33">
        <f>SUM(B33:F33)</f>
        <v>21655</v>
      </c>
      <c r="H33" s="41">
        <f t="shared" ref="H33:H48" si="0">F33/$F$49</f>
        <v>0.12332592716191412</v>
      </c>
    </row>
    <row r="34" spans="1:8" x14ac:dyDescent="0.25">
      <c r="A34" s="39" t="s">
        <v>54</v>
      </c>
      <c r="B34" s="40">
        <v>0</v>
      </c>
      <c r="C34" s="40">
        <v>0</v>
      </c>
      <c r="D34" s="40">
        <v>6</v>
      </c>
      <c r="E34" s="40">
        <v>1310</v>
      </c>
      <c r="F34" s="40">
        <v>1024</v>
      </c>
      <c r="G34">
        <f t="shared" ref="G34:G48" si="1">SUM(B34:F34)</f>
        <v>2340</v>
      </c>
      <c r="H34" s="41">
        <f t="shared" si="0"/>
        <v>8.9927899603930838E-3</v>
      </c>
    </row>
    <row r="35" spans="1:8" x14ac:dyDescent="0.25">
      <c r="A35" s="39" t="s">
        <v>45</v>
      </c>
      <c r="B35" s="40">
        <v>7671</v>
      </c>
      <c r="C35" s="40">
        <v>23461</v>
      </c>
      <c r="D35" s="40">
        <v>23654</v>
      </c>
      <c r="E35" s="40">
        <v>19950</v>
      </c>
      <c r="F35" s="40">
        <v>18022</v>
      </c>
      <c r="G35">
        <f t="shared" si="1"/>
        <v>92758</v>
      </c>
      <c r="H35" s="41">
        <f t="shared" si="0"/>
        <v>0.15826959049433997</v>
      </c>
    </row>
    <row r="36" spans="1:8" x14ac:dyDescent="0.25">
      <c r="A36" s="39" t="s">
        <v>50</v>
      </c>
      <c r="B36" s="40">
        <v>0</v>
      </c>
      <c r="C36" s="40">
        <v>0</v>
      </c>
      <c r="D36" s="40">
        <v>260</v>
      </c>
      <c r="E36" s="40">
        <v>1503</v>
      </c>
      <c r="F36" s="40">
        <v>3477</v>
      </c>
      <c r="G36">
        <f t="shared" si="1"/>
        <v>5240</v>
      </c>
      <c r="H36" s="41">
        <f t="shared" si="0"/>
        <v>3.053508856668628E-2</v>
      </c>
    </row>
    <row r="37" spans="1:8" x14ac:dyDescent="0.25">
      <c r="A37" s="39" t="s">
        <v>48</v>
      </c>
      <c r="B37" s="40">
        <v>0</v>
      </c>
      <c r="C37" s="40">
        <v>3057</v>
      </c>
      <c r="D37" s="40">
        <v>14981</v>
      </c>
      <c r="E37" s="40">
        <v>21947</v>
      </c>
      <c r="F37" s="40">
        <v>18923</v>
      </c>
      <c r="G37">
        <f t="shared" si="1"/>
        <v>58908</v>
      </c>
      <c r="H37" s="41">
        <f t="shared" si="0"/>
        <v>0.16618219181691241</v>
      </c>
    </row>
    <row r="38" spans="1:8" x14ac:dyDescent="0.25">
      <c r="A38" s="39" t="s">
        <v>58</v>
      </c>
      <c r="B38" s="40">
        <v>0</v>
      </c>
      <c r="C38" s="40">
        <v>93</v>
      </c>
      <c r="D38" s="40">
        <v>1095</v>
      </c>
      <c r="E38" s="40">
        <v>856</v>
      </c>
      <c r="F38" s="40">
        <v>65</v>
      </c>
      <c r="G38">
        <f t="shared" si="1"/>
        <v>2109</v>
      </c>
      <c r="H38" s="41">
        <f t="shared" si="0"/>
        <v>5.7083139397026412E-4</v>
      </c>
    </row>
    <row r="39" spans="1:8" x14ac:dyDescent="0.25">
      <c r="A39" s="39" t="s">
        <v>57</v>
      </c>
      <c r="B39" s="40">
        <v>0</v>
      </c>
      <c r="C39" s="40">
        <v>0</v>
      </c>
      <c r="D39" s="40">
        <v>0</v>
      </c>
      <c r="E39" s="40">
        <v>250</v>
      </c>
      <c r="F39" s="40">
        <v>1015</v>
      </c>
      <c r="G39">
        <f t="shared" si="1"/>
        <v>1265</v>
      </c>
      <c r="H39" s="41">
        <f t="shared" si="0"/>
        <v>8.9137517673818153E-3</v>
      </c>
    </row>
    <row r="40" spans="1:8" x14ac:dyDescent="0.25">
      <c r="A40" s="39" t="s">
        <v>53</v>
      </c>
      <c r="B40" s="40">
        <v>0</v>
      </c>
      <c r="C40" s="40">
        <v>0</v>
      </c>
      <c r="D40" s="40">
        <v>0</v>
      </c>
      <c r="E40" s="40">
        <v>774</v>
      </c>
      <c r="F40" s="40">
        <v>2024</v>
      </c>
      <c r="G40">
        <f t="shared" si="1"/>
        <v>2798</v>
      </c>
      <c r="H40" s="41">
        <f t="shared" si="0"/>
        <v>1.7774811406089455E-2</v>
      </c>
    </row>
    <row r="41" spans="1:8" x14ac:dyDescent="0.25">
      <c r="A41" s="39" t="s">
        <v>55</v>
      </c>
      <c r="B41" s="40">
        <v>76</v>
      </c>
      <c r="C41" s="40">
        <v>588</v>
      </c>
      <c r="D41" s="40">
        <v>1029</v>
      </c>
      <c r="E41" s="40">
        <v>196</v>
      </c>
      <c r="F41" s="40">
        <v>115</v>
      </c>
      <c r="G41">
        <f t="shared" si="1"/>
        <v>2004</v>
      </c>
      <c r="H41" s="41">
        <f t="shared" si="0"/>
        <v>1.0099324662550826E-3</v>
      </c>
    </row>
    <row r="42" spans="1:8" x14ac:dyDescent="0.25">
      <c r="A42" s="39" t="s">
        <v>44</v>
      </c>
      <c r="B42" s="40">
        <v>9674</v>
      </c>
      <c r="C42" s="40">
        <v>9819</v>
      </c>
      <c r="D42" s="40">
        <v>22610</v>
      </c>
      <c r="E42" s="40">
        <v>30200</v>
      </c>
      <c r="F42" s="40">
        <v>17269</v>
      </c>
      <c r="G42">
        <f t="shared" si="1"/>
        <v>89572</v>
      </c>
      <c r="H42" s="41">
        <f t="shared" si="0"/>
        <v>0.15165672834573063</v>
      </c>
    </row>
    <row r="43" spans="1:8" x14ac:dyDescent="0.25">
      <c r="A43" s="39" t="s">
        <v>56</v>
      </c>
      <c r="B43" s="40">
        <v>0</v>
      </c>
      <c r="C43" s="40">
        <v>0</v>
      </c>
      <c r="D43" s="40">
        <v>51</v>
      </c>
      <c r="E43" s="40">
        <v>991</v>
      </c>
      <c r="F43" s="40">
        <v>1570</v>
      </c>
      <c r="G43">
        <f t="shared" si="1"/>
        <v>2612</v>
      </c>
      <c r="H43" s="41">
        <f t="shared" si="0"/>
        <v>1.3787773669743302E-2</v>
      </c>
    </row>
    <row r="44" spans="1:8" x14ac:dyDescent="0.25">
      <c r="A44" s="39" t="s">
        <v>51</v>
      </c>
      <c r="B44" s="40">
        <v>310</v>
      </c>
      <c r="C44" s="40">
        <v>139</v>
      </c>
      <c r="D44" s="40">
        <v>923</v>
      </c>
      <c r="E44" s="40">
        <v>2594</v>
      </c>
      <c r="F44" s="40">
        <v>1387</v>
      </c>
      <c r="G44">
        <f t="shared" si="1"/>
        <v>5353</v>
      </c>
      <c r="H44" s="41">
        <f t="shared" si="0"/>
        <v>1.2180663745180866E-2</v>
      </c>
    </row>
    <row r="45" spans="1:8" x14ac:dyDescent="0.25">
      <c r="A45" s="39" t="s">
        <v>46</v>
      </c>
      <c r="B45" s="40">
        <v>0</v>
      </c>
      <c r="C45" s="40">
        <v>2171</v>
      </c>
      <c r="D45" s="40">
        <v>19000</v>
      </c>
      <c r="E45" s="40">
        <v>16750</v>
      </c>
      <c r="F45" s="40">
        <v>26408</v>
      </c>
      <c r="G45">
        <f t="shared" si="1"/>
        <v>64329</v>
      </c>
      <c r="H45" s="41">
        <f t="shared" si="0"/>
        <v>0.23191562233794974</v>
      </c>
    </row>
    <row r="46" spans="1:8" x14ac:dyDescent="0.25">
      <c r="A46" s="39" t="s">
        <v>47</v>
      </c>
      <c r="B46" s="40">
        <v>0</v>
      </c>
      <c r="C46" s="40">
        <v>12941</v>
      </c>
      <c r="D46" s="40">
        <v>13093</v>
      </c>
      <c r="E46" s="40">
        <v>14448</v>
      </c>
      <c r="F46" s="40">
        <v>4209</v>
      </c>
      <c r="G46">
        <f t="shared" si="1"/>
        <v>44691</v>
      </c>
      <c r="H46" s="41">
        <f t="shared" si="0"/>
        <v>3.696352826493602E-2</v>
      </c>
    </row>
    <row r="47" spans="1:8" x14ac:dyDescent="0.25">
      <c r="A47" s="39" t="s">
        <v>59</v>
      </c>
      <c r="B47" s="40">
        <v>0</v>
      </c>
      <c r="C47" s="40">
        <v>0</v>
      </c>
      <c r="D47" s="40">
        <v>0</v>
      </c>
      <c r="E47" s="40">
        <v>0</v>
      </c>
      <c r="F47" s="40">
        <v>86</v>
      </c>
      <c r="G47">
        <f t="shared" si="1"/>
        <v>86</v>
      </c>
      <c r="H47" s="41">
        <f t="shared" si="0"/>
        <v>7.5525384432988791E-4</v>
      </c>
    </row>
    <row r="48" spans="1:8" x14ac:dyDescent="0.25">
      <c r="A48" s="39" t="s">
        <v>52</v>
      </c>
      <c r="B48" s="40">
        <v>0</v>
      </c>
      <c r="C48" s="40">
        <v>0</v>
      </c>
      <c r="D48" s="40">
        <v>0</v>
      </c>
      <c r="E48" s="40">
        <v>357</v>
      </c>
      <c r="F48" s="40">
        <v>4232</v>
      </c>
      <c r="G48">
        <f t="shared" si="1"/>
        <v>4589</v>
      </c>
      <c r="H48" s="41">
        <f t="shared" si="0"/>
        <v>3.7165514758187038E-2</v>
      </c>
    </row>
    <row r="49" spans="1:8" x14ac:dyDescent="0.25">
      <c r="A49" s="39" t="s">
        <v>61</v>
      </c>
      <c r="B49" s="40">
        <v>17731</v>
      </c>
      <c r="C49" s="40">
        <v>53234</v>
      </c>
      <c r="D49" s="40">
        <v>96702</v>
      </c>
      <c r="E49" s="40">
        <v>118773</v>
      </c>
      <c r="F49" s="40">
        <v>113869</v>
      </c>
      <c r="H49" s="41"/>
    </row>
    <row r="51" spans="1:8" x14ac:dyDescent="0.25">
      <c r="A51" t="s">
        <v>60</v>
      </c>
      <c r="B51" t="s">
        <v>67</v>
      </c>
      <c r="C51" t="s">
        <v>68</v>
      </c>
      <c r="D51" t="s">
        <v>69</v>
      </c>
      <c r="E51" t="s">
        <v>70</v>
      </c>
      <c r="F51" t="s">
        <v>71</v>
      </c>
      <c r="G51" t="s">
        <v>72</v>
      </c>
    </row>
    <row r="52" spans="1:8" x14ac:dyDescent="0.25">
      <c r="A52" t="s">
        <v>49</v>
      </c>
      <c r="B52">
        <f>SUM($B33:B33)</f>
        <v>0</v>
      </c>
      <c r="C52">
        <f>SUM($B33:C33)</f>
        <v>965</v>
      </c>
      <c r="D52">
        <f>SUM($B33:D33)</f>
        <v>965</v>
      </c>
      <c r="E52">
        <f>SUM($B33:E33)</f>
        <v>7612</v>
      </c>
      <c r="F52">
        <f>SUM($B33:F33)</f>
        <v>21655</v>
      </c>
      <c r="G52" s="41">
        <f t="shared" ref="G52:G67" si="2">F52/SUM($F$52:$F$67)</f>
        <v>5.4095711063203676E-2</v>
      </c>
    </row>
    <row r="53" spans="1:8" x14ac:dyDescent="0.25">
      <c r="A53" t="s">
        <v>54</v>
      </c>
      <c r="B53">
        <f>SUM($B34:B34)</f>
        <v>0</v>
      </c>
      <c r="C53">
        <f>SUM($B34:C34)</f>
        <v>0</v>
      </c>
      <c r="D53">
        <f>SUM($B34:D34)</f>
        <v>6</v>
      </c>
      <c r="E53">
        <f>SUM($B34:E34)</f>
        <v>1316</v>
      </c>
      <c r="F53">
        <f>SUM($B34:F34)</f>
        <v>2340</v>
      </c>
      <c r="G53" s="41">
        <f t="shared" si="2"/>
        <v>5.8454843633293282E-3</v>
      </c>
    </row>
    <row r="54" spans="1:8" x14ac:dyDescent="0.25">
      <c r="A54" t="s">
        <v>45</v>
      </c>
      <c r="B54">
        <f>SUM($B35:B35)</f>
        <v>7671</v>
      </c>
      <c r="C54">
        <f>SUM($B35:C35)</f>
        <v>31132</v>
      </c>
      <c r="D54">
        <f>SUM($B35:D35)</f>
        <v>54786</v>
      </c>
      <c r="E54">
        <f>SUM($B35:E35)</f>
        <v>74736</v>
      </c>
      <c r="F54">
        <f>SUM($B35:F35)</f>
        <v>92758</v>
      </c>
      <c r="G54" s="41">
        <f t="shared" si="2"/>
        <v>0.23171599939047086</v>
      </c>
    </row>
    <row r="55" spans="1:8" x14ac:dyDescent="0.25">
      <c r="A55" t="s">
        <v>50</v>
      </c>
      <c r="B55">
        <f>SUM($B36:B36)</f>
        <v>0</v>
      </c>
      <c r="C55">
        <f>SUM($B36:C36)</f>
        <v>0</v>
      </c>
      <c r="D55">
        <f>SUM($B36:D36)</f>
        <v>260</v>
      </c>
      <c r="E55">
        <f>SUM($B36:E36)</f>
        <v>1763</v>
      </c>
      <c r="F55">
        <f>SUM($B36:F36)</f>
        <v>5240</v>
      </c>
      <c r="G55" s="41">
        <f t="shared" si="2"/>
        <v>1.3089888061472512E-2</v>
      </c>
    </row>
    <row r="56" spans="1:8" x14ac:dyDescent="0.25">
      <c r="A56" t="s">
        <v>48</v>
      </c>
      <c r="B56">
        <f>SUM($B37:B37)</f>
        <v>0</v>
      </c>
      <c r="C56">
        <f>SUM($B37:C37)</f>
        <v>3057</v>
      </c>
      <c r="D56">
        <f>SUM($B37:D37)</f>
        <v>18038</v>
      </c>
      <c r="E56">
        <f>SUM($B37:E37)</f>
        <v>39985</v>
      </c>
      <c r="F56">
        <f>SUM($B37:F37)</f>
        <v>58908</v>
      </c>
      <c r="G56" s="41">
        <f t="shared" si="2"/>
        <v>0.14715632174145474</v>
      </c>
    </row>
    <row r="57" spans="1:8" x14ac:dyDescent="0.25">
      <c r="A57" t="s">
        <v>58</v>
      </c>
      <c r="B57">
        <f>SUM($B38:B38)</f>
        <v>0</v>
      </c>
      <c r="C57">
        <f>SUM($B38:C38)</f>
        <v>93</v>
      </c>
      <c r="D57">
        <f>SUM($B38:D38)</f>
        <v>1188</v>
      </c>
      <c r="E57">
        <f>SUM($B38:E38)</f>
        <v>2044</v>
      </c>
      <c r="F57">
        <f>SUM($B38:F38)</f>
        <v>2109</v>
      </c>
      <c r="G57" s="41">
        <f t="shared" si="2"/>
        <v>5.2684301377186127E-3</v>
      </c>
    </row>
    <row r="58" spans="1:8" x14ac:dyDescent="0.25">
      <c r="A58" t="s">
        <v>57</v>
      </c>
      <c r="B58">
        <f>SUM($B39:B39)</f>
        <v>0</v>
      </c>
      <c r="C58">
        <f>SUM($B39:C39)</f>
        <v>0</v>
      </c>
      <c r="D58">
        <f>SUM($B39:D39)</f>
        <v>0</v>
      </c>
      <c r="E58">
        <f>SUM($B39:E39)</f>
        <v>250</v>
      </c>
      <c r="F58">
        <f>SUM($B39:F39)</f>
        <v>1265</v>
      </c>
      <c r="G58" s="41">
        <f t="shared" si="2"/>
        <v>3.160058854534872E-3</v>
      </c>
    </row>
    <row r="59" spans="1:8" x14ac:dyDescent="0.25">
      <c r="A59" t="s">
        <v>53</v>
      </c>
      <c r="B59">
        <f>SUM($B40:B40)</f>
        <v>0</v>
      </c>
      <c r="C59">
        <f>SUM($B40:C40)</f>
        <v>0</v>
      </c>
      <c r="D59">
        <f>SUM($B40:D40)</f>
        <v>0</v>
      </c>
      <c r="E59">
        <f>SUM($B40:E40)</f>
        <v>774</v>
      </c>
      <c r="F59">
        <f>SUM($B40:F40)</f>
        <v>2798</v>
      </c>
      <c r="G59" s="41">
        <f t="shared" si="2"/>
        <v>6.9896005335878036E-3</v>
      </c>
    </row>
    <row r="60" spans="1:8" x14ac:dyDescent="0.25">
      <c r="A60" t="s">
        <v>55</v>
      </c>
      <c r="B60">
        <f>SUM($B41:B41)</f>
        <v>76</v>
      </c>
      <c r="C60">
        <f>SUM($B41:C41)</f>
        <v>664</v>
      </c>
      <c r="D60">
        <f>SUM($B41:D41)</f>
        <v>1693</v>
      </c>
      <c r="E60">
        <f>SUM($B41:E41)</f>
        <v>1889</v>
      </c>
      <c r="F60">
        <f>SUM($B41:F41)</f>
        <v>2004</v>
      </c>
      <c r="G60" s="41">
        <f t="shared" si="2"/>
        <v>5.0061327624410139E-3</v>
      </c>
    </row>
    <row r="61" spans="1:8" x14ac:dyDescent="0.25">
      <c r="A61" t="s">
        <v>44</v>
      </c>
      <c r="B61">
        <f>SUM($B42:B42)</f>
        <v>9674</v>
      </c>
      <c r="C61">
        <f>SUM($B42:C42)</f>
        <v>19493</v>
      </c>
      <c r="D61">
        <f>SUM($B42:D42)</f>
        <v>42103</v>
      </c>
      <c r="E61">
        <f>SUM($B42:E42)</f>
        <v>72303</v>
      </c>
      <c r="F61">
        <f>SUM($B42:F42)</f>
        <v>89572</v>
      </c>
      <c r="G61" s="41">
        <f t="shared" si="2"/>
        <v>0.22375714760347631</v>
      </c>
    </row>
    <row r="62" spans="1:8" x14ac:dyDescent="0.25">
      <c r="A62" t="s">
        <v>56</v>
      </c>
      <c r="B62">
        <f>SUM($B43:B43)</f>
        <v>0</v>
      </c>
      <c r="C62">
        <f>SUM($B43:C43)</f>
        <v>0</v>
      </c>
      <c r="D62">
        <f>SUM($B43:D43)</f>
        <v>51</v>
      </c>
      <c r="E62">
        <f>SUM($B43:E43)</f>
        <v>1042</v>
      </c>
      <c r="F62">
        <f>SUM($B43:F43)</f>
        <v>2612</v>
      </c>
      <c r="G62" s="41">
        <f t="shared" si="2"/>
        <v>6.5249594688103442E-3</v>
      </c>
    </row>
    <row r="63" spans="1:8" x14ac:dyDescent="0.25">
      <c r="A63" t="s">
        <v>51</v>
      </c>
      <c r="B63">
        <f>SUM($B44:B44)</f>
        <v>310</v>
      </c>
      <c r="C63">
        <f>SUM($B44:C44)</f>
        <v>449</v>
      </c>
      <c r="D63">
        <f>SUM($B44:D44)</f>
        <v>1372</v>
      </c>
      <c r="E63">
        <f>SUM($B44:E44)</f>
        <v>3966</v>
      </c>
      <c r="F63">
        <f>SUM($B44:F44)</f>
        <v>5353</v>
      </c>
      <c r="G63" s="41">
        <f t="shared" si="2"/>
        <v>1.3372169998676024E-2</v>
      </c>
    </row>
    <row r="64" spans="1:8" x14ac:dyDescent="0.25">
      <c r="A64" t="s">
        <v>46</v>
      </c>
      <c r="B64">
        <f>SUM($B45:B45)</f>
        <v>0</v>
      </c>
      <c r="C64">
        <f>SUM($B45:C45)</f>
        <v>2171</v>
      </c>
      <c r="D64">
        <f>SUM($B45:D45)</f>
        <v>21171</v>
      </c>
      <c r="E64">
        <f>SUM($B45:E45)</f>
        <v>37921</v>
      </c>
      <c r="F64">
        <f>SUM($B45:F45)</f>
        <v>64329</v>
      </c>
      <c r="G64" s="41">
        <f t="shared" si="2"/>
        <v>0.16069836051650099</v>
      </c>
    </row>
    <row r="65" spans="1:36" x14ac:dyDescent="0.25">
      <c r="A65" t="s">
        <v>47</v>
      </c>
      <c r="B65">
        <f>SUM($B46:B46)</f>
        <v>0</v>
      </c>
      <c r="C65">
        <f>SUM($B46:C46)</f>
        <v>12941</v>
      </c>
      <c r="D65">
        <f>SUM($B46:D46)</f>
        <v>26034</v>
      </c>
      <c r="E65">
        <f>SUM($B46:E46)</f>
        <v>40482</v>
      </c>
      <c r="F65">
        <f>SUM($B46:F46)</f>
        <v>44691</v>
      </c>
      <c r="G65" s="41">
        <f t="shared" si="2"/>
        <v>0.11164125712886795</v>
      </c>
    </row>
    <row r="66" spans="1:36" x14ac:dyDescent="0.25">
      <c r="A66" t="s">
        <v>59</v>
      </c>
      <c r="B66">
        <f>SUM($B47:B47)</f>
        <v>0</v>
      </c>
      <c r="C66">
        <f>SUM($B47:C47)</f>
        <v>0</v>
      </c>
      <c r="D66">
        <f>SUM($B47:D47)</f>
        <v>0</v>
      </c>
      <c r="E66">
        <f>SUM($B47:E47)</f>
        <v>0</v>
      </c>
      <c r="F66">
        <f>SUM($B47:F47)</f>
        <v>86</v>
      </c>
      <c r="G66" s="41">
        <f t="shared" si="2"/>
        <v>2.148340407035565E-4</v>
      </c>
    </row>
    <row r="67" spans="1:36" x14ac:dyDescent="0.25">
      <c r="A67" t="s">
        <v>52</v>
      </c>
      <c r="B67">
        <f>SUM($B48:B48)</f>
        <v>0</v>
      </c>
      <c r="C67">
        <f>SUM($B48:C48)</f>
        <v>0</v>
      </c>
      <c r="D67">
        <f>SUM($B48:D48)</f>
        <v>0</v>
      </c>
      <c r="E67">
        <f>SUM($B48:E48)</f>
        <v>357</v>
      </c>
      <c r="F67">
        <f>SUM($B48:F48)</f>
        <v>4589</v>
      </c>
      <c r="G67" s="41">
        <f t="shared" si="2"/>
        <v>1.1463644334751404E-2</v>
      </c>
    </row>
    <row r="69" spans="1:36" x14ac:dyDescent="0.25">
      <c r="A69" t="s">
        <v>73</v>
      </c>
      <c r="B69">
        <v>2016</v>
      </c>
      <c r="C69">
        <v>2017</v>
      </c>
      <c r="D69">
        <v>2018</v>
      </c>
      <c r="E69">
        <v>2019</v>
      </c>
      <c r="F69">
        <v>2020</v>
      </c>
      <c r="G69">
        <v>2021</v>
      </c>
      <c r="H69">
        <v>2022</v>
      </c>
      <c r="I69">
        <v>2023</v>
      </c>
      <c r="J69">
        <v>2024</v>
      </c>
      <c r="K69">
        <v>2025</v>
      </c>
      <c r="L69">
        <v>2026</v>
      </c>
      <c r="M69">
        <v>2027</v>
      </c>
      <c r="N69">
        <v>2028</v>
      </c>
      <c r="O69">
        <v>2029</v>
      </c>
      <c r="P69">
        <v>2030</v>
      </c>
      <c r="Q69">
        <v>2031</v>
      </c>
      <c r="R69">
        <v>2032</v>
      </c>
      <c r="S69">
        <v>2033</v>
      </c>
      <c r="T69">
        <v>2034</v>
      </c>
      <c r="U69">
        <v>2035</v>
      </c>
      <c r="V69">
        <v>2036</v>
      </c>
      <c r="W69">
        <v>2037</v>
      </c>
      <c r="X69">
        <v>2038</v>
      </c>
      <c r="Y69">
        <v>2039</v>
      </c>
      <c r="Z69">
        <v>2040</v>
      </c>
      <c r="AA69" s="57">
        <v>2041</v>
      </c>
      <c r="AB69" s="57">
        <v>2042</v>
      </c>
      <c r="AC69" s="57">
        <v>2043</v>
      </c>
      <c r="AD69" s="57">
        <v>2044</v>
      </c>
      <c r="AE69" s="57">
        <v>2045</v>
      </c>
      <c r="AF69" s="57">
        <v>2046</v>
      </c>
      <c r="AG69" s="57">
        <v>2047</v>
      </c>
      <c r="AH69" s="57">
        <v>2048</v>
      </c>
      <c r="AI69" s="57">
        <v>2049</v>
      </c>
      <c r="AJ69" s="57">
        <v>2050</v>
      </c>
    </row>
    <row r="70" spans="1:36" x14ac:dyDescent="0.25">
      <c r="A70" t="s">
        <v>205</v>
      </c>
      <c r="B70">
        <f>SUM('AEO 2016'!E23:E26)*1000</f>
        <v>146763.11499999999</v>
      </c>
      <c r="C70">
        <f>SUM('AEO 2016'!F23:F26)*1000</f>
        <v>147371.87500000003</v>
      </c>
      <c r="D70">
        <f>SUM('AEO 2016'!G23:G26)*1000</f>
        <v>178869.639</v>
      </c>
      <c r="E70">
        <f>SUM('AEO 2016'!H23:H26)*1000</f>
        <v>226013.636</v>
      </c>
      <c r="F70">
        <f>SUM('AEO 2016'!I23:I26)*1000</f>
        <v>286431.53000000003</v>
      </c>
      <c r="G70">
        <f>SUM('AEO 2016'!J23:J26)*1000</f>
        <v>359313.571</v>
      </c>
      <c r="H70">
        <f>SUM('AEO 2016'!K23:K26)*1000</f>
        <v>454173.56799999997</v>
      </c>
      <c r="I70">
        <f>SUM('AEO 2016'!L23:L26)*1000</f>
        <v>510266.73200000002</v>
      </c>
      <c r="J70">
        <f>SUM('AEO 2016'!M23:M26)*1000</f>
        <v>572355.27800000005</v>
      </c>
      <c r="K70">
        <f>SUM('AEO 2016'!N23:N26)*1000</f>
        <v>642821.56499999994</v>
      </c>
      <c r="L70">
        <f>SUM('AEO 2016'!O23:O26)*1000</f>
        <v>631949.20999999985</v>
      </c>
      <c r="M70">
        <f>SUM('AEO 2016'!P23:P26)*1000</f>
        <v>639707.054</v>
      </c>
      <c r="N70">
        <f>SUM('AEO 2016'!Q23:Q26)*1000</f>
        <v>649548.30199999991</v>
      </c>
      <c r="O70">
        <f>SUM('AEO 2016'!R23:R26)*1000</f>
        <v>664785.23200000008</v>
      </c>
      <c r="P70">
        <f>SUM('AEO 2016'!S23:S26)*1000</f>
        <v>670679.91600000008</v>
      </c>
      <c r="Q70">
        <f>SUM('AEO 2016'!T23:T26)*1000</f>
        <v>683532.08799999999</v>
      </c>
      <c r="R70">
        <f>SUM('AEO 2016'!U23:U26)*1000</f>
        <v>692896.06500000006</v>
      </c>
      <c r="S70">
        <f>SUM('AEO 2016'!V23:V26)*1000</f>
        <v>703388.18299999996</v>
      </c>
      <c r="T70">
        <f>SUM('AEO 2016'!W23:W26)*1000</f>
        <v>714383.804</v>
      </c>
      <c r="U70">
        <f>SUM('AEO 2016'!X23:X26)*1000</f>
        <v>716788.91</v>
      </c>
      <c r="V70">
        <f>SUM('AEO 2016'!Y23:Y26)*1000</f>
        <v>724054.47499999986</v>
      </c>
      <c r="W70">
        <f>SUM('AEO 2016'!Z23:Z26)*1000</f>
        <v>729243.37800000003</v>
      </c>
      <c r="X70">
        <f>SUM('AEO 2016'!AA23:AA26)*1000</f>
        <v>736436.09600000002</v>
      </c>
      <c r="Y70">
        <f>SUM('AEO 2016'!AB23:AB26)*1000</f>
        <v>742498.01699999999</v>
      </c>
      <c r="Z70">
        <f>SUM('AEO 2016'!AC23:AC26)*1000</f>
        <v>755105.39300000004</v>
      </c>
      <c r="AA70" s="57">
        <f>(Z70-Q70)/COUNT($Q$69:$Z$69)+Z70</f>
        <v>762262.72350000008</v>
      </c>
      <c r="AB70" s="57">
        <f t="shared" ref="AB70:AJ70" si="3">(AA70-R70)/COUNT($Q$69:$Z$69)+AA70</f>
        <v>769199.38935000007</v>
      </c>
      <c r="AC70" s="57">
        <f t="shared" si="3"/>
        <v>775780.50998500013</v>
      </c>
      <c r="AD70" s="57">
        <f t="shared" si="3"/>
        <v>781920.18058350019</v>
      </c>
      <c r="AE70" s="57">
        <f t="shared" si="3"/>
        <v>788433.3076418502</v>
      </c>
      <c r="AF70" s="57">
        <f t="shared" si="3"/>
        <v>794871.19090603525</v>
      </c>
      <c r="AG70" s="57">
        <f t="shared" si="3"/>
        <v>801433.97219663882</v>
      </c>
      <c r="AH70" s="57">
        <f t="shared" si="3"/>
        <v>807933.75981630269</v>
      </c>
      <c r="AI70" s="57">
        <f t="shared" si="3"/>
        <v>814477.33409793291</v>
      </c>
      <c r="AJ70" s="57">
        <f t="shared" si="3"/>
        <v>820414.52820772619</v>
      </c>
    </row>
    <row r="71" spans="1:36" x14ac:dyDescent="0.25">
      <c r="A71" s="33" t="s">
        <v>206</v>
      </c>
    </row>
    <row r="72" spans="1:36" x14ac:dyDescent="0.25">
      <c r="A72" s="57" t="s">
        <v>207</v>
      </c>
      <c r="B72" s="42">
        <f t="shared" ref="B72:Z72" si="4">B$70*$H33</f>
        <v>18099.697230545626</v>
      </c>
      <c r="C72" s="42">
        <f t="shared" si="4"/>
        <v>18174.773121964718</v>
      </c>
      <c r="D72" s="42">
        <f t="shared" si="4"/>
        <v>22059.264070791873</v>
      </c>
      <c r="E72" s="42">
        <f t="shared" si="4"/>
        <v>27873.34121093537</v>
      </c>
      <c r="F72" s="42">
        <f t="shared" si="4"/>
        <v>35324.434005655625</v>
      </c>
      <c r="G72" s="42">
        <f t="shared" si="4"/>
        <v>44312.67928543326</v>
      </c>
      <c r="H72" s="42">
        <f t="shared" si="4"/>
        <v>56011.376366034645</v>
      </c>
      <c r="I72" s="42">
        <f t="shared" si="4"/>
        <v>62929.117823779954</v>
      </c>
      <c r="J72" s="42">
        <f t="shared" si="4"/>
        <v>70586.245325365118</v>
      </c>
      <c r="K72" s="42">
        <f t="shared" si="4"/>
        <v>79276.565503297636</v>
      </c>
      <c r="L72" s="42">
        <f t="shared" si="4"/>
        <v>77935.722242489152</v>
      </c>
      <c r="M72" s="42">
        <f t="shared" si="4"/>
        <v>78892.465546566658</v>
      </c>
      <c r="N72" s="42">
        <f t="shared" si="4"/>
        <v>80106.146580596993</v>
      </c>
      <c r="O72" s="42">
        <f t="shared" si="4"/>
        <v>81985.25509994819</v>
      </c>
      <c r="P72" s="42">
        <f t="shared" si="4"/>
        <v>82712.222469574699</v>
      </c>
      <c r="Q72" s="42">
        <f t="shared" si="4"/>
        <v>84297.228497519071</v>
      </c>
      <c r="R72" s="42">
        <f t="shared" si="4"/>
        <v>85452.049642966915</v>
      </c>
      <c r="S72" s="42">
        <f t="shared" si="4"/>
        <v>86745.999823209117</v>
      </c>
      <c r="T72" s="42">
        <f t="shared" si="4"/>
        <v>88102.04497775514</v>
      </c>
      <c r="U72" s="42">
        <f t="shared" si="4"/>
        <v>88398.65690512782</v>
      </c>
      <c r="V72" s="42">
        <f t="shared" si="4"/>
        <v>89294.689445107957</v>
      </c>
      <c r="W72" s="42">
        <f t="shared" si="4"/>
        <v>89934.61571853621</v>
      </c>
      <c r="X72" s="42">
        <f t="shared" si="4"/>
        <v>90821.664334700399</v>
      </c>
      <c r="Y72" s="42">
        <f t="shared" si="4"/>
        <v>91569.256362407672</v>
      </c>
      <c r="Z72" s="42">
        <f t="shared" si="4"/>
        <v>93124.072696686548</v>
      </c>
      <c r="AA72" s="42">
        <f t="shared" ref="AA72:AJ72" si="5">AA$70*$H33</f>
        <v>94006.757116603301</v>
      </c>
      <c r="AB72" s="42">
        <f t="shared" si="5"/>
        <v>94862.227863966924</v>
      </c>
      <c r="AC72" s="42">
        <f t="shared" si="5"/>
        <v>95673.850668042724</v>
      </c>
      <c r="AD72" s="42">
        <f t="shared" si="5"/>
        <v>96431.031237071482</v>
      </c>
      <c r="AE72" s="42">
        <f t="shared" si="5"/>
        <v>97234.268670265854</v>
      </c>
      <c r="AF72" s="42">
        <f t="shared" si="5"/>
        <v>98028.226592781633</v>
      </c>
      <c r="AG72" s="42">
        <f t="shared" si="5"/>
        <v>98837.587680206183</v>
      </c>
      <c r="AH72" s="42">
        <f t="shared" si="5"/>
        <v>99639.18001475677</v>
      </c>
      <c r="AI72" s="42">
        <f t="shared" si="5"/>
        <v>100446.17237999167</v>
      </c>
      <c r="AJ72" s="42">
        <f t="shared" si="5"/>
        <v>101178.38234832218</v>
      </c>
    </row>
    <row r="73" spans="1:36" x14ac:dyDescent="0.25">
      <c r="A73" s="57" t="s">
        <v>208</v>
      </c>
      <c r="B73" s="42">
        <f t="shared" ref="B73:Z73" si="6">B$70*$H34</f>
        <v>1319.8098671280154</v>
      </c>
      <c r="C73" s="42">
        <f t="shared" si="6"/>
        <v>1325.2843179443048</v>
      </c>
      <c r="D73" s="42">
        <f t="shared" si="6"/>
        <v>1608.5370938183351</v>
      </c>
      <c r="E73" s="42">
        <f t="shared" si="6"/>
        <v>2032.4931567327369</v>
      </c>
      <c r="F73" s="42">
        <f t="shared" si="6"/>
        <v>2575.8185873240304</v>
      </c>
      <c r="G73" s="42">
        <f t="shared" si="6"/>
        <v>3231.2314739217873</v>
      </c>
      <c r="H73" s="42">
        <f t="shared" si="6"/>
        <v>4084.2875025863054</v>
      </c>
      <c r="I73" s="42">
        <f t="shared" si="6"/>
        <v>4588.7215446521886</v>
      </c>
      <c r="J73" s="42">
        <f t="shared" si="6"/>
        <v>5147.0707977763932</v>
      </c>
      <c r="K73" s="42">
        <f t="shared" si="6"/>
        <v>5780.7593160561701</v>
      </c>
      <c r="L73" s="42">
        <f t="shared" si="6"/>
        <v>5682.9865111663394</v>
      </c>
      <c r="M73" s="42">
        <f t="shared" si="6"/>
        <v>5752.7511728038362</v>
      </c>
      <c r="N73" s="42">
        <f t="shared" si="6"/>
        <v>5841.2514490159738</v>
      </c>
      <c r="O73" s="42">
        <f t="shared" si="6"/>
        <v>5978.2739601471876</v>
      </c>
      <c r="P73" s="42">
        <f t="shared" si="6"/>
        <v>6031.2836152420778</v>
      </c>
      <c r="Q73" s="42">
        <f t="shared" si="6"/>
        <v>6146.8604985729216</v>
      </c>
      <c r="R73" s="42">
        <f t="shared" si="6"/>
        <v>6231.0687769278738</v>
      </c>
      <c r="S73" s="42">
        <f t="shared" si="6"/>
        <v>6325.4221903415328</v>
      </c>
      <c r="T73" s="42">
        <f t="shared" si="6"/>
        <v>6424.3035004786207</v>
      </c>
      <c r="U73" s="42">
        <f t="shared" si="6"/>
        <v>6445.9321135691016</v>
      </c>
      <c r="V73" s="42">
        <f t="shared" si="6"/>
        <v>6511.2698135576838</v>
      </c>
      <c r="W73" s="42">
        <f t="shared" si="6"/>
        <v>6557.932528361539</v>
      </c>
      <c r="X73" s="42">
        <f t="shared" si="6"/>
        <v>6622.6151305798776</v>
      </c>
      <c r="Y73" s="42">
        <f t="shared" si="6"/>
        <v>6677.1287128893728</v>
      </c>
      <c r="Z73" s="42">
        <f t="shared" si="6"/>
        <v>6790.5041972090739</v>
      </c>
      <c r="AA73" s="42">
        <f t="shared" ref="AA73:AJ73" si="7">AA$70*$H34</f>
        <v>6854.86856707269</v>
      </c>
      <c r="AB73" s="42">
        <f t="shared" si="7"/>
        <v>6917.2485460871712</v>
      </c>
      <c r="AC73" s="42">
        <f t="shared" si="7"/>
        <v>6976.4311816617355</v>
      </c>
      <c r="AD73" s="42">
        <f t="shared" si="7"/>
        <v>7031.6439497800475</v>
      </c>
      <c r="AE73" s="42">
        <f t="shared" si="7"/>
        <v>7090.2151334011423</v>
      </c>
      <c r="AF73" s="42">
        <f t="shared" si="7"/>
        <v>7148.1096653854884</v>
      </c>
      <c r="AG73" s="42">
        <f t="shared" si="7"/>
        <v>7207.1273790878831</v>
      </c>
      <c r="AH73" s="42">
        <f t="shared" si="7"/>
        <v>7265.578603938684</v>
      </c>
      <c r="AI73" s="42">
        <f t="shared" si="7"/>
        <v>7324.4235930436143</v>
      </c>
      <c r="AJ73" s="42">
        <f t="shared" si="7"/>
        <v>7377.8155326270689</v>
      </c>
    </row>
    <row r="74" spans="1:36" x14ac:dyDescent="0.25">
      <c r="A74" s="57" t="s">
        <v>209</v>
      </c>
      <c r="B74" s="42">
        <f t="shared" ref="B74:Z74" si="8">B$70*$H35</f>
        <v>23228.138110723721</v>
      </c>
      <c r="C74" s="42">
        <f t="shared" si="8"/>
        <v>23324.486306633062</v>
      </c>
      <c r="D74" s="42">
        <f t="shared" si="8"/>
        <v>28309.624516400421</v>
      </c>
      <c r="E74" s="42">
        <f t="shared" si="8"/>
        <v>35771.085615856813</v>
      </c>
      <c r="F74" s="42">
        <f t="shared" si="8"/>
        <v>45333.400957767262</v>
      </c>
      <c r="G74" s="42">
        <f t="shared" si="8"/>
        <v>56868.411741228949</v>
      </c>
      <c r="H74" s="42">
        <f t="shared" si="8"/>
        <v>71881.86462071327</v>
      </c>
      <c r="I74" s="42">
        <f t="shared" si="8"/>
        <v>80759.706716525121</v>
      </c>
      <c r="J74" s="42">
        <f t="shared" si="8"/>
        <v>90586.435466334122</v>
      </c>
      <c r="K74" s="42">
        <f t="shared" si="8"/>
        <v>101739.10585348074</v>
      </c>
      <c r="L74" s="42">
        <f t="shared" si="8"/>
        <v>100018.34267992162</v>
      </c>
      <c r="M74" s="42">
        <f t="shared" si="8"/>
        <v>101246.17347292062</v>
      </c>
      <c r="N74" s="42">
        <f t="shared" si="8"/>
        <v>102803.74376383386</v>
      </c>
      <c r="O74" s="42">
        <f t="shared" si="8"/>
        <v>105215.2864353248</v>
      </c>
      <c r="P74" s="42">
        <f t="shared" si="8"/>
        <v>106148.23565809835</v>
      </c>
      <c r="Q74" s="42">
        <f t="shared" si="8"/>
        <v>108182.34365750116</v>
      </c>
      <c r="R74" s="42">
        <f t="shared" si="8"/>
        <v>109664.37646268959</v>
      </c>
      <c r="S74" s="42">
        <f t="shared" si="8"/>
        <v>111324.95968196786</v>
      </c>
      <c r="T74" s="42">
        <f t="shared" si="8"/>
        <v>113065.23211486884</v>
      </c>
      <c r="U74" s="42">
        <f t="shared" si="8"/>
        <v>113445.88725658432</v>
      </c>
      <c r="V74" s="42">
        <f t="shared" si="8"/>
        <v>114595.8052538443</v>
      </c>
      <c r="W74" s="42">
        <f t="shared" si="8"/>
        <v>115417.05080676917</v>
      </c>
      <c r="X74" s="42">
        <f t="shared" si="8"/>
        <v>116555.43933917044</v>
      </c>
      <c r="Y74" s="42">
        <f t="shared" si="8"/>
        <v>117514.85709344948</v>
      </c>
      <c r="Z74" s="42">
        <f t="shared" si="8"/>
        <v>119510.22133017765</v>
      </c>
      <c r="AA74" s="42">
        <f t="shared" ref="AA74:AJ74" si="9">AA$70*$H35</f>
        <v>120643.00909744531</v>
      </c>
      <c r="AB74" s="42">
        <f t="shared" si="9"/>
        <v>121740.87236092088</v>
      </c>
      <c r="AC74" s="42">
        <f t="shared" si="9"/>
        <v>122782.4636288162</v>
      </c>
      <c r="AD74" s="42">
        <f t="shared" si="9"/>
        <v>123754.18678021093</v>
      </c>
      <c r="AE74" s="42">
        <f t="shared" si="9"/>
        <v>124785.0167325736</v>
      </c>
      <c r="AF74" s="42">
        <f t="shared" si="9"/>
        <v>125803.93788044654</v>
      </c>
      <c r="AG74" s="42">
        <f t="shared" si="9"/>
        <v>126842.62658781427</v>
      </c>
      <c r="AH74" s="42">
        <f t="shared" si="9"/>
        <v>127871.34531267865</v>
      </c>
      <c r="AI74" s="42">
        <f t="shared" si="9"/>
        <v>128906.99413460157</v>
      </c>
      <c r="AJ74" s="42">
        <f t="shared" si="9"/>
        <v>129846.67141504395</v>
      </c>
    </row>
    <row r="75" spans="1:36" x14ac:dyDescent="0.25">
      <c r="A75" s="57" t="s">
        <v>210</v>
      </c>
      <c r="B75" s="42">
        <f t="shared" ref="B75:Z75" si="10">B$70*$H36</f>
        <v>4481.4247148477634</v>
      </c>
      <c r="C75" s="42">
        <f t="shared" si="10"/>
        <v>4500.0132553636204</v>
      </c>
      <c r="D75" s="42">
        <f t="shared" si="10"/>
        <v>5461.8002687562021</v>
      </c>
      <c r="E75" s="42">
        <f t="shared" si="10"/>
        <v>6901.3463925387941</v>
      </c>
      <c r="F75" s="42">
        <f t="shared" si="10"/>
        <v>8746.2121368414591</v>
      </c>
      <c r="G75" s="42">
        <f t="shared" si="10"/>
        <v>10971.671713697318</v>
      </c>
      <c r="H75" s="42">
        <f t="shared" si="10"/>
        <v>13868.230123527912</v>
      </c>
      <c r="I75" s="42">
        <f t="shared" si="10"/>
        <v>15581.039854253573</v>
      </c>
      <c r="J75" s="42">
        <f t="shared" si="10"/>
        <v>17476.919105340348</v>
      </c>
      <c r="K75" s="42">
        <f t="shared" si="10"/>
        <v>19628.613419850881</v>
      </c>
      <c r="L75" s="42">
        <f t="shared" si="10"/>
        <v>19296.625096997421</v>
      </c>
      <c r="M75" s="42">
        <f t="shared" si="10"/>
        <v>19533.511550623964</v>
      </c>
      <c r="N75" s="42">
        <f t="shared" si="10"/>
        <v>19834.014929910685</v>
      </c>
      <c r="O75" s="42">
        <f t="shared" si="10"/>
        <v>20299.275936945087</v>
      </c>
      <c r="P75" s="42">
        <f t="shared" si="10"/>
        <v>20479.270634957717</v>
      </c>
      <c r="Q75" s="42">
        <f t="shared" si="10"/>
        <v>20871.712845252001</v>
      </c>
      <c r="R75" s="42">
        <f t="shared" si="10"/>
        <v>21157.642712283414</v>
      </c>
      <c r="S75" s="42">
        <f t="shared" si="10"/>
        <v>21478.020464665537</v>
      </c>
      <c r="T75" s="42">
        <f t="shared" si="10"/>
        <v>21813.772725746254</v>
      </c>
      <c r="U75" s="42">
        <f t="shared" si="10"/>
        <v>21887.212850468521</v>
      </c>
      <c r="V75" s="42">
        <f t="shared" si="10"/>
        <v>22109.067521230532</v>
      </c>
      <c r="W75" s="42">
        <f t="shared" si="10"/>
        <v>22267.511133899483</v>
      </c>
      <c r="X75" s="42">
        <f t="shared" si="10"/>
        <v>22487.141415064681</v>
      </c>
      <c r="Y75" s="42">
        <f t="shared" si="10"/>
        <v>22672.242709683935</v>
      </c>
      <c r="Z75" s="42">
        <f t="shared" si="10"/>
        <v>23057.210052437451</v>
      </c>
      <c r="AA75" s="42">
        <f t="shared" ref="AA75:AJ75" si="11">AA$70*$H36</f>
        <v>23275.759773155998</v>
      </c>
      <c r="AB75" s="42">
        <f t="shared" si="11"/>
        <v>23487.571479243255</v>
      </c>
      <c r="AC75" s="42">
        <f t="shared" si="11"/>
        <v>23688.526580701029</v>
      </c>
      <c r="AD75" s="42">
        <f t="shared" si="11"/>
        <v>23876.001966196509</v>
      </c>
      <c r="AE75" s="42">
        <f t="shared" si="11"/>
        <v>24074.880877769305</v>
      </c>
      <c r="AF75" s="42">
        <f t="shared" si="11"/>
        <v>24271.462213423183</v>
      </c>
      <c r="AG75" s="42">
        <f t="shared" si="11"/>
        <v>24471.857321375555</v>
      </c>
      <c r="AH75" s="42">
        <f t="shared" si="11"/>
        <v>24670.328912006644</v>
      </c>
      <c r="AI75" s="42">
        <f t="shared" si="11"/>
        <v>24870.137532238914</v>
      </c>
      <c r="AJ75" s="42">
        <f t="shared" si="11"/>
        <v>25051.430280219058</v>
      </c>
    </row>
    <row r="76" spans="1:36" x14ac:dyDescent="0.25">
      <c r="A76" s="57" t="s">
        <v>211</v>
      </c>
      <c r="B76" s="42">
        <f t="shared" ref="B76:Z76" si="12">B$70*$H37</f>
        <v>24389.416128577574</v>
      </c>
      <c r="C76" s="42">
        <f t="shared" si="12"/>
        <v>24490.581199668042</v>
      </c>
      <c r="D76" s="42">
        <f t="shared" si="12"/>
        <v>29724.948658519876</v>
      </c>
      <c r="E76" s="42">
        <f t="shared" si="12"/>
        <v>37559.441410989821</v>
      </c>
      <c r="F76" s="42">
        <f t="shared" si="12"/>
        <v>47599.819460871702</v>
      </c>
      <c r="G76" s="42">
        <f t="shared" si="12"/>
        <v>59711.516778341771</v>
      </c>
      <c r="H76" s="42">
        <f t="shared" si="12"/>
        <v>75475.558995547501</v>
      </c>
      <c r="I76" s="42">
        <f t="shared" si="12"/>
        <v>84797.243935013044</v>
      </c>
      <c r="J76" s="42">
        <f t="shared" si="12"/>
        <v>95115.254596018232</v>
      </c>
      <c r="K76" s="42">
        <f t="shared" si="12"/>
        <v>106825.49661887782</v>
      </c>
      <c r="L76" s="42">
        <f t="shared" si="12"/>
        <v>105018.70483476623</v>
      </c>
      <c r="M76" s="42">
        <f t="shared" si="12"/>
        <v>106307.92035445994</v>
      </c>
      <c r="N76" s="42">
        <f t="shared" si="12"/>
        <v>107943.36051731373</v>
      </c>
      <c r="O76" s="42">
        <f t="shared" si="12"/>
        <v>110475.46694127463</v>
      </c>
      <c r="P76" s="42">
        <f t="shared" si="12"/>
        <v>111455.05844846272</v>
      </c>
      <c r="Q76" s="42">
        <f t="shared" si="12"/>
        <v>113590.86056103065</v>
      </c>
      <c r="R76" s="42">
        <f t="shared" si="12"/>
        <v>115146.98678301381</v>
      </c>
      <c r="S76" s="42">
        <f t="shared" si="12"/>
        <v>116890.58994905547</v>
      </c>
      <c r="T76" s="42">
        <f t="shared" si="12"/>
        <v>118717.86634722355</v>
      </c>
      <c r="U76" s="42">
        <f t="shared" si="12"/>
        <v>119117.55213385557</v>
      </c>
      <c r="V76" s="42">
        <f t="shared" si="12"/>
        <v>120324.95965034378</v>
      </c>
      <c r="W76" s="42">
        <f t="shared" si="12"/>
        <v>121187.26292400916</v>
      </c>
      <c r="X76" s="42">
        <f t="shared" si="12"/>
        <v>122382.56456637013</v>
      </c>
      <c r="Y76" s="42">
        <f t="shared" si="12"/>
        <v>123389.94788477109</v>
      </c>
      <c r="Z76" s="42">
        <f t="shared" si="12"/>
        <v>125485.06926151103</v>
      </c>
      <c r="AA76" s="42">
        <f t="shared" ref="AA76:AJ76" si="13">AA$70*$H37</f>
        <v>126674.49013155908</v>
      </c>
      <c r="AB76" s="42">
        <f t="shared" si="13"/>
        <v>127827.2404664136</v>
      </c>
      <c r="AC76" s="42">
        <f t="shared" si="13"/>
        <v>128920.90551814942</v>
      </c>
      <c r="AD76" s="42">
        <f t="shared" si="13"/>
        <v>129941.20943524201</v>
      </c>
      <c r="AE76" s="42">
        <f t="shared" si="13"/>
        <v>131023.57516538067</v>
      </c>
      <c r="AF76" s="42">
        <f t="shared" si="13"/>
        <v>132093.43671688435</v>
      </c>
      <c r="AG76" s="42">
        <f t="shared" si="13"/>
        <v>133184.05409617187</v>
      </c>
      <c r="AH76" s="42">
        <f t="shared" si="13"/>
        <v>134264.20304915204</v>
      </c>
      <c r="AI76" s="42">
        <f t="shared" si="13"/>
        <v>135351.62856559013</v>
      </c>
      <c r="AJ76" s="42">
        <f t="shared" si="13"/>
        <v>136338.28449599806</v>
      </c>
    </row>
    <row r="77" spans="1:36" x14ac:dyDescent="0.25">
      <c r="A77" s="57" t="s">
        <v>212</v>
      </c>
      <c r="B77" s="42">
        <f t="shared" ref="B77:Z77" si="14">B$70*$H38</f>
        <v>83.776993518868181</v>
      </c>
      <c r="C77" s="42">
        <f t="shared" si="14"/>
        <v>84.124492838261531</v>
      </c>
      <c r="D77" s="42">
        <f t="shared" si="14"/>
        <v>102.10440536932792</v>
      </c>
      <c r="E77" s="42">
        <f t="shared" si="14"/>
        <v>129.01567889416788</v>
      </c>
      <c r="F77" s="42">
        <f t="shared" si="14"/>
        <v>163.50410954693555</v>
      </c>
      <c r="G77" s="42">
        <f t="shared" si="14"/>
        <v>205.10746660636346</v>
      </c>
      <c r="H77" s="42">
        <f t="shared" si="14"/>
        <v>259.25653092588851</v>
      </c>
      <c r="I77" s="42">
        <f t="shared" si="14"/>
        <v>291.27626992421119</v>
      </c>
      <c r="J77" s="42">
        <f t="shared" si="14"/>
        <v>326.71836118697809</v>
      </c>
      <c r="K77" s="42">
        <f t="shared" si="14"/>
        <v>366.94273002309671</v>
      </c>
      <c r="L77" s="42">
        <f t="shared" si="14"/>
        <v>360.73644846270707</v>
      </c>
      <c r="M77" s="42">
        <f t="shared" si="14"/>
        <v>365.16486936743104</v>
      </c>
      <c r="N77" s="42">
        <f t="shared" si="14"/>
        <v>370.78256268167803</v>
      </c>
      <c r="O77" s="42">
        <f t="shared" si="14"/>
        <v>379.4802806734055</v>
      </c>
      <c r="P77" s="42">
        <f t="shared" si="14"/>
        <v>382.84515135813967</v>
      </c>
      <c r="Q77" s="42">
        <f t="shared" si="14"/>
        <v>390.18157461644523</v>
      </c>
      <c r="R77" s="42">
        <f t="shared" si="14"/>
        <v>395.52682666046076</v>
      </c>
      <c r="S77" s="42">
        <f t="shared" si="14"/>
        <v>401.51605700410124</v>
      </c>
      <c r="T77" s="42">
        <f t="shared" si="14"/>
        <v>407.79270266709995</v>
      </c>
      <c r="U77" s="42">
        <f t="shared" si="14"/>
        <v>409.16561267772619</v>
      </c>
      <c r="V77" s="42">
        <f t="shared" si="14"/>
        <v>413.31302527465766</v>
      </c>
      <c r="W77" s="42">
        <f t="shared" si="14"/>
        <v>416.27501400732427</v>
      </c>
      <c r="X77" s="42">
        <f t="shared" si="14"/>
        <v>420.38084324969924</v>
      </c>
      <c r="Y77" s="42">
        <f t="shared" si="14"/>
        <v>423.84117806426684</v>
      </c>
      <c r="Z77" s="42">
        <f t="shared" si="14"/>
        <v>431.03786408065412</v>
      </c>
      <c r="AA77" s="42">
        <f t="shared" ref="AA77:AJ77" si="15">AA$70*$H38</f>
        <v>435.12349302707503</v>
      </c>
      <c r="AB77" s="42">
        <f t="shared" si="15"/>
        <v>439.08315966373647</v>
      </c>
      <c r="AC77" s="42">
        <f t="shared" si="15"/>
        <v>442.8398699297</v>
      </c>
      <c r="AD77" s="42">
        <f t="shared" si="15"/>
        <v>446.34458665596009</v>
      </c>
      <c r="AE77" s="42">
        <f t="shared" si="15"/>
        <v>450.06248405378346</v>
      </c>
      <c r="AF77" s="42">
        <f t="shared" si="15"/>
        <v>453.73742993169606</v>
      </c>
      <c r="AG77" s="42">
        <f t="shared" si="15"/>
        <v>457.48367152413323</v>
      </c>
      <c r="AH77" s="42">
        <f t="shared" si="15"/>
        <v>461.19395435157662</v>
      </c>
      <c r="AI77" s="42">
        <f t="shared" si="15"/>
        <v>464.92923198030758</v>
      </c>
      <c r="AJ77" s="42">
        <f t="shared" si="15"/>
        <v>468.31836877027291</v>
      </c>
    </row>
    <row r="78" spans="1:36" x14ac:dyDescent="0.25">
      <c r="A78" s="57" t="s">
        <v>213</v>
      </c>
      <c r="B78" s="42">
        <f t="shared" ref="B78:Z78" si="16">B$70*$H39</f>
        <v>1308.2099757177104</v>
      </c>
      <c r="C78" s="42">
        <f t="shared" si="16"/>
        <v>1313.6363112436222</v>
      </c>
      <c r="D78" s="42">
        <f t="shared" si="16"/>
        <v>1594.3995607671973</v>
      </c>
      <c r="E78" s="42">
        <f t="shared" si="16"/>
        <v>2014.6294473473902</v>
      </c>
      <c r="F78" s="42">
        <f t="shared" si="16"/>
        <v>2553.1795567713775</v>
      </c>
      <c r="G78" s="42">
        <f t="shared" si="16"/>
        <v>3202.8319785455215</v>
      </c>
      <c r="H78" s="42">
        <f t="shared" si="16"/>
        <v>4048.3904444581049</v>
      </c>
      <c r="I78" s="42">
        <f t="shared" si="16"/>
        <v>4548.3909842011435</v>
      </c>
      <c r="J78" s="42">
        <f t="shared" si="16"/>
        <v>5101.8328708428107</v>
      </c>
      <c r="K78" s="42">
        <f t="shared" si="16"/>
        <v>5729.9518611298936</v>
      </c>
      <c r="L78" s="42">
        <f t="shared" si="16"/>
        <v>5633.0383875330408</v>
      </c>
      <c r="M78" s="42">
        <f t="shared" si="16"/>
        <v>5702.1898831991148</v>
      </c>
      <c r="N78" s="42">
        <f t="shared" si="16"/>
        <v>5789.9123249523564</v>
      </c>
      <c r="O78" s="42">
        <f t="shared" si="16"/>
        <v>5925.7305366693308</v>
      </c>
      <c r="P78" s="42">
        <f t="shared" si="16"/>
        <v>5978.2742865924884</v>
      </c>
      <c r="Q78" s="42">
        <f t="shared" si="16"/>
        <v>6092.8353574721823</v>
      </c>
      <c r="R78" s="42">
        <f t="shared" si="16"/>
        <v>6176.3035240056561</v>
      </c>
      <c r="S78" s="42">
        <f t="shared" si="16"/>
        <v>6269.8276593717337</v>
      </c>
      <c r="T78" s="42">
        <f t="shared" si="16"/>
        <v>6367.8398954939448</v>
      </c>
      <c r="U78" s="42">
        <f t="shared" si="16"/>
        <v>6389.2784133521855</v>
      </c>
      <c r="V78" s="42">
        <f t="shared" si="16"/>
        <v>6454.0418562119612</v>
      </c>
      <c r="W78" s="42">
        <f t="shared" si="16"/>
        <v>6500.2944494989852</v>
      </c>
      <c r="X78" s="42">
        <f t="shared" si="16"/>
        <v>6564.408552283764</v>
      </c>
      <c r="Y78" s="42">
        <f t="shared" si="16"/>
        <v>6618.443011311243</v>
      </c>
      <c r="Z78" s="42">
        <f t="shared" si="16"/>
        <v>6730.8220314132905</v>
      </c>
      <c r="AA78" s="42">
        <f t="shared" ref="AA78:AJ78" si="17">AA$70*$H39</f>
        <v>6794.6206988074018</v>
      </c>
      <c r="AB78" s="42">
        <f t="shared" si="17"/>
        <v>6856.4524162875759</v>
      </c>
      <c r="AC78" s="42">
        <f t="shared" si="17"/>
        <v>6915.1148919791613</v>
      </c>
      <c r="AD78" s="42">
        <f t="shared" si="17"/>
        <v>6969.8423916276834</v>
      </c>
      <c r="AE78" s="42">
        <f t="shared" si="17"/>
        <v>7027.8987894552329</v>
      </c>
      <c r="AF78" s="42">
        <f t="shared" si="17"/>
        <v>7085.2844827795598</v>
      </c>
      <c r="AG78" s="42">
        <f t="shared" si="17"/>
        <v>7143.783486107618</v>
      </c>
      <c r="AH78" s="42">
        <f t="shared" si="17"/>
        <v>7201.7209794900027</v>
      </c>
      <c r="AI78" s="42">
        <f t="shared" si="17"/>
        <v>7260.0487763078791</v>
      </c>
      <c r="AJ78" s="42">
        <f t="shared" si="17"/>
        <v>7312.9714507973376</v>
      </c>
    </row>
    <row r="79" spans="1:36" x14ac:dyDescent="0.25">
      <c r="A79" s="57" t="s">
        <v>214</v>
      </c>
      <c r="B79" s="42">
        <f t="shared" ref="B79:Z79" si="18">B$70*$H40</f>
        <v>2608.686690495218</v>
      </c>
      <c r="C79" s="42">
        <f t="shared" si="18"/>
        <v>2619.5072846867902</v>
      </c>
      <c r="D79" s="42">
        <f t="shared" si="18"/>
        <v>3179.3740995003031</v>
      </c>
      <c r="E79" s="42">
        <f t="shared" si="18"/>
        <v>4017.3497551045502</v>
      </c>
      <c r="F79" s="42">
        <f t="shared" si="18"/>
        <v>5091.2664265076546</v>
      </c>
      <c r="G79" s="42">
        <f t="shared" si="18"/>
        <v>6386.7309601735333</v>
      </c>
      <c r="H79" s="42">
        <f t="shared" si="18"/>
        <v>8072.8495168307445</v>
      </c>
      <c r="I79" s="42">
        <f t="shared" si="18"/>
        <v>9069.8949281015921</v>
      </c>
      <c r="J79" s="42">
        <f t="shared" si="18"/>
        <v>10173.507123729902</v>
      </c>
      <c r="K79" s="42">
        <f t="shared" si="18"/>
        <v>11426.032085642273</v>
      </c>
      <c r="L79" s="42">
        <f t="shared" si="18"/>
        <v>11232.778025977217</v>
      </c>
      <c r="M79" s="42">
        <f t="shared" si="18"/>
        <v>11370.672239995083</v>
      </c>
      <c r="N79" s="42">
        <f t="shared" si="18"/>
        <v>11545.598567195637</v>
      </c>
      <c r="O79" s="42">
        <f t="shared" si="18"/>
        <v>11816.432124353427</v>
      </c>
      <c r="P79" s="42">
        <f t="shared" si="18"/>
        <v>11921.20902075192</v>
      </c>
      <c r="Q79" s="42">
        <f t="shared" si="18"/>
        <v>12149.65395421054</v>
      </c>
      <c r="R79" s="42">
        <f t="shared" si="18"/>
        <v>12316.096879396502</v>
      </c>
      <c r="S79" s="42">
        <f t="shared" si="18"/>
        <v>12502.592298096937</v>
      </c>
      <c r="T79" s="42">
        <f t="shared" si="18"/>
        <v>12698.037387664774</v>
      </c>
      <c r="U79" s="42">
        <f t="shared" si="18"/>
        <v>12740.787693226428</v>
      </c>
      <c r="V79" s="42">
        <f t="shared" si="18"/>
        <v>12869.931740860109</v>
      </c>
      <c r="W79" s="42">
        <f t="shared" si="18"/>
        <v>12962.163513089605</v>
      </c>
      <c r="X79" s="42">
        <f t="shared" si="18"/>
        <v>13090.012719036789</v>
      </c>
      <c r="Y79" s="42">
        <f t="shared" si="18"/>
        <v>13197.762221570401</v>
      </c>
      <c r="Z79" s="42">
        <f t="shared" si="18"/>
        <v>13421.855952296062</v>
      </c>
      <c r="AA79" s="42">
        <f t="shared" ref="AA79:AJ79" si="19">AA$70*$H40</f>
        <v>13549.076152104613</v>
      </c>
      <c r="AB79" s="42">
        <f t="shared" si="19"/>
        <v>13672.374079375426</v>
      </c>
      <c r="AC79" s="42">
        <f t="shared" si="19"/>
        <v>13789.352257503275</v>
      </c>
      <c r="AD79" s="42">
        <f t="shared" si="19"/>
        <v>13898.483744487126</v>
      </c>
      <c r="AE79" s="42">
        <f t="shared" si="19"/>
        <v>14014.253349613195</v>
      </c>
      <c r="AF79" s="42">
        <f t="shared" si="19"/>
        <v>14128.685510488503</v>
      </c>
      <c r="AG79" s="42">
        <f t="shared" si="19"/>
        <v>14245.337710228396</v>
      </c>
      <c r="AH79" s="42">
        <f t="shared" si="19"/>
        <v>14360.870209347555</v>
      </c>
      <c r="AI79" s="42">
        <f t="shared" si="19"/>
        <v>14477.18100812527</v>
      </c>
      <c r="AJ79" s="42">
        <f t="shared" si="19"/>
        <v>14582.713513708191</v>
      </c>
    </row>
    <row r="80" spans="1:36" x14ac:dyDescent="0.25">
      <c r="A80" s="57" t="s">
        <v>215</v>
      </c>
      <c r="B80" s="42">
        <f t="shared" ref="B80:Z80" si="20">B$70*$H41</f>
        <v>148.22083468722829</v>
      </c>
      <c r="C80" s="42">
        <f t="shared" si="20"/>
        <v>148.83564117538577</v>
      </c>
      <c r="D80" s="42">
        <f t="shared" si="20"/>
        <v>180.64625565342629</v>
      </c>
      <c r="E80" s="42">
        <f t="shared" si="20"/>
        <v>228.25850881275852</v>
      </c>
      <c r="F80" s="42">
        <f t="shared" si="20"/>
        <v>289.27650150611669</v>
      </c>
      <c r="G80" s="42">
        <f t="shared" si="20"/>
        <v>362.88244091895069</v>
      </c>
      <c r="H80" s="42">
        <f t="shared" si="20"/>
        <v>458.68463163811043</v>
      </c>
      <c r="I80" s="42">
        <f t="shared" si="20"/>
        <v>515.3349390966813</v>
      </c>
      <c r="J80" s="42">
        <f t="shared" si="20"/>
        <v>578.04017748465344</v>
      </c>
      <c r="K80" s="42">
        <f t="shared" si="20"/>
        <v>649.2063685024018</v>
      </c>
      <c r="L80" s="42">
        <f t="shared" si="20"/>
        <v>638.22602420325097</v>
      </c>
      <c r="M80" s="42">
        <f t="shared" si="20"/>
        <v>646.06092272699334</v>
      </c>
      <c r="N80" s="42">
        <f t="shared" si="20"/>
        <v>655.99991859066108</v>
      </c>
      <c r="O80" s="42">
        <f t="shared" si="20"/>
        <v>671.38818888371736</v>
      </c>
      <c r="P80" s="42">
        <f t="shared" si="20"/>
        <v>677.34142163363174</v>
      </c>
      <c r="Q80" s="42">
        <f t="shared" si="20"/>
        <v>690.32124739832614</v>
      </c>
      <c r="R80" s="42">
        <f t="shared" si="20"/>
        <v>699.77823178389201</v>
      </c>
      <c r="S80" s="42">
        <f t="shared" si="20"/>
        <v>710.37456239187134</v>
      </c>
      <c r="T80" s="42">
        <f t="shared" si="20"/>
        <v>721.47939702640747</v>
      </c>
      <c r="U80" s="42">
        <f t="shared" si="20"/>
        <v>723.90839166059243</v>
      </c>
      <c r="V80" s="42">
        <f t="shared" si="20"/>
        <v>731.24612163977883</v>
      </c>
      <c r="W80" s="42">
        <f t="shared" si="20"/>
        <v>736.48656324372746</v>
      </c>
      <c r="X80" s="42">
        <f t="shared" si="20"/>
        <v>743.75072267254473</v>
      </c>
      <c r="Y80" s="42">
        <f t="shared" si="20"/>
        <v>749.87285349831825</v>
      </c>
      <c r="Z80" s="42">
        <f t="shared" si="20"/>
        <v>762.60545183500335</v>
      </c>
      <c r="AA80" s="42">
        <f t="shared" ref="AA80:AJ80" si="21">AA$70*$H41</f>
        <v>769.83387227867115</v>
      </c>
      <c r="AB80" s="42">
        <f t="shared" si="21"/>
        <v>776.83943632814908</v>
      </c>
      <c r="AC80" s="42">
        <f t="shared" si="21"/>
        <v>783.48592372177689</v>
      </c>
      <c r="AD80" s="42">
        <f t="shared" si="21"/>
        <v>789.68657639131391</v>
      </c>
      <c r="AE80" s="42">
        <f t="shared" si="21"/>
        <v>796.26439486438596</v>
      </c>
      <c r="AF80" s="42">
        <f t="shared" si="21"/>
        <v>802.76622218684679</v>
      </c>
      <c r="AG80" s="42">
        <f t="shared" si="21"/>
        <v>809.39418808115875</v>
      </c>
      <c r="AH80" s="42">
        <f t="shared" si="21"/>
        <v>815.95853462202012</v>
      </c>
      <c r="AI80" s="42">
        <f t="shared" si="21"/>
        <v>822.56710273439023</v>
      </c>
      <c r="AJ80" s="42">
        <f t="shared" si="21"/>
        <v>828.56326782432893</v>
      </c>
    </row>
    <row r="81" spans="1:36" x14ac:dyDescent="0.25">
      <c r="A81" s="57" t="s">
        <v>216</v>
      </c>
      <c r="B81" s="42">
        <f t="shared" ref="B81:Z81" si="22">B$70*$H42</f>
        <v>22257.613862728223</v>
      </c>
      <c r="C81" s="42">
        <f t="shared" si="22"/>
        <v>22349.936412675976</v>
      </c>
      <c r="D81" s="42">
        <f t="shared" si="22"/>
        <v>27126.784251121906</v>
      </c>
      <c r="E81" s="42">
        <f t="shared" si="22"/>
        <v>34276.488597282842</v>
      </c>
      <c r="F81" s="42">
        <f t="shared" si="22"/>
        <v>43439.268734861995</v>
      </c>
      <c r="G81" s="42">
        <f t="shared" si="22"/>
        <v>54492.320628081397</v>
      </c>
      <c r="H81" s="42">
        <f t="shared" si="22"/>
        <v>68878.477423987206</v>
      </c>
      <c r="I81" s="42">
        <f t="shared" si="22"/>
        <v>77385.383158787736</v>
      </c>
      <c r="J81" s="42">
        <f t="shared" si="22"/>
        <v>86801.528912891139</v>
      </c>
      <c r="K81" s="42">
        <f t="shared" si="22"/>
        <v>97488.215457982413</v>
      </c>
      <c r="L81" s="42">
        <f t="shared" si="22"/>
        <v>95839.349669269053</v>
      </c>
      <c r="M81" s="42">
        <f t="shared" si="22"/>
        <v>97015.878909325635</v>
      </c>
      <c r="N81" s="42">
        <f t="shared" si="22"/>
        <v>98508.37038384458</v>
      </c>
      <c r="O81" s="42">
        <f t="shared" si="22"/>
        <v>100819.15333767752</v>
      </c>
      <c r="P81" s="42">
        <f t="shared" si="22"/>
        <v>101713.12182774945</v>
      </c>
      <c r="Q81" s="42">
        <f t="shared" si="22"/>
        <v>103662.24018540604</v>
      </c>
      <c r="R81" s="42">
        <f t="shared" si="22"/>
        <v>105082.35030153072</v>
      </c>
      <c r="S81" s="42">
        <f t="shared" si="22"/>
        <v>106673.55059082806</v>
      </c>
      <c r="T81" s="42">
        <f t="shared" si="22"/>
        <v>108341.11049781767</v>
      </c>
      <c r="U81" s="42">
        <f t="shared" si="22"/>
        <v>108705.86100510237</v>
      </c>
      <c r="V81" s="42">
        <f t="shared" si="22"/>
        <v>109807.73282258559</v>
      </c>
      <c r="W81" s="42">
        <f t="shared" si="22"/>
        <v>110594.66487526897</v>
      </c>
      <c r="X81" s="42">
        <f t="shared" si="22"/>
        <v>111685.48895506241</v>
      </c>
      <c r="Y81" s="42">
        <f t="shared" si="22"/>
        <v>112604.82006141268</v>
      </c>
      <c r="Z81" s="42">
        <f t="shared" si="22"/>
        <v>114516.81345859717</v>
      </c>
      <c r="AA81" s="42">
        <f t="shared" ref="AA81:AJ81" si="23">AA$70*$H42</f>
        <v>115602.27078591629</v>
      </c>
      <c r="AB81" s="42">
        <f t="shared" si="23"/>
        <v>116654.26283435484</v>
      </c>
      <c r="AC81" s="42">
        <f t="shared" si="23"/>
        <v>117652.33405870754</v>
      </c>
      <c r="AD81" s="42">
        <f t="shared" si="23"/>
        <v>118583.45641479653</v>
      </c>
      <c r="AE81" s="42">
        <f t="shared" si="23"/>
        <v>119571.21595576595</v>
      </c>
      <c r="AF81" s="42">
        <f t="shared" si="23"/>
        <v>120547.56426908397</v>
      </c>
      <c r="AG81" s="42">
        <f t="shared" si="23"/>
        <v>121542.85420846549</v>
      </c>
      <c r="AH81" s="42">
        <f t="shared" si="23"/>
        <v>122528.59073380579</v>
      </c>
      <c r="AI81" s="42">
        <f t="shared" si="23"/>
        <v>123520.9678010451</v>
      </c>
      <c r="AJ81" s="42">
        <f t="shared" si="23"/>
        <v>124421.38323528989</v>
      </c>
    </row>
    <row r="82" spans="1:36" x14ac:dyDescent="0.25">
      <c r="A82" s="57" t="s">
        <v>217</v>
      </c>
      <c r="B82" s="42">
        <f t="shared" ref="B82:Z82" si="24">B$70*$H43</f>
        <v>2023.5366126865081</v>
      </c>
      <c r="C82" s="42">
        <f t="shared" si="24"/>
        <v>2031.9300577857016</v>
      </c>
      <c r="D82" s="42">
        <f t="shared" si="24"/>
        <v>2466.2140989206896</v>
      </c>
      <c r="E82" s="42">
        <f t="shared" si="24"/>
        <v>3116.2248594437469</v>
      </c>
      <c r="F82" s="42">
        <f t="shared" si="24"/>
        <v>3949.2531075182892</v>
      </c>
      <c r="G82" s="42">
        <f t="shared" si="24"/>
        <v>4954.1341934152406</v>
      </c>
      <c r="H82" s="42">
        <f t="shared" si="24"/>
        <v>6262.0423623637689</v>
      </c>
      <c r="I82" s="42">
        <f t="shared" si="24"/>
        <v>7035.4422120155623</v>
      </c>
      <c r="J82" s="42">
        <f t="shared" si="24"/>
        <v>7891.5050317470086</v>
      </c>
      <c r="K82" s="42">
        <f t="shared" si="24"/>
        <v>8863.0782482501818</v>
      </c>
      <c r="L82" s="42">
        <f t="shared" si="24"/>
        <v>8713.1726782530786</v>
      </c>
      <c r="M82" s="42">
        <f t="shared" si="24"/>
        <v>8820.1360754902562</v>
      </c>
      <c r="N82" s="42">
        <f t="shared" si="24"/>
        <v>8955.8249755420693</v>
      </c>
      <c r="O82" s="42">
        <f t="shared" si="24"/>
        <v>9165.9083178037927</v>
      </c>
      <c r="P82" s="42">
        <f t="shared" si="24"/>
        <v>9247.1828866504511</v>
      </c>
      <c r="Q82" s="42">
        <f t="shared" si="24"/>
        <v>9424.3857253510614</v>
      </c>
      <c r="R82" s="42">
        <f t="shared" si="24"/>
        <v>9553.4941208757446</v>
      </c>
      <c r="S82" s="42">
        <f t="shared" si="24"/>
        <v>9698.1570691759825</v>
      </c>
      <c r="T82" s="42">
        <f t="shared" si="24"/>
        <v>9849.7622028822607</v>
      </c>
      <c r="U82" s="42">
        <f t="shared" si="24"/>
        <v>9882.9232600620016</v>
      </c>
      <c r="V82" s="42">
        <f t="shared" si="24"/>
        <v>9983.0992258648075</v>
      </c>
      <c r="W82" s="42">
        <f t="shared" si="24"/>
        <v>10054.642646023063</v>
      </c>
      <c r="X82" s="42">
        <f t="shared" si="24"/>
        <v>10153.814213877351</v>
      </c>
      <c r="Y82" s="42">
        <f t="shared" si="24"/>
        <v>10237.394608629214</v>
      </c>
      <c r="Z82" s="42">
        <f t="shared" si="24"/>
        <v>10411.222255486569</v>
      </c>
      <c r="AA82" s="42">
        <f t="shared" ref="AA82:AJ82" si="25">AA$70*$H43</f>
        <v>10509.905908500121</v>
      </c>
      <c r="AB82" s="42">
        <f t="shared" si="25"/>
        <v>10605.547087262557</v>
      </c>
      <c r="AC82" s="42">
        <f t="shared" si="25"/>
        <v>10696.286089071216</v>
      </c>
      <c r="AD82" s="42">
        <f t="shared" si="25"/>
        <v>10780.938477690112</v>
      </c>
      <c r="AE82" s="42">
        <f t="shared" si="25"/>
        <v>10870.739999452922</v>
      </c>
      <c r="AF82" s="42">
        <f t="shared" si="25"/>
        <v>10959.504076811734</v>
      </c>
      <c r="AG82" s="42">
        <f t="shared" si="25"/>
        <v>11049.990219890602</v>
      </c>
      <c r="AH82" s="42">
        <f t="shared" si="25"/>
        <v>11139.607820491927</v>
      </c>
      <c r="AI82" s="42">
        <f t="shared" si="25"/>
        <v>11229.829141678198</v>
      </c>
      <c r="AJ82" s="42">
        <f t="shared" si="25"/>
        <v>11311.68983029736</v>
      </c>
    </row>
    <row r="83" spans="1:36" x14ac:dyDescent="0.25">
      <c r="A83" s="57" t="s">
        <v>218</v>
      </c>
      <c r="B83" s="42">
        <f t="shared" ref="B83:Z83" si="26">B$70*$H44</f>
        <v>1787.6721540103101</v>
      </c>
      <c r="C83" s="42">
        <f t="shared" si="26"/>
        <v>1795.0872548718269</v>
      </c>
      <c r="D83" s="42">
        <f t="shared" si="26"/>
        <v>2178.7509268808894</v>
      </c>
      <c r="E83" s="42">
        <f t="shared" si="26"/>
        <v>2752.9961019417051</v>
      </c>
      <c r="F83" s="42">
        <f t="shared" si="26"/>
        <v>3488.9261529476862</v>
      </c>
      <c r="G83" s="42">
        <f t="shared" si="26"/>
        <v>4376.6777874311711</v>
      </c>
      <c r="H83" s="42">
        <f t="shared" si="26"/>
        <v>5532.1355137570363</v>
      </c>
      <c r="I83" s="42">
        <f t="shared" si="26"/>
        <v>6215.3874828443213</v>
      </c>
      <c r="J83" s="42">
        <f t="shared" si="26"/>
        <v>6971.6671840975168</v>
      </c>
      <c r="K83" s="42">
        <f t="shared" si="26"/>
        <v>7829.9933314159252</v>
      </c>
      <c r="L83" s="42">
        <f t="shared" si="26"/>
        <v>7697.5608310426878</v>
      </c>
      <c r="M83" s="42">
        <f t="shared" si="26"/>
        <v>7792.0565201942591</v>
      </c>
      <c r="N83" s="42">
        <f t="shared" si="26"/>
        <v>7911.9294529151912</v>
      </c>
      <c r="O83" s="42">
        <f t="shared" si="26"/>
        <v>8097.5253737540515</v>
      </c>
      <c r="P83" s="42">
        <f t="shared" si="26"/>
        <v>8169.3265374421499</v>
      </c>
      <c r="Q83" s="42">
        <f t="shared" si="26"/>
        <v>8325.8745229693777</v>
      </c>
      <c r="R83" s="42">
        <f t="shared" si="26"/>
        <v>8439.9339781239851</v>
      </c>
      <c r="S83" s="42">
        <f t="shared" si="26"/>
        <v>8567.7349394567445</v>
      </c>
      <c r="T83" s="42">
        <f t="shared" si="26"/>
        <v>8701.6689015271932</v>
      </c>
      <c r="U83" s="42">
        <f t="shared" si="26"/>
        <v>8730.9646889847118</v>
      </c>
      <c r="V83" s="42">
        <f t="shared" si="26"/>
        <v>8819.4640931684644</v>
      </c>
      <c r="W83" s="42">
        <f t="shared" si="26"/>
        <v>8882.668375817826</v>
      </c>
      <c r="X83" s="42">
        <f t="shared" si="26"/>
        <v>8970.280455189737</v>
      </c>
      <c r="Y83" s="42">
        <f t="shared" si="26"/>
        <v>9044.1186765405855</v>
      </c>
      <c r="Z83" s="42">
        <f t="shared" si="26"/>
        <v>9197.6848843056505</v>
      </c>
      <c r="AA83" s="42">
        <f t="shared" ref="AA83:AJ83" si="27">AA$70*$H44</f>
        <v>9284.8659204392789</v>
      </c>
      <c r="AB83" s="42">
        <f t="shared" si="27"/>
        <v>9369.3591146708077</v>
      </c>
      <c r="AC83" s="42">
        <f t="shared" si="27"/>
        <v>9449.5215321922133</v>
      </c>
      <c r="AD83" s="42">
        <f t="shared" si="27"/>
        <v>9524.3067952587171</v>
      </c>
      <c r="AE83" s="42">
        <f t="shared" si="27"/>
        <v>9603.6410058861165</v>
      </c>
      <c r="AF83" s="42">
        <f t="shared" si="27"/>
        <v>9682.0586971578832</v>
      </c>
      <c r="AG83" s="42">
        <f t="shared" si="27"/>
        <v>9761.9977292918884</v>
      </c>
      <c r="AH83" s="42">
        <f t="shared" si="27"/>
        <v>9841.1694567021041</v>
      </c>
      <c r="AI83" s="42">
        <f t="shared" si="27"/>
        <v>9920.8745347182557</v>
      </c>
      <c r="AJ83" s="42">
        <f t="shared" si="27"/>
        <v>9993.1934997595163</v>
      </c>
    </row>
    <row r="84" spans="1:36" x14ac:dyDescent="0.25">
      <c r="A84" s="57" t="s">
        <v>219</v>
      </c>
      <c r="B84" s="42">
        <f t="shared" ref="B84:Z84" si="28">B$70*$H45</f>
        <v>34036.659151481086</v>
      </c>
      <c r="C84" s="42">
        <f t="shared" si="28"/>
        <v>34177.840105735544</v>
      </c>
      <c r="D84" s="42">
        <f t="shared" si="28"/>
        <v>41482.663646049405</v>
      </c>
      <c r="E84" s="42">
        <f t="shared" si="28"/>
        <v>52416.093049802839</v>
      </c>
      <c r="F84" s="42">
        <f t="shared" si="28"/>
        <v>66427.94653716113</v>
      </c>
      <c r="G84" s="42">
        <f t="shared" si="28"/>
        <v>83330.430432936089</v>
      </c>
      <c r="H84" s="42">
        <f t="shared" si="28"/>
        <v>105329.94567216713</v>
      </c>
      <c r="I84" s="42">
        <f t="shared" si="28"/>
        <v>118338.82671013182</v>
      </c>
      <c r="J84" s="42">
        <f t="shared" si="28"/>
        <v>132738.13049578023</v>
      </c>
      <c r="K84" s="42">
        <f t="shared" si="28"/>
        <v>149080.36329922979</v>
      </c>
      <c r="L84" s="42">
        <f t="shared" si="28"/>
        <v>146558.89432312566</v>
      </c>
      <c r="M84" s="42">
        <f t="shared" si="28"/>
        <v>148358.05954238641</v>
      </c>
      <c r="N84" s="42">
        <f t="shared" si="28"/>
        <v>150640.3986968885</v>
      </c>
      <c r="O84" s="42">
        <f t="shared" si="28"/>
        <v>154174.08080035832</v>
      </c>
      <c r="P84" s="42">
        <f t="shared" si="28"/>
        <v>155541.15010870388</v>
      </c>
      <c r="Q84" s="42">
        <f t="shared" si="28"/>
        <v>158521.76957647823</v>
      </c>
      <c r="R84" s="42">
        <f t="shared" si="28"/>
        <v>160693.42212999149</v>
      </c>
      <c r="S84" s="42">
        <f t="shared" si="28"/>
        <v>163126.70820560466</v>
      </c>
      <c r="T84" s="42">
        <f t="shared" si="28"/>
        <v>165676.7644928119</v>
      </c>
      <c r="U84" s="42">
        <f t="shared" si="28"/>
        <v>166234.54614759065</v>
      </c>
      <c r="V84" s="42">
        <f t="shared" si="28"/>
        <v>167919.54417620244</v>
      </c>
      <c r="W84" s="42">
        <f t="shared" si="28"/>
        <v>169122.93184469873</v>
      </c>
      <c r="X84" s="42">
        <f t="shared" si="28"/>
        <v>170791.03551597011</v>
      </c>
      <c r="Y84" s="42">
        <f t="shared" si="28"/>
        <v>172196.88969724858</v>
      </c>
      <c r="Z84" s="42">
        <f t="shared" si="28"/>
        <v>175120.73714833712</v>
      </c>
      <c r="AA84" s="42">
        <f t="shared" ref="AA84:AJ84" si="29">AA$70*$H45</f>
        <v>176780.63390552302</v>
      </c>
      <c r="AB84" s="42">
        <f t="shared" si="29"/>
        <v>178389.35508307617</v>
      </c>
      <c r="AC84" s="42">
        <f t="shared" si="29"/>
        <v>179915.61977082334</v>
      </c>
      <c r="AD84" s="42">
        <f t="shared" si="29"/>
        <v>181339.50529862448</v>
      </c>
      <c r="AE84" s="42">
        <f t="shared" si="29"/>
        <v>182850.00121372787</v>
      </c>
      <c r="AF84" s="42">
        <f t="shared" si="29"/>
        <v>184343.04691748042</v>
      </c>
      <c r="AG84" s="42">
        <f t="shared" si="29"/>
        <v>185865.05842475861</v>
      </c>
      <c r="AH84" s="42">
        <f t="shared" si="29"/>
        <v>187372.46071563745</v>
      </c>
      <c r="AI84" s="42">
        <f t="shared" si="29"/>
        <v>188890.01781747633</v>
      </c>
      <c r="AJ84" s="42">
        <f t="shared" si="29"/>
        <v>190266.94588439024</v>
      </c>
    </row>
    <row r="85" spans="1:36" x14ac:dyDescent="0.25">
      <c r="A85" s="57" t="s">
        <v>220</v>
      </c>
      <c r="B85" s="42">
        <f t="shared" ref="B85:Z85" si="30">B$70*$H46</f>
        <v>5424.8825495525552</v>
      </c>
      <c r="C85" s="42">
        <f t="shared" si="30"/>
        <v>5447.3844670191193</v>
      </c>
      <c r="D85" s="42">
        <f t="shared" si="30"/>
        <v>6611.6529569154018</v>
      </c>
      <c r="E85" s="42">
        <f t="shared" si="30"/>
        <v>8354.2614225469606</v>
      </c>
      <c r="F85" s="42">
        <f t="shared" si="30"/>
        <v>10587.519955123871</v>
      </c>
      <c r="G85" s="42">
        <f t="shared" si="30"/>
        <v>13281.497337633595</v>
      </c>
      <c r="H85" s="42">
        <f t="shared" si="30"/>
        <v>16787.857517954839</v>
      </c>
      <c r="I85" s="42">
        <f t="shared" si="30"/>
        <v>18861.258770938533</v>
      </c>
      <c r="J85" s="42">
        <f t="shared" si="30"/>
        <v>21156.270495938315</v>
      </c>
      <c r="K85" s="42">
        <f t="shared" si="30"/>
        <v>23760.953087187903</v>
      </c>
      <c r="L85" s="42">
        <f t="shared" si="30"/>
        <v>23359.072485838984</v>
      </c>
      <c r="M85" s="42">
        <f t="shared" si="30"/>
        <v>23645.829771807952</v>
      </c>
      <c r="N85" s="42">
        <f t="shared" si="30"/>
        <v>24009.597020418194</v>
      </c>
      <c r="O85" s="42">
        <f t="shared" si="30"/>
        <v>24572.807713144051</v>
      </c>
      <c r="P85" s="42">
        <f t="shared" si="30"/>
        <v>24790.696031790918</v>
      </c>
      <c r="Q85" s="42">
        <f t="shared" si="30"/>
        <v>25265.757654778736</v>
      </c>
      <c r="R85" s="42">
        <f t="shared" si="30"/>
        <v>25611.883283290448</v>
      </c>
      <c r="S85" s="42">
        <f t="shared" si="30"/>
        <v>25999.708983542489</v>
      </c>
      <c r="T85" s="42">
        <f t="shared" si="30"/>
        <v>26406.145931166513</v>
      </c>
      <c r="U85" s="42">
        <f t="shared" si="30"/>
        <v>26495.047134777684</v>
      </c>
      <c r="V85" s="42">
        <f t="shared" si="30"/>
        <v>26763.608052015905</v>
      </c>
      <c r="W85" s="42">
        <f t="shared" si="30"/>
        <v>26955.408214720424</v>
      </c>
      <c r="X85" s="42">
        <f t="shared" si="30"/>
        <v>27221.276449815137</v>
      </c>
      <c r="Y85" s="42">
        <f t="shared" si="30"/>
        <v>27445.346438038447</v>
      </c>
      <c r="Z85" s="42">
        <f t="shared" si="30"/>
        <v>27911.359537161123</v>
      </c>
      <c r="AA85" s="42">
        <f t="shared" ref="AA85:AJ85" si="31">AA$70*$H46</f>
        <v>28175.919725399363</v>
      </c>
      <c r="AB85" s="42">
        <f t="shared" si="31"/>
        <v>28432.323369610254</v>
      </c>
      <c r="AC85" s="42">
        <f t="shared" si="31"/>
        <v>28675.584808217034</v>
      </c>
      <c r="AD85" s="42">
        <f t="shared" si="31"/>
        <v>28902.528695922087</v>
      </c>
      <c r="AE85" s="42">
        <f t="shared" si="31"/>
        <v>29143.276852036528</v>
      </c>
      <c r="AF85" s="42">
        <f t="shared" si="31"/>
        <v>29381.243732038591</v>
      </c>
      <c r="AG85" s="42">
        <f t="shared" si="31"/>
        <v>29623.827283770406</v>
      </c>
      <c r="AH85" s="42">
        <f t="shared" si="31"/>
        <v>29864.082367165935</v>
      </c>
      <c r="AI85" s="42">
        <f t="shared" si="31"/>
        <v>30105.955960078682</v>
      </c>
      <c r="AJ85" s="42">
        <f t="shared" si="31"/>
        <v>30325.415602370438</v>
      </c>
    </row>
    <row r="86" spans="1:36" x14ac:dyDescent="0.25">
      <c r="A86" s="57" t="s">
        <v>222</v>
      </c>
      <c r="B86" s="42">
        <f t="shared" ref="B86:Z86" si="32">B$70*$H47</f>
        <v>110.84340680957943</v>
      </c>
      <c r="C86" s="42">
        <f t="shared" si="32"/>
        <v>111.30317513985372</v>
      </c>
      <c r="D86" s="42">
        <f t="shared" si="32"/>
        <v>135.09198248864925</v>
      </c>
      <c r="E86" s="42">
        <f t="shared" si="32"/>
        <v>170.69766745997595</v>
      </c>
      <c r="F86" s="42">
        <f t="shared" si="32"/>
        <v>216.32851416979165</v>
      </c>
      <c r="G86" s="42">
        <f t="shared" si="32"/>
        <v>271.37295581765011</v>
      </c>
      <c r="H86" s="42">
        <f t="shared" si="32"/>
        <v>343.01633322502175</v>
      </c>
      <c r="I86" s="42">
        <f t="shared" si="32"/>
        <v>385.38091097664864</v>
      </c>
      <c r="J86" s="42">
        <f t="shared" si="32"/>
        <v>432.27352403200177</v>
      </c>
      <c r="K86" s="42">
        <f t="shared" si="32"/>
        <v>485.49345818440486</v>
      </c>
      <c r="L86" s="42">
        <f t="shared" si="32"/>
        <v>477.28207027373554</v>
      </c>
      <c r="M86" s="42">
        <f t="shared" si="32"/>
        <v>483.1412117784472</v>
      </c>
      <c r="N86" s="42">
        <f t="shared" si="32"/>
        <v>490.57385216345097</v>
      </c>
      <c r="O86" s="42">
        <f t="shared" si="32"/>
        <v>502.08160212173647</v>
      </c>
      <c r="P86" s="42">
        <f t="shared" si="32"/>
        <v>506.53358487384634</v>
      </c>
      <c r="Q86" s="42">
        <f t="shared" si="32"/>
        <v>516.24023718483522</v>
      </c>
      <c r="R86" s="42">
        <f t="shared" si="32"/>
        <v>523.31241681230199</v>
      </c>
      <c r="S86" s="42">
        <f t="shared" si="32"/>
        <v>531.23662926696466</v>
      </c>
      <c r="T86" s="42">
        <f t="shared" si="32"/>
        <v>539.54111429800912</v>
      </c>
      <c r="U86" s="42">
        <f t="shared" si="32"/>
        <v>541.3575798505301</v>
      </c>
      <c r="V86" s="42">
        <f t="shared" si="32"/>
        <v>546.84492574800856</v>
      </c>
      <c r="W86" s="42">
        <f t="shared" si="32"/>
        <v>550.7638646866136</v>
      </c>
      <c r="X86" s="42">
        <f t="shared" si="32"/>
        <v>556.19619260729439</v>
      </c>
      <c r="Y86" s="42">
        <f t="shared" si="32"/>
        <v>560.77448174656843</v>
      </c>
      <c r="Z86" s="42">
        <f t="shared" si="32"/>
        <v>570.29625093748086</v>
      </c>
      <c r="AA86" s="42">
        <f t="shared" ref="AA86:AJ86" si="33">AA$70*$H47</f>
        <v>575.70185231274547</v>
      </c>
      <c r="AB86" s="42">
        <f t="shared" si="33"/>
        <v>580.94079586278974</v>
      </c>
      <c r="AC86" s="42">
        <f t="shared" si="33"/>
        <v>585.91121252237235</v>
      </c>
      <c r="AD86" s="42">
        <f t="shared" si="33"/>
        <v>590.54822234480866</v>
      </c>
      <c r="AE86" s="42">
        <f t="shared" si="33"/>
        <v>595.4672865942365</v>
      </c>
      <c r="AF86" s="42">
        <f t="shared" si="33"/>
        <v>600.32952267885935</v>
      </c>
      <c r="AG86" s="42">
        <f t="shared" si="33"/>
        <v>605.28608847808391</v>
      </c>
      <c r="AH86" s="42">
        <f t="shared" si="33"/>
        <v>610.19507806516287</v>
      </c>
      <c r="AI86" s="42">
        <f t="shared" si="33"/>
        <v>615.13713769702235</v>
      </c>
      <c r="AJ86" s="42">
        <f t="shared" si="33"/>
        <v>619.62122637297648</v>
      </c>
    </row>
    <row r="87" spans="1:36" x14ac:dyDescent="0.25">
      <c r="A87" s="57" t="s">
        <v>221</v>
      </c>
      <c r="B87" s="42">
        <f t="shared" ref="B87:Z87" si="34">B$70*$H48</f>
        <v>5454.5267164900015</v>
      </c>
      <c r="C87" s="42">
        <f t="shared" si="34"/>
        <v>5477.1515952541968</v>
      </c>
      <c r="D87" s="42">
        <f t="shared" si="34"/>
        <v>6647.7822080460874</v>
      </c>
      <c r="E87" s="42">
        <f t="shared" si="34"/>
        <v>8399.9131243095126</v>
      </c>
      <c r="F87" s="42">
        <f t="shared" si="34"/>
        <v>10645.375255425095</v>
      </c>
      <c r="G87" s="42">
        <f t="shared" si="34"/>
        <v>13354.073825817386</v>
      </c>
      <c r="H87" s="42">
        <f t="shared" si="34"/>
        <v>16879.594444282462</v>
      </c>
      <c r="I87" s="42">
        <f t="shared" si="34"/>
        <v>18964.32575875787</v>
      </c>
      <c r="J87" s="42">
        <f t="shared" si="34"/>
        <v>21271.878531435246</v>
      </c>
      <c r="K87" s="42">
        <f t="shared" si="34"/>
        <v>23890.794360888387</v>
      </c>
      <c r="L87" s="42">
        <f t="shared" si="34"/>
        <v>23486.717690679634</v>
      </c>
      <c r="M87" s="42">
        <f t="shared" si="34"/>
        <v>23775.041956353354</v>
      </c>
      <c r="N87" s="42">
        <f t="shared" si="34"/>
        <v>24140.797004136326</v>
      </c>
      <c r="O87" s="42">
        <f t="shared" si="34"/>
        <v>24707.085350920795</v>
      </c>
      <c r="P87" s="42">
        <f t="shared" si="34"/>
        <v>24926.164316117647</v>
      </c>
      <c r="Q87" s="42">
        <f t="shared" si="34"/>
        <v>25403.821904258399</v>
      </c>
      <c r="R87" s="42">
        <f t="shared" si="34"/>
        <v>25751.838929647227</v>
      </c>
      <c r="S87" s="42">
        <f t="shared" si="34"/>
        <v>26141.783896020865</v>
      </c>
      <c r="T87" s="42">
        <f t="shared" si="34"/>
        <v>26550.441810571796</v>
      </c>
      <c r="U87" s="42">
        <f t="shared" si="34"/>
        <v>26639.828813109802</v>
      </c>
      <c r="V87" s="42">
        <f t="shared" si="34"/>
        <v>26909.857276343861</v>
      </c>
      <c r="W87" s="42">
        <f t="shared" si="34"/>
        <v>27102.705527369169</v>
      </c>
      <c r="X87" s="42">
        <f t="shared" si="34"/>
        <v>27370.026594349645</v>
      </c>
      <c r="Y87" s="42">
        <f t="shared" si="34"/>
        <v>27595.321008738109</v>
      </c>
      <c r="Z87" s="42">
        <f t="shared" si="34"/>
        <v>28063.880627528124</v>
      </c>
      <c r="AA87" s="42">
        <f t="shared" ref="AA87:AJ87" si="35">AA$70*$H48</f>
        <v>28329.8864998551</v>
      </c>
      <c r="AB87" s="42">
        <f t="shared" si="35"/>
        <v>28587.691256875885</v>
      </c>
      <c r="AC87" s="42">
        <f t="shared" si="35"/>
        <v>28832.281992961387</v>
      </c>
      <c r="AD87" s="42">
        <f t="shared" si="35"/>
        <v>29060.466011200351</v>
      </c>
      <c r="AE87" s="42">
        <f t="shared" si="35"/>
        <v>29302.529731009403</v>
      </c>
      <c r="AF87" s="42">
        <f t="shared" si="35"/>
        <v>29541.796976475958</v>
      </c>
      <c r="AG87" s="42">
        <f t="shared" si="35"/>
        <v>29785.70612138664</v>
      </c>
      <c r="AH87" s="42">
        <f t="shared" si="35"/>
        <v>30027.274074090339</v>
      </c>
      <c r="AI87" s="42">
        <f t="shared" si="35"/>
        <v>30270.46938062556</v>
      </c>
      <c r="AJ87" s="42">
        <f t="shared" si="35"/>
        <v>30491.128255935302</v>
      </c>
    </row>
    <row r="89" spans="1:36" x14ac:dyDescent="0.25">
      <c r="A89" s="33" t="s">
        <v>74</v>
      </c>
      <c r="B89">
        <v>2016</v>
      </c>
      <c r="C89">
        <v>2017</v>
      </c>
      <c r="D89">
        <v>2018</v>
      </c>
      <c r="E89">
        <v>2019</v>
      </c>
      <c r="F89">
        <v>2020</v>
      </c>
      <c r="G89">
        <v>2021</v>
      </c>
      <c r="H89">
        <v>2022</v>
      </c>
      <c r="I89">
        <v>2023</v>
      </c>
      <c r="J89">
        <v>2024</v>
      </c>
      <c r="K89">
        <v>2025</v>
      </c>
      <c r="L89">
        <v>2026</v>
      </c>
      <c r="M89">
        <v>2027</v>
      </c>
      <c r="N89">
        <v>2028</v>
      </c>
      <c r="O89">
        <v>2029</v>
      </c>
      <c r="P89">
        <v>2030</v>
      </c>
      <c r="Q89">
        <v>2031</v>
      </c>
      <c r="R89">
        <v>2032</v>
      </c>
      <c r="S89">
        <v>2033</v>
      </c>
      <c r="T89">
        <v>2034</v>
      </c>
      <c r="U89">
        <v>2035</v>
      </c>
      <c r="V89">
        <v>2036</v>
      </c>
      <c r="W89">
        <v>2037</v>
      </c>
      <c r="X89">
        <v>2038</v>
      </c>
      <c r="Y89">
        <v>2039</v>
      </c>
      <c r="Z89">
        <v>2040</v>
      </c>
      <c r="AA89">
        <v>2041</v>
      </c>
      <c r="AB89">
        <v>2042</v>
      </c>
      <c r="AC89">
        <v>2043</v>
      </c>
      <c r="AD89">
        <v>2044</v>
      </c>
      <c r="AE89">
        <v>2045</v>
      </c>
      <c r="AF89">
        <v>2046</v>
      </c>
      <c r="AG89">
        <v>2047</v>
      </c>
      <c r="AH89">
        <v>2048</v>
      </c>
      <c r="AI89">
        <v>2049</v>
      </c>
      <c r="AJ89">
        <v>2050</v>
      </c>
    </row>
    <row r="90" spans="1:36" x14ac:dyDescent="0.25">
      <c r="A90" s="57" t="s">
        <v>207</v>
      </c>
      <c r="B90" s="42">
        <f>F52+B72</f>
        <v>39754.697230545629</v>
      </c>
      <c r="C90" s="42">
        <f>B90+C72</f>
        <v>57929.470352510347</v>
      </c>
      <c r="D90" s="42">
        <f t="shared" ref="D90:Z101" si="36">C90+D72</f>
        <v>79988.734423302216</v>
      </c>
      <c r="E90" s="42">
        <f t="shared" si="36"/>
        <v>107862.07563423758</v>
      </c>
      <c r="F90" s="42">
        <f t="shared" si="36"/>
        <v>143186.50963989319</v>
      </c>
      <c r="G90" s="42">
        <f t="shared" si="36"/>
        <v>187499.18892532645</v>
      </c>
      <c r="H90" s="42">
        <f t="shared" si="36"/>
        <v>243510.5652913611</v>
      </c>
      <c r="I90" s="42">
        <f t="shared" si="36"/>
        <v>306439.68311514106</v>
      </c>
      <c r="J90" s="42">
        <f t="shared" si="36"/>
        <v>377025.92844050616</v>
      </c>
      <c r="K90" s="42">
        <f t="shared" si="36"/>
        <v>456302.49394380383</v>
      </c>
      <c r="L90" s="42">
        <f t="shared" si="36"/>
        <v>534238.21618629294</v>
      </c>
      <c r="M90" s="42">
        <f t="shared" si="36"/>
        <v>613130.68173285958</v>
      </c>
      <c r="N90" s="42">
        <f t="shared" si="36"/>
        <v>693236.82831345662</v>
      </c>
      <c r="O90" s="42">
        <f t="shared" si="36"/>
        <v>775222.08341340476</v>
      </c>
      <c r="P90" s="42">
        <f t="shared" si="36"/>
        <v>857934.30588297942</v>
      </c>
      <c r="Q90" s="42">
        <f t="shared" si="36"/>
        <v>942231.53438049846</v>
      </c>
      <c r="R90" s="42">
        <f t="shared" si="36"/>
        <v>1027683.5840234654</v>
      </c>
      <c r="S90" s="42">
        <f t="shared" si="36"/>
        <v>1114429.5838466745</v>
      </c>
      <c r="T90" s="42">
        <f t="shared" si="36"/>
        <v>1202531.6288244296</v>
      </c>
      <c r="U90" s="42">
        <f t="shared" si="36"/>
        <v>1290930.2857295575</v>
      </c>
      <c r="V90" s="42">
        <f t="shared" si="36"/>
        <v>1380224.9751746655</v>
      </c>
      <c r="W90" s="42">
        <f t="shared" si="36"/>
        <v>1470159.5908932018</v>
      </c>
      <c r="X90" s="42">
        <f t="shared" si="36"/>
        <v>1560981.2552279022</v>
      </c>
      <c r="Y90" s="42">
        <f t="shared" si="36"/>
        <v>1652550.5115903099</v>
      </c>
      <c r="Z90" s="42">
        <f t="shared" si="36"/>
        <v>1745674.5842869964</v>
      </c>
      <c r="AA90" s="42">
        <f t="shared" ref="AA90:AJ100" si="37">Z90+AA72</f>
        <v>1839681.3414035996</v>
      </c>
      <c r="AB90" s="42">
        <f t="shared" si="37"/>
        <v>1934543.5692675665</v>
      </c>
      <c r="AC90" s="42">
        <f t="shared" si="37"/>
        <v>2030217.4199356092</v>
      </c>
      <c r="AD90" s="42">
        <f t="shared" si="37"/>
        <v>2126648.4511726806</v>
      </c>
      <c r="AE90" s="42">
        <f t="shared" si="37"/>
        <v>2223882.7198429466</v>
      </c>
      <c r="AF90" s="42">
        <f t="shared" si="37"/>
        <v>2321910.9464357281</v>
      </c>
      <c r="AG90" s="42">
        <f t="shared" si="37"/>
        <v>2420748.5341159343</v>
      </c>
      <c r="AH90" s="42">
        <f t="shared" si="37"/>
        <v>2520387.7141306913</v>
      </c>
      <c r="AI90" s="42">
        <f t="shared" si="37"/>
        <v>2620833.8865106828</v>
      </c>
      <c r="AJ90" s="42">
        <f t="shared" si="37"/>
        <v>2722012.2688590051</v>
      </c>
    </row>
    <row r="91" spans="1:36" x14ac:dyDescent="0.25">
      <c r="A91" s="57" t="s">
        <v>208</v>
      </c>
      <c r="B91" s="42">
        <f t="shared" ref="B91:B105" si="38">F53+B73</f>
        <v>3659.8098671280154</v>
      </c>
      <c r="C91" s="42">
        <f t="shared" ref="C91:R105" si="39">B91+C73</f>
        <v>4985.0941850723202</v>
      </c>
      <c r="D91" s="42">
        <f t="shared" si="39"/>
        <v>6593.6312788906553</v>
      </c>
      <c r="E91" s="42">
        <f t="shared" si="39"/>
        <v>8626.1244356233929</v>
      </c>
      <c r="F91" s="42">
        <f t="shared" si="39"/>
        <v>11201.943022947424</v>
      </c>
      <c r="G91" s="42">
        <f t="shared" si="39"/>
        <v>14433.174496869211</v>
      </c>
      <c r="H91" s="42">
        <f t="shared" si="39"/>
        <v>18517.461999455518</v>
      </c>
      <c r="I91" s="42">
        <f t="shared" si="39"/>
        <v>23106.183544107706</v>
      </c>
      <c r="J91" s="42">
        <f t="shared" si="39"/>
        <v>28253.254341884098</v>
      </c>
      <c r="K91" s="42">
        <f t="shared" si="39"/>
        <v>34034.013657940268</v>
      </c>
      <c r="L91" s="42">
        <f t="shared" si="39"/>
        <v>39717.000169106606</v>
      </c>
      <c r="M91" s="42">
        <f t="shared" si="39"/>
        <v>45469.751341910443</v>
      </c>
      <c r="N91" s="42">
        <f t="shared" si="39"/>
        <v>51311.002790926417</v>
      </c>
      <c r="O91" s="42">
        <f t="shared" si="39"/>
        <v>57289.276751073601</v>
      </c>
      <c r="P91" s="42">
        <f t="shared" si="39"/>
        <v>63320.56036631568</v>
      </c>
      <c r="Q91" s="42">
        <f t="shared" si="39"/>
        <v>69467.420864888598</v>
      </c>
      <c r="R91" s="42">
        <f t="shared" si="39"/>
        <v>75698.489641816472</v>
      </c>
      <c r="S91" s="42">
        <f t="shared" si="36"/>
        <v>82023.911832158003</v>
      </c>
      <c r="T91" s="42">
        <f t="shared" si="36"/>
        <v>88448.215332636624</v>
      </c>
      <c r="U91" s="42">
        <f t="shared" si="36"/>
        <v>94894.147446205723</v>
      </c>
      <c r="V91" s="42">
        <f t="shared" si="36"/>
        <v>101405.4172597634</v>
      </c>
      <c r="W91" s="42">
        <f t="shared" si="36"/>
        <v>107963.34978812494</v>
      </c>
      <c r="X91" s="42">
        <f t="shared" si="36"/>
        <v>114585.96491870482</v>
      </c>
      <c r="Y91" s="42">
        <f t="shared" si="36"/>
        <v>121263.09363159419</v>
      </c>
      <c r="Z91" s="42">
        <f t="shared" si="36"/>
        <v>128053.59782880326</v>
      </c>
      <c r="AA91" s="42">
        <f t="shared" si="37"/>
        <v>134908.46639587596</v>
      </c>
      <c r="AB91" s="42">
        <f t="shared" si="37"/>
        <v>141825.71494196315</v>
      </c>
      <c r="AC91" s="42">
        <f t="shared" si="37"/>
        <v>148802.14612362487</v>
      </c>
      <c r="AD91" s="42">
        <f t="shared" si="37"/>
        <v>155833.79007340493</v>
      </c>
      <c r="AE91" s="42">
        <f t="shared" si="37"/>
        <v>162924.00520680606</v>
      </c>
      <c r="AF91" s="42">
        <f t="shared" si="37"/>
        <v>170072.11487219154</v>
      </c>
      <c r="AG91" s="42">
        <f t="shared" si="37"/>
        <v>177279.24225127941</v>
      </c>
      <c r="AH91" s="42">
        <f t="shared" si="37"/>
        <v>184544.8208552181</v>
      </c>
      <c r="AI91" s="42">
        <f t="shared" si="37"/>
        <v>191869.24444826171</v>
      </c>
      <c r="AJ91" s="42">
        <f t="shared" si="37"/>
        <v>199247.05998088879</v>
      </c>
    </row>
    <row r="92" spans="1:36" x14ac:dyDescent="0.25">
      <c r="A92" s="57" t="s">
        <v>209</v>
      </c>
      <c r="B92" s="42">
        <f t="shared" si="38"/>
        <v>115986.13811072372</v>
      </c>
      <c r="C92" s="42">
        <f t="shared" si="39"/>
        <v>139310.6244173568</v>
      </c>
      <c r="D92" s="42">
        <f t="shared" si="36"/>
        <v>167620.24893375722</v>
      </c>
      <c r="E92" s="42">
        <f t="shared" si="36"/>
        <v>203391.33454961402</v>
      </c>
      <c r="F92" s="42">
        <f t="shared" si="36"/>
        <v>248724.73550738129</v>
      </c>
      <c r="G92" s="42">
        <f t="shared" si="36"/>
        <v>305593.14724861027</v>
      </c>
      <c r="H92" s="42">
        <f t="shared" si="36"/>
        <v>377475.01186932356</v>
      </c>
      <c r="I92" s="42">
        <f t="shared" si="36"/>
        <v>458234.71858584869</v>
      </c>
      <c r="J92" s="42">
        <f t="shared" si="36"/>
        <v>548821.1540521828</v>
      </c>
      <c r="K92" s="42">
        <f t="shared" si="36"/>
        <v>650560.25990566355</v>
      </c>
      <c r="L92" s="42">
        <f t="shared" si="36"/>
        <v>750578.60258558521</v>
      </c>
      <c r="M92" s="42">
        <f t="shared" si="36"/>
        <v>851824.77605850587</v>
      </c>
      <c r="N92" s="42">
        <f t="shared" si="36"/>
        <v>954628.51982233976</v>
      </c>
      <c r="O92" s="42">
        <f t="shared" si="36"/>
        <v>1059843.8062576645</v>
      </c>
      <c r="P92" s="42">
        <f t="shared" si="36"/>
        <v>1165992.0419157627</v>
      </c>
      <c r="Q92" s="42">
        <f t="shared" si="36"/>
        <v>1274174.3855732637</v>
      </c>
      <c r="R92" s="42">
        <f t="shared" si="36"/>
        <v>1383838.7620359533</v>
      </c>
      <c r="S92" s="42">
        <f t="shared" si="36"/>
        <v>1495163.7217179211</v>
      </c>
      <c r="T92" s="42">
        <f t="shared" si="36"/>
        <v>1608228.95383279</v>
      </c>
      <c r="U92" s="42">
        <f t="shared" si="36"/>
        <v>1721674.8410893744</v>
      </c>
      <c r="V92" s="42">
        <f t="shared" si="36"/>
        <v>1836270.6463432186</v>
      </c>
      <c r="W92" s="42">
        <f t="shared" si="36"/>
        <v>1951687.6971499878</v>
      </c>
      <c r="X92" s="42">
        <f t="shared" si="36"/>
        <v>2068243.1364891583</v>
      </c>
      <c r="Y92" s="42">
        <f t="shared" si="36"/>
        <v>2185757.9935826077</v>
      </c>
      <c r="Z92" s="42">
        <f t="shared" si="36"/>
        <v>2305268.2149127852</v>
      </c>
      <c r="AA92" s="42">
        <f t="shared" si="37"/>
        <v>2425911.2240102305</v>
      </c>
      <c r="AB92" s="42">
        <f t="shared" si="37"/>
        <v>2547652.0963711515</v>
      </c>
      <c r="AC92" s="42">
        <f t="shared" si="37"/>
        <v>2670434.5599999679</v>
      </c>
      <c r="AD92" s="42">
        <f t="shared" si="37"/>
        <v>2794188.746780179</v>
      </c>
      <c r="AE92" s="42">
        <f t="shared" si="37"/>
        <v>2918973.7635127525</v>
      </c>
      <c r="AF92" s="42">
        <f t="shared" si="37"/>
        <v>3044777.7013931992</v>
      </c>
      <c r="AG92" s="42">
        <f t="shared" si="37"/>
        <v>3171620.3279810133</v>
      </c>
      <c r="AH92" s="42">
        <f t="shared" si="37"/>
        <v>3299491.6732936921</v>
      </c>
      <c r="AI92" s="42">
        <f t="shared" si="37"/>
        <v>3428398.6674282937</v>
      </c>
      <c r="AJ92" s="42">
        <f t="shared" si="37"/>
        <v>3558245.3388433377</v>
      </c>
    </row>
    <row r="93" spans="1:36" x14ac:dyDescent="0.25">
      <c r="A93" s="57" t="s">
        <v>210</v>
      </c>
      <c r="B93" s="42">
        <f t="shared" si="38"/>
        <v>9721.4247148477625</v>
      </c>
      <c r="C93" s="42">
        <f t="shared" si="39"/>
        <v>14221.437970211384</v>
      </c>
      <c r="D93" s="42">
        <f t="shared" si="36"/>
        <v>19683.238238967584</v>
      </c>
      <c r="E93" s="42">
        <f t="shared" si="36"/>
        <v>26584.584631506379</v>
      </c>
      <c r="F93" s="42">
        <f t="shared" si="36"/>
        <v>35330.796768347835</v>
      </c>
      <c r="G93" s="42">
        <f t="shared" si="36"/>
        <v>46302.468482045151</v>
      </c>
      <c r="H93" s="42">
        <f t="shared" si="36"/>
        <v>60170.698605573067</v>
      </c>
      <c r="I93" s="42">
        <f t="shared" si="36"/>
        <v>75751.738459826636</v>
      </c>
      <c r="J93" s="42">
        <f t="shared" si="36"/>
        <v>93228.657565166985</v>
      </c>
      <c r="K93" s="42">
        <f t="shared" si="36"/>
        <v>112857.27098501787</v>
      </c>
      <c r="L93" s="42">
        <f t="shared" si="36"/>
        <v>132153.8960820153</v>
      </c>
      <c r="M93" s="42">
        <f t="shared" si="36"/>
        <v>151687.40763263925</v>
      </c>
      <c r="N93" s="42">
        <f t="shared" si="36"/>
        <v>171521.42256254994</v>
      </c>
      <c r="O93" s="42">
        <f t="shared" si="36"/>
        <v>191820.69849949502</v>
      </c>
      <c r="P93" s="42">
        <f t="shared" si="36"/>
        <v>212299.96913445272</v>
      </c>
      <c r="Q93" s="42">
        <f t="shared" si="36"/>
        <v>233171.68197970474</v>
      </c>
      <c r="R93" s="42">
        <f t="shared" si="36"/>
        <v>254329.32469198815</v>
      </c>
      <c r="S93" s="42">
        <f t="shared" si="36"/>
        <v>275807.34515665367</v>
      </c>
      <c r="T93" s="42">
        <f t="shared" si="36"/>
        <v>297621.11788239994</v>
      </c>
      <c r="U93" s="42">
        <f t="shared" si="36"/>
        <v>319508.33073286846</v>
      </c>
      <c r="V93" s="42">
        <f t="shared" si="36"/>
        <v>341617.39825409901</v>
      </c>
      <c r="W93" s="42">
        <f t="shared" si="36"/>
        <v>363884.90938799852</v>
      </c>
      <c r="X93" s="42">
        <f t="shared" si="36"/>
        <v>386372.0508030632</v>
      </c>
      <c r="Y93" s="42">
        <f t="shared" si="36"/>
        <v>409044.29351274716</v>
      </c>
      <c r="Z93" s="42">
        <f t="shared" si="36"/>
        <v>432101.5035651846</v>
      </c>
      <c r="AA93" s="42">
        <f t="shared" si="37"/>
        <v>455377.26333834062</v>
      </c>
      <c r="AB93" s="42">
        <f t="shared" si="37"/>
        <v>478864.83481758391</v>
      </c>
      <c r="AC93" s="42">
        <f t="shared" si="37"/>
        <v>502553.36139828491</v>
      </c>
      <c r="AD93" s="42">
        <f t="shared" si="37"/>
        <v>526429.36336448137</v>
      </c>
      <c r="AE93" s="42">
        <f t="shared" si="37"/>
        <v>550504.24424225069</v>
      </c>
      <c r="AF93" s="42">
        <f t="shared" si="37"/>
        <v>574775.70645567391</v>
      </c>
      <c r="AG93" s="42">
        <f t="shared" si="37"/>
        <v>599247.56377704942</v>
      </c>
      <c r="AH93" s="42">
        <f t="shared" si="37"/>
        <v>623917.89268905611</v>
      </c>
      <c r="AI93" s="42">
        <f t="shared" si="37"/>
        <v>648788.03022129508</v>
      </c>
      <c r="AJ93" s="42">
        <f t="shared" si="37"/>
        <v>673839.46050151414</v>
      </c>
    </row>
    <row r="94" spans="1:36" x14ac:dyDescent="0.25">
      <c r="A94" s="57" t="s">
        <v>211</v>
      </c>
      <c r="B94" s="42">
        <f t="shared" si="38"/>
        <v>83297.416128577577</v>
      </c>
      <c r="C94" s="42">
        <f t="shared" si="39"/>
        <v>107787.99732824562</v>
      </c>
      <c r="D94" s="42">
        <f t="shared" si="36"/>
        <v>137512.9459867655</v>
      </c>
      <c r="E94" s="42">
        <f t="shared" si="36"/>
        <v>175072.38739775532</v>
      </c>
      <c r="F94" s="42">
        <f t="shared" si="36"/>
        <v>222672.20685862703</v>
      </c>
      <c r="G94" s="42">
        <f t="shared" si="36"/>
        <v>282383.72363696882</v>
      </c>
      <c r="H94" s="42">
        <f t="shared" si="36"/>
        <v>357859.28263251635</v>
      </c>
      <c r="I94" s="42">
        <f t="shared" si="36"/>
        <v>442656.52656752942</v>
      </c>
      <c r="J94" s="42">
        <f t="shared" si="36"/>
        <v>537771.78116354765</v>
      </c>
      <c r="K94" s="42">
        <f t="shared" si="36"/>
        <v>644597.27778242552</v>
      </c>
      <c r="L94" s="42">
        <f t="shared" si="36"/>
        <v>749615.98261719174</v>
      </c>
      <c r="M94" s="42">
        <f t="shared" si="36"/>
        <v>855923.90297165164</v>
      </c>
      <c r="N94" s="42">
        <f t="shared" si="36"/>
        <v>963867.26348896534</v>
      </c>
      <c r="O94" s="42">
        <f t="shared" si="36"/>
        <v>1074342.73043024</v>
      </c>
      <c r="P94" s="42">
        <f t="shared" si="36"/>
        <v>1185797.7888787028</v>
      </c>
      <c r="Q94" s="42">
        <f t="shared" si="36"/>
        <v>1299388.6494397335</v>
      </c>
      <c r="R94" s="42">
        <f t="shared" si="36"/>
        <v>1414535.6362227474</v>
      </c>
      <c r="S94" s="42">
        <f t="shared" si="36"/>
        <v>1531426.226171803</v>
      </c>
      <c r="T94" s="42">
        <f t="shared" si="36"/>
        <v>1650144.0925190265</v>
      </c>
      <c r="U94" s="42">
        <f t="shared" si="36"/>
        <v>1769261.6446528821</v>
      </c>
      <c r="V94" s="42">
        <f t="shared" si="36"/>
        <v>1889586.6043032259</v>
      </c>
      <c r="W94" s="42">
        <f t="shared" si="36"/>
        <v>2010773.8672272351</v>
      </c>
      <c r="X94" s="42">
        <f t="shared" si="36"/>
        <v>2133156.4317936054</v>
      </c>
      <c r="Y94" s="42">
        <f t="shared" si="36"/>
        <v>2256546.3796783765</v>
      </c>
      <c r="Z94" s="42">
        <f t="shared" si="36"/>
        <v>2382031.4489398873</v>
      </c>
      <c r="AA94" s="42">
        <f t="shared" si="37"/>
        <v>2508705.9390714467</v>
      </c>
      <c r="AB94" s="42">
        <f t="shared" si="37"/>
        <v>2636533.1795378602</v>
      </c>
      <c r="AC94" s="42">
        <f t="shared" si="37"/>
        <v>2765454.0850560097</v>
      </c>
      <c r="AD94" s="42">
        <f t="shared" si="37"/>
        <v>2895395.2944912519</v>
      </c>
      <c r="AE94" s="42">
        <f t="shared" si="37"/>
        <v>3026418.8696566327</v>
      </c>
      <c r="AF94" s="42">
        <f t="shared" si="37"/>
        <v>3158512.306373517</v>
      </c>
      <c r="AG94" s="42">
        <f t="shared" si="37"/>
        <v>3291696.3604696887</v>
      </c>
      <c r="AH94" s="42">
        <f t="shared" si="37"/>
        <v>3425960.5635188408</v>
      </c>
      <c r="AI94" s="42">
        <f t="shared" si="37"/>
        <v>3561312.1920844307</v>
      </c>
      <c r="AJ94" s="42">
        <f t="shared" si="37"/>
        <v>3697650.4765804289</v>
      </c>
    </row>
    <row r="95" spans="1:36" x14ac:dyDescent="0.25">
      <c r="A95" s="57" t="s">
        <v>212</v>
      </c>
      <c r="B95" s="42">
        <f t="shared" si="38"/>
        <v>2192.776993518868</v>
      </c>
      <c r="C95" s="42">
        <f t="shared" si="39"/>
        <v>2276.9014863571297</v>
      </c>
      <c r="D95" s="42">
        <f t="shared" si="36"/>
        <v>2379.0058917264578</v>
      </c>
      <c r="E95" s="42">
        <f t="shared" si="36"/>
        <v>2508.0215706206254</v>
      </c>
      <c r="F95" s="42">
        <f t="shared" si="36"/>
        <v>2671.5256801675609</v>
      </c>
      <c r="G95" s="42">
        <f t="shared" si="36"/>
        <v>2876.6331467739246</v>
      </c>
      <c r="H95" s="42">
        <f t="shared" si="36"/>
        <v>3135.8896776998131</v>
      </c>
      <c r="I95" s="42">
        <f t="shared" si="36"/>
        <v>3427.1659476240243</v>
      </c>
      <c r="J95" s="42">
        <f t="shared" si="36"/>
        <v>3753.8843088110025</v>
      </c>
      <c r="K95" s="42">
        <f t="shared" si="36"/>
        <v>4120.8270388340989</v>
      </c>
      <c r="L95" s="42">
        <f t="shared" si="36"/>
        <v>4481.5634872968058</v>
      </c>
      <c r="M95" s="42">
        <f t="shared" si="36"/>
        <v>4846.7283566642363</v>
      </c>
      <c r="N95" s="42">
        <f t="shared" si="36"/>
        <v>5217.5109193459148</v>
      </c>
      <c r="O95" s="42">
        <f t="shared" si="36"/>
        <v>5596.9912000193199</v>
      </c>
      <c r="P95" s="42">
        <f t="shared" si="36"/>
        <v>5979.8363513774593</v>
      </c>
      <c r="Q95" s="42">
        <f t="shared" si="36"/>
        <v>6370.017925993905</v>
      </c>
      <c r="R95" s="42">
        <f t="shared" si="36"/>
        <v>6765.5447526543658</v>
      </c>
      <c r="S95" s="42">
        <f t="shared" si="36"/>
        <v>7167.0608096584674</v>
      </c>
      <c r="T95" s="42">
        <f t="shared" si="36"/>
        <v>7574.853512325567</v>
      </c>
      <c r="U95" s="42">
        <f t="shared" si="36"/>
        <v>7984.0191250032931</v>
      </c>
      <c r="V95" s="42">
        <f t="shared" si="36"/>
        <v>8397.3321502779509</v>
      </c>
      <c r="W95" s="42">
        <f t="shared" si="36"/>
        <v>8813.6071642852748</v>
      </c>
      <c r="X95" s="42">
        <f t="shared" si="36"/>
        <v>9233.9880075349738</v>
      </c>
      <c r="Y95" s="42">
        <f t="shared" si="36"/>
        <v>9657.8291855992411</v>
      </c>
      <c r="Z95" s="42">
        <f t="shared" si="36"/>
        <v>10088.867049679895</v>
      </c>
      <c r="AA95" s="42">
        <f t="shared" si="37"/>
        <v>10523.99054270697</v>
      </c>
      <c r="AB95" s="42">
        <f t="shared" si="37"/>
        <v>10963.073702370706</v>
      </c>
      <c r="AC95" s="42">
        <f t="shared" si="37"/>
        <v>11405.913572300406</v>
      </c>
      <c r="AD95" s="42">
        <f t="shared" si="37"/>
        <v>11852.258158956365</v>
      </c>
      <c r="AE95" s="42">
        <f t="shared" si="37"/>
        <v>12302.320643010149</v>
      </c>
      <c r="AF95" s="42">
        <f t="shared" si="37"/>
        <v>12756.058072941845</v>
      </c>
      <c r="AG95" s="42">
        <f t="shared" si="37"/>
        <v>13213.541744465978</v>
      </c>
      <c r="AH95" s="42">
        <f t="shared" si="37"/>
        <v>13674.735698817554</v>
      </c>
      <c r="AI95" s="42">
        <f t="shared" si="37"/>
        <v>14139.664930797862</v>
      </c>
      <c r="AJ95" s="42">
        <f t="shared" si="37"/>
        <v>14607.983299568135</v>
      </c>
    </row>
    <row r="96" spans="1:36" x14ac:dyDescent="0.25">
      <c r="A96" s="57" t="s">
        <v>213</v>
      </c>
      <c r="B96" s="42">
        <f t="shared" si="38"/>
        <v>2573.2099757177102</v>
      </c>
      <c r="C96" s="42">
        <f t="shared" si="39"/>
        <v>3886.8462869613322</v>
      </c>
      <c r="D96" s="42">
        <f t="shared" si="36"/>
        <v>5481.245847728529</v>
      </c>
      <c r="E96" s="42">
        <f t="shared" si="36"/>
        <v>7495.875295075919</v>
      </c>
      <c r="F96" s="42">
        <f t="shared" si="36"/>
        <v>10049.054851847297</v>
      </c>
      <c r="G96" s="42">
        <f t="shared" si="36"/>
        <v>13251.886830392818</v>
      </c>
      <c r="H96" s="42">
        <f t="shared" si="36"/>
        <v>17300.277274850923</v>
      </c>
      <c r="I96" s="42">
        <f t="shared" si="36"/>
        <v>21848.668259052065</v>
      </c>
      <c r="J96" s="42">
        <f t="shared" si="36"/>
        <v>26950.501129894874</v>
      </c>
      <c r="K96" s="42">
        <f t="shared" si="36"/>
        <v>32680.452991024766</v>
      </c>
      <c r="L96" s="42">
        <f t="shared" si="36"/>
        <v>38313.49137855781</v>
      </c>
      <c r="M96" s="42">
        <f t="shared" si="36"/>
        <v>44015.681261756923</v>
      </c>
      <c r="N96" s="42">
        <f t="shared" si="36"/>
        <v>49805.593586709278</v>
      </c>
      <c r="O96" s="42">
        <f t="shared" si="36"/>
        <v>55731.32412337861</v>
      </c>
      <c r="P96" s="42">
        <f t="shared" si="36"/>
        <v>61709.598409971099</v>
      </c>
      <c r="Q96" s="42">
        <f t="shared" si="36"/>
        <v>67802.433767443275</v>
      </c>
      <c r="R96" s="42">
        <f t="shared" si="36"/>
        <v>73978.737291448924</v>
      </c>
      <c r="S96" s="42">
        <f t="shared" si="36"/>
        <v>80248.564950820655</v>
      </c>
      <c r="T96" s="42">
        <f t="shared" si="36"/>
        <v>86616.404846314603</v>
      </c>
      <c r="U96" s="42">
        <f t="shared" si="36"/>
        <v>93005.683259666781</v>
      </c>
      <c r="V96" s="42">
        <f t="shared" si="36"/>
        <v>99459.72511587874</v>
      </c>
      <c r="W96" s="42">
        <f t="shared" si="36"/>
        <v>105960.01956537772</v>
      </c>
      <c r="X96" s="42">
        <f t="shared" si="36"/>
        <v>112524.42811766149</v>
      </c>
      <c r="Y96" s="42">
        <f t="shared" si="36"/>
        <v>119142.87112897274</v>
      </c>
      <c r="Z96" s="42">
        <f t="shared" si="36"/>
        <v>125873.69316038603</v>
      </c>
      <c r="AA96" s="42">
        <f t="shared" si="37"/>
        <v>132668.31385919344</v>
      </c>
      <c r="AB96" s="42">
        <f t="shared" si="37"/>
        <v>139524.76627548103</v>
      </c>
      <c r="AC96" s="42">
        <f t="shared" si="37"/>
        <v>146439.8811674602</v>
      </c>
      <c r="AD96" s="42">
        <f t="shared" si="37"/>
        <v>153409.7235590879</v>
      </c>
      <c r="AE96" s="42">
        <f t="shared" si="37"/>
        <v>160437.62234854314</v>
      </c>
      <c r="AF96" s="42">
        <f t="shared" si="37"/>
        <v>167522.9068313227</v>
      </c>
      <c r="AG96" s="42">
        <f t="shared" si="37"/>
        <v>174666.69031743033</v>
      </c>
      <c r="AH96" s="42">
        <f t="shared" si="37"/>
        <v>181868.41129692033</v>
      </c>
      <c r="AI96" s="42">
        <f t="shared" si="37"/>
        <v>189128.4600732282</v>
      </c>
      <c r="AJ96" s="42">
        <f t="shared" si="37"/>
        <v>196441.43152402554</v>
      </c>
    </row>
    <row r="97" spans="1:36" x14ac:dyDescent="0.25">
      <c r="A97" s="57" t="s">
        <v>214</v>
      </c>
      <c r="B97" s="42">
        <f t="shared" si="38"/>
        <v>5406.6866904952185</v>
      </c>
      <c r="C97" s="42">
        <f t="shared" si="39"/>
        <v>8026.1939751820082</v>
      </c>
      <c r="D97" s="42">
        <f t="shared" si="36"/>
        <v>11205.568074682311</v>
      </c>
      <c r="E97" s="42">
        <f t="shared" si="36"/>
        <v>15222.91782978686</v>
      </c>
      <c r="F97" s="42">
        <f t="shared" si="36"/>
        <v>20314.184256294517</v>
      </c>
      <c r="G97" s="42">
        <f t="shared" si="36"/>
        <v>26700.915216468049</v>
      </c>
      <c r="H97" s="42">
        <f t="shared" si="36"/>
        <v>34773.764733298791</v>
      </c>
      <c r="I97" s="42">
        <f t="shared" si="36"/>
        <v>43843.659661400379</v>
      </c>
      <c r="J97" s="42">
        <f t="shared" si="36"/>
        <v>54017.166785130277</v>
      </c>
      <c r="K97" s="42">
        <f t="shared" si="36"/>
        <v>65443.198870772554</v>
      </c>
      <c r="L97" s="42">
        <f t="shared" si="36"/>
        <v>76675.976896749766</v>
      </c>
      <c r="M97" s="42">
        <f t="shared" si="36"/>
        <v>88046.649136744847</v>
      </c>
      <c r="N97" s="42">
        <f t="shared" si="36"/>
        <v>99592.247703940491</v>
      </c>
      <c r="O97" s="42">
        <f t="shared" si="36"/>
        <v>111408.67982829391</v>
      </c>
      <c r="P97" s="42">
        <f t="shared" si="36"/>
        <v>123329.88884904583</v>
      </c>
      <c r="Q97" s="42">
        <f t="shared" si="36"/>
        <v>135479.54280325637</v>
      </c>
      <c r="R97" s="42">
        <f t="shared" si="36"/>
        <v>147795.63968265287</v>
      </c>
      <c r="S97" s="42">
        <f t="shared" si="36"/>
        <v>160298.23198074981</v>
      </c>
      <c r="T97" s="42">
        <f t="shared" si="36"/>
        <v>172996.26936841459</v>
      </c>
      <c r="U97" s="42">
        <f t="shared" si="36"/>
        <v>185737.05706164101</v>
      </c>
      <c r="V97" s="42">
        <f t="shared" si="36"/>
        <v>198606.98880250112</v>
      </c>
      <c r="W97" s="42">
        <f t="shared" si="36"/>
        <v>211569.15231559073</v>
      </c>
      <c r="X97" s="42">
        <f t="shared" si="36"/>
        <v>224659.16503462751</v>
      </c>
      <c r="Y97" s="42">
        <f t="shared" si="36"/>
        <v>237856.9272561979</v>
      </c>
      <c r="Z97" s="42">
        <f t="shared" si="36"/>
        <v>251278.78320849396</v>
      </c>
      <c r="AA97" s="42">
        <f t="shared" si="37"/>
        <v>264827.85936059855</v>
      </c>
      <c r="AB97" s="42">
        <f t="shared" si="37"/>
        <v>278500.23343997396</v>
      </c>
      <c r="AC97" s="42">
        <f t="shared" si="37"/>
        <v>292289.58569747722</v>
      </c>
      <c r="AD97" s="42">
        <f t="shared" si="37"/>
        <v>306188.06944196433</v>
      </c>
      <c r="AE97" s="42">
        <f t="shared" si="37"/>
        <v>320202.32279157755</v>
      </c>
      <c r="AF97" s="42">
        <f t="shared" si="37"/>
        <v>334331.00830206607</v>
      </c>
      <c r="AG97" s="42">
        <f t="shared" si="37"/>
        <v>348576.34601229447</v>
      </c>
      <c r="AH97" s="42">
        <f t="shared" si="37"/>
        <v>362937.21622164204</v>
      </c>
      <c r="AI97" s="42">
        <f t="shared" si="37"/>
        <v>377414.39722976729</v>
      </c>
      <c r="AJ97" s="42">
        <f t="shared" si="37"/>
        <v>391997.1107434755</v>
      </c>
    </row>
    <row r="98" spans="1:36" x14ac:dyDescent="0.25">
      <c r="A98" s="57" t="s">
        <v>215</v>
      </c>
      <c r="B98" s="42">
        <f t="shared" si="38"/>
        <v>2152.2208346872285</v>
      </c>
      <c r="C98" s="42">
        <f t="shared" si="39"/>
        <v>2301.0564758626142</v>
      </c>
      <c r="D98" s="42">
        <f t="shared" si="36"/>
        <v>2481.7027315160403</v>
      </c>
      <c r="E98" s="42">
        <f t="shared" si="36"/>
        <v>2709.9612403287988</v>
      </c>
      <c r="F98" s="42">
        <f t="shared" si="36"/>
        <v>2999.2377418349156</v>
      </c>
      <c r="G98" s="42">
        <f t="shared" si="36"/>
        <v>3362.1201827538662</v>
      </c>
      <c r="H98" s="42">
        <f t="shared" si="36"/>
        <v>3820.8048143919768</v>
      </c>
      <c r="I98" s="42">
        <f t="shared" si="36"/>
        <v>4336.1397534886582</v>
      </c>
      <c r="J98" s="42">
        <f t="shared" si="36"/>
        <v>4914.1799309733115</v>
      </c>
      <c r="K98" s="42">
        <f t="shared" si="36"/>
        <v>5563.3862994757128</v>
      </c>
      <c r="L98" s="42">
        <f t="shared" si="36"/>
        <v>6201.6123236789635</v>
      </c>
      <c r="M98" s="42">
        <f t="shared" si="36"/>
        <v>6847.6732464059569</v>
      </c>
      <c r="N98" s="42">
        <f t="shared" si="36"/>
        <v>7503.6731649966177</v>
      </c>
      <c r="O98" s="42">
        <f t="shared" si="36"/>
        <v>8175.0613538803354</v>
      </c>
      <c r="P98" s="42">
        <f t="shared" si="36"/>
        <v>8852.4027755139668</v>
      </c>
      <c r="Q98" s="42">
        <f t="shared" si="36"/>
        <v>9542.7240229122926</v>
      </c>
      <c r="R98" s="42">
        <f t="shared" si="36"/>
        <v>10242.502254696185</v>
      </c>
      <c r="S98" s="42">
        <f t="shared" si="36"/>
        <v>10952.876817088056</v>
      </c>
      <c r="T98" s="42">
        <f t="shared" si="36"/>
        <v>11674.356214114463</v>
      </c>
      <c r="U98" s="42">
        <f t="shared" si="36"/>
        <v>12398.264605775055</v>
      </c>
      <c r="V98" s="42">
        <f t="shared" si="36"/>
        <v>13129.510727414834</v>
      </c>
      <c r="W98" s="42">
        <f t="shared" si="36"/>
        <v>13865.997290658561</v>
      </c>
      <c r="X98" s="42">
        <f t="shared" si="36"/>
        <v>14609.748013331106</v>
      </c>
      <c r="Y98" s="42">
        <f t="shared" si="36"/>
        <v>15359.620866829424</v>
      </c>
      <c r="Z98" s="42">
        <f t="shared" si="36"/>
        <v>16122.226318664427</v>
      </c>
      <c r="AA98" s="42">
        <f t="shared" si="37"/>
        <v>16892.060190943099</v>
      </c>
      <c r="AB98" s="42">
        <f t="shared" si="37"/>
        <v>17668.899627271247</v>
      </c>
      <c r="AC98" s="42">
        <f t="shared" si="37"/>
        <v>18452.385550993022</v>
      </c>
      <c r="AD98" s="42">
        <f t="shared" si="37"/>
        <v>19242.072127384337</v>
      </c>
      <c r="AE98" s="42">
        <f t="shared" si="37"/>
        <v>20038.336522248723</v>
      </c>
      <c r="AF98" s="42">
        <f t="shared" si="37"/>
        <v>20841.102744435571</v>
      </c>
      <c r="AG98" s="42">
        <f t="shared" si="37"/>
        <v>21650.496932516729</v>
      </c>
      <c r="AH98" s="42">
        <f t="shared" si="37"/>
        <v>22466.455467138749</v>
      </c>
      <c r="AI98" s="42">
        <f t="shared" si="37"/>
        <v>23289.022569873137</v>
      </c>
      <c r="AJ98" s="42">
        <f t="shared" si="37"/>
        <v>24117.585837697465</v>
      </c>
    </row>
    <row r="99" spans="1:36" x14ac:dyDescent="0.25">
      <c r="A99" s="57" t="s">
        <v>216</v>
      </c>
      <c r="B99" s="42">
        <f t="shared" si="38"/>
        <v>111829.61386272822</v>
      </c>
      <c r="C99" s="42">
        <f t="shared" si="39"/>
        <v>134179.55027540418</v>
      </c>
      <c r="D99" s="42">
        <f t="shared" si="36"/>
        <v>161306.3345265261</v>
      </c>
      <c r="E99" s="42">
        <f t="shared" si="36"/>
        <v>195582.82312380895</v>
      </c>
      <c r="F99" s="42">
        <f t="shared" si="36"/>
        <v>239022.09185867093</v>
      </c>
      <c r="G99" s="42">
        <f t="shared" si="36"/>
        <v>293514.41248675232</v>
      </c>
      <c r="H99" s="42">
        <f t="shared" si="36"/>
        <v>362392.8899107395</v>
      </c>
      <c r="I99" s="42">
        <f t="shared" si="36"/>
        <v>439778.27306952723</v>
      </c>
      <c r="J99" s="42">
        <f t="shared" si="36"/>
        <v>526579.8019824184</v>
      </c>
      <c r="K99" s="42">
        <f t="shared" si="36"/>
        <v>624068.01744040078</v>
      </c>
      <c r="L99" s="42">
        <f t="shared" si="36"/>
        <v>719907.36710966984</v>
      </c>
      <c r="M99" s="42">
        <f t="shared" si="36"/>
        <v>816923.24601899553</v>
      </c>
      <c r="N99" s="42">
        <f t="shared" si="36"/>
        <v>915431.61640284013</v>
      </c>
      <c r="O99" s="42">
        <f t="shared" si="36"/>
        <v>1016250.7697405176</v>
      </c>
      <c r="P99" s="42">
        <f t="shared" si="36"/>
        <v>1117963.891568267</v>
      </c>
      <c r="Q99" s="42">
        <f t="shared" si="36"/>
        <v>1221626.1317536731</v>
      </c>
      <c r="R99" s="42">
        <f t="shared" si="36"/>
        <v>1326708.4820552038</v>
      </c>
      <c r="S99" s="42">
        <f t="shared" si="36"/>
        <v>1433382.0326460318</v>
      </c>
      <c r="T99" s="42">
        <f t="shared" si="36"/>
        <v>1541723.1431438494</v>
      </c>
      <c r="U99" s="42">
        <f t="shared" si="36"/>
        <v>1650429.0041489517</v>
      </c>
      <c r="V99" s="42">
        <f t="shared" si="36"/>
        <v>1760236.7369715373</v>
      </c>
      <c r="W99" s="42">
        <f t="shared" si="36"/>
        <v>1870831.4018468063</v>
      </c>
      <c r="X99" s="42">
        <f t="shared" si="36"/>
        <v>1982516.8908018686</v>
      </c>
      <c r="Y99" s="42">
        <f t="shared" si="36"/>
        <v>2095121.7108632813</v>
      </c>
      <c r="Z99" s="42">
        <f t="shared" si="36"/>
        <v>2209638.5243218783</v>
      </c>
      <c r="AA99" s="42">
        <f t="shared" si="37"/>
        <v>2325240.7951077945</v>
      </c>
      <c r="AB99" s="42">
        <f t="shared" si="37"/>
        <v>2441895.0579421492</v>
      </c>
      <c r="AC99" s="42">
        <f t="shared" si="37"/>
        <v>2559547.3920008568</v>
      </c>
      <c r="AD99" s="42">
        <f t="shared" si="37"/>
        <v>2678130.8484156532</v>
      </c>
      <c r="AE99" s="42">
        <f t="shared" si="37"/>
        <v>2797702.0643714191</v>
      </c>
      <c r="AF99" s="42">
        <f t="shared" si="37"/>
        <v>2918249.6286405032</v>
      </c>
      <c r="AG99" s="42">
        <f t="shared" si="37"/>
        <v>3039792.4828489688</v>
      </c>
      <c r="AH99" s="42">
        <f t="shared" si="37"/>
        <v>3162321.0735827745</v>
      </c>
      <c r="AI99" s="42">
        <f t="shared" si="37"/>
        <v>3285842.0413838197</v>
      </c>
      <c r="AJ99" s="42">
        <f t="shared" si="37"/>
        <v>3410263.4246191094</v>
      </c>
    </row>
    <row r="100" spans="1:36" x14ac:dyDescent="0.25">
      <c r="A100" s="57" t="s">
        <v>217</v>
      </c>
      <c r="B100" s="42">
        <f t="shared" si="38"/>
        <v>4635.5366126865083</v>
      </c>
      <c r="C100" s="42">
        <f t="shared" si="39"/>
        <v>6667.4666704722094</v>
      </c>
      <c r="D100" s="42">
        <f t="shared" si="36"/>
        <v>9133.6807693928986</v>
      </c>
      <c r="E100" s="42">
        <f t="shared" si="36"/>
        <v>12249.905628836645</v>
      </c>
      <c r="F100" s="42">
        <f t="shared" si="36"/>
        <v>16199.158736354933</v>
      </c>
      <c r="G100" s="42">
        <f t="shared" si="36"/>
        <v>21153.292929770174</v>
      </c>
      <c r="H100" s="42">
        <f t="shared" si="36"/>
        <v>27415.335292133943</v>
      </c>
      <c r="I100" s="42">
        <f t="shared" si="36"/>
        <v>34450.777504149504</v>
      </c>
      <c r="J100" s="42">
        <f t="shared" si="36"/>
        <v>42342.282535896513</v>
      </c>
      <c r="K100" s="42">
        <f t="shared" si="36"/>
        <v>51205.360784146695</v>
      </c>
      <c r="L100" s="42">
        <f t="shared" si="36"/>
        <v>59918.533462399777</v>
      </c>
      <c r="M100" s="42">
        <f t="shared" si="36"/>
        <v>68738.669537890033</v>
      </c>
      <c r="N100" s="42">
        <f t="shared" si="36"/>
        <v>77694.494513432102</v>
      </c>
      <c r="O100" s="42">
        <f t="shared" si="36"/>
        <v>86860.402831235901</v>
      </c>
      <c r="P100" s="42">
        <f t="shared" si="36"/>
        <v>96107.585717886352</v>
      </c>
      <c r="Q100" s="42">
        <f t="shared" si="36"/>
        <v>105531.97144323742</v>
      </c>
      <c r="R100" s="42">
        <f t="shared" si="36"/>
        <v>115085.46556411317</v>
      </c>
      <c r="S100" s="42">
        <f t="shared" si="36"/>
        <v>124783.62263328915</v>
      </c>
      <c r="T100" s="42">
        <f t="shared" si="36"/>
        <v>134633.3848361714</v>
      </c>
      <c r="U100" s="42">
        <f t="shared" si="36"/>
        <v>144516.30809623341</v>
      </c>
      <c r="V100" s="42">
        <f t="shared" si="36"/>
        <v>154499.40732209821</v>
      </c>
      <c r="W100" s="42">
        <f t="shared" si="36"/>
        <v>164554.04996812128</v>
      </c>
      <c r="X100" s="42">
        <f t="shared" si="36"/>
        <v>174707.86418199862</v>
      </c>
      <c r="Y100" s="42">
        <f t="shared" si="36"/>
        <v>184945.25879062785</v>
      </c>
      <c r="Z100" s="42">
        <f t="shared" si="36"/>
        <v>195356.48104611441</v>
      </c>
      <c r="AA100" s="42">
        <f t="shared" si="37"/>
        <v>205866.38695461454</v>
      </c>
      <c r="AB100" s="42">
        <f t="shared" si="37"/>
        <v>216471.9340418771</v>
      </c>
      <c r="AC100" s="42">
        <f t="shared" si="37"/>
        <v>227168.22013094832</v>
      </c>
      <c r="AD100" s="42">
        <f t="shared" si="37"/>
        <v>237949.15860863842</v>
      </c>
      <c r="AE100" s="42">
        <f t="shared" si="37"/>
        <v>248819.89860809135</v>
      </c>
      <c r="AF100" s="42">
        <f t="shared" si="37"/>
        <v>259779.40268490309</v>
      </c>
      <c r="AG100" s="42">
        <f t="shared" si="37"/>
        <v>270829.39290479367</v>
      </c>
      <c r="AH100" s="42">
        <f t="shared" si="37"/>
        <v>281969.00072528562</v>
      </c>
      <c r="AI100" s="42">
        <f t="shared" si="37"/>
        <v>293198.82986696379</v>
      </c>
      <c r="AJ100" s="42">
        <f t="shared" si="37"/>
        <v>304510.51969726116</v>
      </c>
    </row>
    <row r="101" spans="1:36" x14ac:dyDescent="0.25">
      <c r="A101" s="57" t="s">
        <v>218</v>
      </c>
      <c r="B101" s="42">
        <f t="shared" si="38"/>
        <v>7140.6721540103099</v>
      </c>
      <c r="C101" s="42">
        <f t="shared" si="39"/>
        <v>8935.759408882137</v>
      </c>
      <c r="D101" s="42">
        <f t="shared" si="36"/>
        <v>11114.510335763027</v>
      </c>
      <c r="E101" s="42">
        <f t="shared" si="36"/>
        <v>13867.506437704731</v>
      </c>
      <c r="F101" s="42">
        <f t="shared" si="36"/>
        <v>17356.432590652417</v>
      </c>
      <c r="G101" s="42">
        <f t="shared" si="36"/>
        <v>21733.110378083587</v>
      </c>
      <c r="H101" s="42">
        <f t="shared" si="36"/>
        <v>27265.245891840623</v>
      </c>
      <c r="I101" s="42">
        <f t="shared" si="36"/>
        <v>33480.633374684941</v>
      </c>
      <c r="J101" s="42">
        <f t="shared" si="36"/>
        <v>40452.300558782459</v>
      </c>
      <c r="K101" s="42">
        <f t="shared" si="36"/>
        <v>48282.293890198387</v>
      </c>
      <c r="L101" s="42">
        <f t="shared" si="36"/>
        <v>55979.854721241078</v>
      </c>
      <c r="M101" s="42">
        <f t="shared" si="36"/>
        <v>63771.911241435337</v>
      </c>
      <c r="N101" s="42">
        <f t="shared" si="36"/>
        <v>71683.840694350525</v>
      </c>
      <c r="O101" s="42">
        <f t="shared" si="36"/>
        <v>79781.366068104573</v>
      </c>
      <c r="P101" s="42">
        <f t="shared" si="36"/>
        <v>87950.692605546719</v>
      </c>
      <c r="Q101" s="42">
        <f t="shared" si="36"/>
        <v>96276.567128516093</v>
      </c>
      <c r="R101" s="42">
        <f t="shared" si="36"/>
        <v>104716.50110664008</v>
      </c>
      <c r="S101" s="42">
        <f t="shared" si="36"/>
        <v>113284.23604609682</v>
      </c>
      <c r="T101" s="42">
        <f t="shared" si="36"/>
        <v>121985.90494762402</v>
      </c>
      <c r="U101" s="42">
        <f t="shared" ref="D101:Z105" si="40">T101+U83</f>
        <v>130716.86963660872</v>
      </c>
      <c r="V101" s="42">
        <f t="shared" si="40"/>
        <v>139536.33372977719</v>
      </c>
      <c r="W101" s="42">
        <f t="shared" si="40"/>
        <v>148419.00210559502</v>
      </c>
      <c r="X101" s="42">
        <f t="shared" si="40"/>
        <v>157389.28256078475</v>
      </c>
      <c r="Y101" s="42">
        <f t="shared" si="40"/>
        <v>166433.40123732534</v>
      </c>
      <c r="Z101" s="42">
        <f t="shared" si="40"/>
        <v>175631.08612163097</v>
      </c>
      <c r="AA101" s="42">
        <f t="shared" ref="AA101:AJ101" si="41">Z101+AA83</f>
        <v>184915.95204207025</v>
      </c>
      <c r="AB101" s="42">
        <f t="shared" si="41"/>
        <v>194285.31115674105</v>
      </c>
      <c r="AC101" s="42">
        <f t="shared" si="41"/>
        <v>203734.83268893327</v>
      </c>
      <c r="AD101" s="42">
        <f t="shared" si="41"/>
        <v>213259.13948419198</v>
      </c>
      <c r="AE101" s="42">
        <f t="shared" si="41"/>
        <v>222862.78049007809</v>
      </c>
      <c r="AF101" s="42">
        <f t="shared" si="41"/>
        <v>232544.83918723598</v>
      </c>
      <c r="AG101" s="42">
        <f t="shared" si="41"/>
        <v>242306.83691652786</v>
      </c>
      <c r="AH101" s="42">
        <f t="shared" si="41"/>
        <v>252148.00637322996</v>
      </c>
      <c r="AI101" s="42">
        <f t="shared" si="41"/>
        <v>262068.88090794822</v>
      </c>
      <c r="AJ101" s="42">
        <f t="shared" si="41"/>
        <v>272062.07440770773</v>
      </c>
    </row>
    <row r="102" spans="1:36" x14ac:dyDescent="0.25">
      <c r="A102" s="57" t="s">
        <v>219</v>
      </c>
      <c r="B102" s="42">
        <f t="shared" si="38"/>
        <v>98365.659151481086</v>
      </c>
      <c r="C102" s="42">
        <f t="shared" si="39"/>
        <v>132543.49925721664</v>
      </c>
      <c r="D102" s="42">
        <f t="shared" si="40"/>
        <v>174026.16290326603</v>
      </c>
      <c r="E102" s="42">
        <f t="shared" si="40"/>
        <v>226442.25595306887</v>
      </c>
      <c r="F102" s="42">
        <f t="shared" si="40"/>
        <v>292870.20249022997</v>
      </c>
      <c r="G102" s="42">
        <f t="shared" si="40"/>
        <v>376200.63292316603</v>
      </c>
      <c r="H102" s="42">
        <f t="shared" si="40"/>
        <v>481530.57859533315</v>
      </c>
      <c r="I102" s="42">
        <f t="shared" si="40"/>
        <v>599869.40530546498</v>
      </c>
      <c r="J102" s="42">
        <f t="shared" si="40"/>
        <v>732607.53580124525</v>
      </c>
      <c r="K102" s="42">
        <f t="shared" si="40"/>
        <v>881687.89910047501</v>
      </c>
      <c r="L102" s="42">
        <f t="shared" si="40"/>
        <v>1028246.7934236007</v>
      </c>
      <c r="M102" s="42">
        <f t="shared" si="40"/>
        <v>1176604.8529659871</v>
      </c>
      <c r="N102" s="42">
        <f t="shared" si="40"/>
        <v>1327245.2516628755</v>
      </c>
      <c r="O102" s="42">
        <f t="shared" si="40"/>
        <v>1481419.3324632337</v>
      </c>
      <c r="P102" s="42">
        <f t="shared" si="40"/>
        <v>1636960.4825719376</v>
      </c>
      <c r="Q102" s="42">
        <f t="shared" si="40"/>
        <v>1795482.2521484159</v>
      </c>
      <c r="R102" s="42">
        <f t="shared" si="40"/>
        <v>1956175.6742784074</v>
      </c>
      <c r="S102" s="42">
        <f t="shared" si="40"/>
        <v>2119302.3824840118</v>
      </c>
      <c r="T102" s="42">
        <f t="shared" si="40"/>
        <v>2284979.1469768239</v>
      </c>
      <c r="U102" s="42">
        <f t="shared" si="40"/>
        <v>2451213.6931244144</v>
      </c>
      <c r="V102" s="42">
        <f t="shared" si="40"/>
        <v>2619133.2373006167</v>
      </c>
      <c r="W102" s="42">
        <f t="shared" si="40"/>
        <v>2788256.1691453154</v>
      </c>
      <c r="X102" s="42">
        <f t="shared" si="40"/>
        <v>2959047.2046612855</v>
      </c>
      <c r="Y102" s="42">
        <f t="shared" si="40"/>
        <v>3131244.0943585341</v>
      </c>
      <c r="Z102" s="42">
        <f t="shared" si="40"/>
        <v>3306364.8315068712</v>
      </c>
      <c r="AA102" s="42">
        <f t="shared" ref="AA102:AJ102" si="42">Z102+AA84</f>
        <v>3483145.4654123941</v>
      </c>
      <c r="AB102" s="42">
        <f t="shared" si="42"/>
        <v>3661534.8204954704</v>
      </c>
      <c r="AC102" s="42">
        <f t="shared" si="42"/>
        <v>3841450.4402662939</v>
      </c>
      <c r="AD102" s="42">
        <f t="shared" si="42"/>
        <v>4022789.9455649182</v>
      </c>
      <c r="AE102" s="42">
        <f t="shared" si="42"/>
        <v>4205639.9467786457</v>
      </c>
      <c r="AF102" s="42">
        <f t="shared" si="42"/>
        <v>4389982.9936961262</v>
      </c>
      <c r="AG102" s="42">
        <f t="shared" si="42"/>
        <v>4575848.0521208849</v>
      </c>
      <c r="AH102" s="42">
        <f t="shared" si="42"/>
        <v>4763220.5128365224</v>
      </c>
      <c r="AI102" s="42">
        <f t="shared" si="42"/>
        <v>4952110.5306539992</v>
      </c>
      <c r="AJ102" s="42">
        <f t="shared" si="42"/>
        <v>5142377.476538389</v>
      </c>
    </row>
    <row r="103" spans="1:36" x14ac:dyDescent="0.25">
      <c r="A103" s="57" t="s">
        <v>220</v>
      </c>
      <c r="B103" s="42">
        <f t="shared" si="38"/>
        <v>50115.882549552553</v>
      </c>
      <c r="C103" s="42">
        <f t="shared" si="39"/>
        <v>55563.26701657167</v>
      </c>
      <c r="D103" s="42">
        <f t="shared" si="40"/>
        <v>62174.919973487071</v>
      </c>
      <c r="E103" s="42">
        <f t="shared" si="40"/>
        <v>70529.181396034037</v>
      </c>
      <c r="F103" s="42">
        <f t="shared" si="40"/>
        <v>81116.701351157913</v>
      </c>
      <c r="G103" s="42">
        <f t="shared" si="40"/>
        <v>94398.198688791512</v>
      </c>
      <c r="H103" s="42">
        <f t="shared" si="40"/>
        <v>111186.05620674635</v>
      </c>
      <c r="I103" s="42">
        <f t="shared" si="40"/>
        <v>130047.31497768487</v>
      </c>
      <c r="J103" s="42">
        <f t="shared" si="40"/>
        <v>151203.58547362318</v>
      </c>
      <c r="K103" s="42">
        <f t="shared" si="40"/>
        <v>174964.53856081108</v>
      </c>
      <c r="L103" s="42">
        <f t="shared" si="40"/>
        <v>198323.61104665007</v>
      </c>
      <c r="M103" s="42">
        <f t="shared" si="40"/>
        <v>221969.44081845801</v>
      </c>
      <c r="N103" s="42">
        <f t="shared" si="40"/>
        <v>245979.03783887619</v>
      </c>
      <c r="O103" s="42">
        <f t="shared" si="40"/>
        <v>270551.84555202024</v>
      </c>
      <c r="P103" s="42">
        <f t="shared" si="40"/>
        <v>295342.54158381117</v>
      </c>
      <c r="Q103" s="42">
        <f t="shared" si="40"/>
        <v>320608.29923858988</v>
      </c>
      <c r="R103" s="42">
        <f t="shared" si="40"/>
        <v>346220.18252188031</v>
      </c>
      <c r="S103" s="42">
        <f t="shared" si="40"/>
        <v>372219.89150542283</v>
      </c>
      <c r="T103" s="42">
        <f t="shared" si="40"/>
        <v>398626.03743658937</v>
      </c>
      <c r="U103" s="42">
        <f t="shared" si="40"/>
        <v>425121.08457136707</v>
      </c>
      <c r="V103" s="42">
        <f t="shared" si="40"/>
        <v>451884.69262338296</v>
      </c>
      <c r="W103" s="42">
        <f t="shared" si="40"/>
        <v>478840.10083810339</v>
      </c>
      <c r="X103" s="42">
        <f t="shared" si="40"/>
        <v>506061.37728791853</v>
      </c>
      <c r="Y103" s="42">
        <f t="shared" si="40"/>
        <v>533506.72372595698</v>
      </c>
      <c r="Z103" s="42">
        <f t="shared" si="40"/>
        <v>561418.08326311805</v>
      </c>
      <c r="AA103" s="42">
        <f t="shared" ref="AA103:AJ103" si="43">Z103+AA85</f>
        <v>589594.0029885174</v>
      </c>
      <c r="AB103" s="42">
        <f t="shared" si="43"/>
        <v>618026.32635812764</v>
      </c>
      <c r="AC103" s="42">
        <f t="shared" si="43"/>
        <v>646701.91116634465</v>
      </c>
      <c r="AD103" s="42">
        <f t="shared" si="43"/>
        <v>675604.43986226676</v>
      </c>
      <c r="AE103" s="42">
        <f t="shared" si="43"/>
        <v>704747.71671430324</v>
      </c>
      <c r="AF103" s="42">
        <f t="shared" si="43"/>
        <v>734128.96044634178</v>
      </c>
      <c r="AG103" s="42">
        <f t="shared" si="43"/>
        <v>763752.78773011221</v>
      </c>
      <c r="AH103" s="42">
        <f t="shared" si="43"/>
        <v>793616.87009727815</v>
      </c>
      <c r="AI103" s="42">
        <f t="shared" si="43"/>
        <v>823722.82605735678</v>
      </c>
      <c r="AJ103" s="42">
        <f t="shared" si="43"/>
        <v>854048.24165972718</v>
      </c>
    </row>
    <row r="104" spans="1:36" x14ac:dyDescent="0.25">
      <c r="A104" s="57" t="s">
        <v>222</v>
      </c>
      <c r="B104" s="42">
        <f t="shared" si="38"/>
        <v>196.84340680957945</v>
      </c>
      <c r="C104" s="42">
        <f t="shared" si="39"/>
        <v>308.1465819494332</v>
      </c>
      <c r="D104" s="42">
        <f t="shared" si="40"/>
        <v>443.23856443808245</v>
      </c>
      <c r="E104" s="42">
        <f t="shared" si="40"/>
        <v>613.9362318980584</v>
      </c>
      <c r="F104" s="42">
        <f t="shared" si="40"/>
        <v>830.26474606785007</v>
      </c>
      <c r="G104" s="42">
        <f t="shared" si="40"/>
        <v>1101.6377018855001</v>
      </c>
      <c r="H104" s="42">
        <f t="shared" si="40"/>
        <v>1444.6540351105218</v>
      </c>
      <c r="I104" s="42">
        <f t="shared" si="40"/>
        <v>1830.0349460871705</v>
      </c>
      <c r="J104" s="42">
        <f t="shared" si="40"/>
        <v>2262.3084701191724</v>
      </c>
      <c r="K104" s="42">
        <f t="shared" si="40"/>
        <v>2747.8019283035774</v>
      </c>
      <c r="L104" s="42">
        <f t="shared" si="40"/>
        <v>3225.0839985773127</v>
      </c>
      <c r="M104" s="42">
        <f t="shared" si="40"/>
        <v>3708.2252103557598</v>
      </c>
      <c r="N104" s="42">
        <f t="shared" si="40"/>
        <v>4198.7990625192106</v>
      </c>
      <c r="O104" s="42">
        <f t="shared" si="40"/>
        <v>4700.8806646409466</v>
      </c>
      <c r="P104" s="42">
        <f t="shared" si="40"/>
        <v>5207.4142495147926</v>
      </c>
      <c r="Q104" s="42">
        <f t="shared" si="40"/>
        <v>5723.6544866996283</v>
      </c>
      <c r="R104" s="42">
        <f t="shared" si="40"/>
        <v>6246.9669035119305</v>
      </c>
      <c r="S104" s="42">
        <f t="shared" si="40"/>
        <v>6778.2035327788954</v>
      </c>
      <c r="T104" s="42">
        <f t="shared" si="40"/>
        <v>7317.7446470769046</v>
      </c>
      <c r="U104" s="42">
        <f t="shared" si="40"/>
        <v>7859.1022269274345</v>
      </c>
      <c r="V104" s="42">
        <f t="shared" si="40"/>
        <v>8405.9471526754423</v>
      </c>
      <c r="W104" s="42">
        <f t="shared" si="40"/>
        <v>8956.7110173620567</v>
      </c>
      <c r="X104" s="42">
        <f t="shared" si="40"/>
        <v>9512.9072099693512</v>
      </c>
      <c r="Y104" s="42">
        <f t="shared" si="40"/>
        <v>10073.681691715919</v>
      </c>
      <c r="Z104" s="42">
        <f t="shared" si="40"/>
        <v>10643.977942653401</v>
      </c>
      <c r="AA104" s="42">
        <f t="shared" ref="AA104:AJ104" si="44">Z104+AA86</f>
        <v>11219.679794966147</v>
      </c>
      <c r="AB104" s="42">
        <f t="shared" si="44"/>
        <v>11800.620590828936</v>
      </c>
      <c r="AC104" s="42">
        <f t="shared" si="44"/>
        <v>12386.531803351309</v>
      </c>
      <c r="AD104" s="42">
        <f t="shared" si="44"/>
        <v>12977.080025696117</v>
      </c>
      <c r="AE104" s="42">
        <f t="shared" si="44"/>
        <v>13572.547312290353</v>
      </c>
      <c r="AF104" s="42">
        <f t="shared" si="44"/>
        <v>14172.876834969213</v>
      </c>
      <c r="AG104" s="42">
        <f t="shared" si="44"/>
        <v>14778.162923447297</v>
      </c>
      <c r="AH104" s="42">
        <f t="shared" si="44"/>
        <v>15388.358001512459</v>
      </c>
      <c r="AI104" s="42">
        <f t="shared" si="44"/>
        <v>16003.495139209481</v>
      </c>
      <c r="AJ104" s="42">
        <f t="shared" si="44"/>
        <v>16623.116365582457</v>
      </c>
    </row>
    <row r="105" spans="1:36" x14ac:dyDescent="0.25">
      <c r="A105" s="57" t="s">
        <v>221</v>
      </c>
      <c r="B105" s="42">
        <f t="shared" si="38"/>
        <v>10043.526716490001</v>
      </c>
      <c r="C105" s="42">
        <f t="shared" si="39"/>
        <v>15520.678311744199</v>
      </c>
      <c r="D105" s="42">
        <f t="shared" si="40"/>
        <v>22168.460519790286</v>
      </c>
      <c r="E105" s="42">
        <f t="shared" si="40"/>
        <v>30568.373644099796</v>
      </c>
      <c r="F105" s="42">
        <f t="shared" si="40"/>
        <v>41213.748899524893</v>
      </c>
      <c r="G105" s="42">
        <f t="shared" si="40"/>
        <v>54567.822725342281</v>
      </c>
      <c r="H105" s="42">
        <f t="shared" si="40"/>
        <v>71447.417169624736</v>
      </c>
      <c r="I105" s="42">
        <f t="shared" si="40"/>
        <v>90411.742928382606</v>
      </c>
      <c r="J105" s="42">
        <f t="shared" si="40"/>
        <v>111683.62145981785</v>
      </c>
      <c r="K105" s="42">
        <f t="shared" si="40"/>
        <v>135574.41582070623</v>
      </c>
      <c r="L105" s="42">
        <f t="shared" si="40"/>
        <v>159061.13351138585</v>
      </c>
      <c r="M105" s="42">
        <f t="shared" si="40"/>
        <v>182836.1754677392</v>
      </c>
      <c r="N105" s="42">
        <f t="shared" si="40"/>
        <v>206976.97247187552</v>
      </c>
      <c r="O105" s="42">
        <f t="shared" si="40"/>
        <v>231684.05782279631</v>
      </c>
      <c r="P105" s="42">
        <f t="shared" si="40"/>
        <v>256610.22213891396</v>
      </c>
      <c r="Q105" s="42">
        <f t="shared" si="40"/>
        <v>282014.04404317238</v>
      </c>
      <c r="R105" s="42">
        <f t="shared" si="40"/>
        <v>307765.88297281961</v>
      </c>
      <c r="S105" s="42">
        <f t="shared" si="40"/>
        <v>333907.66686884046</v>
      </c>
      <c r="T105" s="42">
        <f t="shared" si="40"/>
        <v>360458.10867941228</v>
      </c>
      <c r="U105" s="42">
        <f t="shared" si="40"/>
        <v>387097.93749252206</v>
      </c>
      <c r="V105" s="42">
        <f t="shared" si="40"/>
        <v>414007.79476886592</v>
      </c>
      <c r="W105" s="42">
        <f t="shared" si="40"/>
        <v>441110.50029623508</v>
      </c>
      <c r="X105" s="42">
        <f t="shared" si="40"/>
        <v>468480.52689058473</v>
      </c>
      <c r="Y105" s="42">
        <f t="shared" si="40"/>
        <v>496075.84789932286</v>
      </c>
      <c r="Z105" s="42">
        <f t="shared" si="40"/>
        <v>524139.72852685099</v>
      </c>
      <c r="AA105" s="42">
        <f t="shared" ref="AA105:AJ105" si="45">Z105+AA87</f>
        <v>552469.61502670613</v>
      </c>
      <c r="AB105" s="42">
        <f t="shared" si="45"/>
        <v>581057.306283582</v>
      </c>
      <c r="AC105" s="42">
        <f t="shared" si="45"/>
        <v>609889.58827654342</v>
      </c>
      <c r="AD105" s="42">
        <f t="shared" si="45"/>
        <v>638950.05428774375</v>
      </c>
      <c r="AE105" s="42">
        <f t="shared" si="45"/>
        <v>668252.58401875314</v>
      </c>
      <c r="AF105" s="42">
        <f t="shared" si="45"/>
        <v>697794.38099522912</v>
      </c>
      <c r="AG105" s="42">
        <f t="shared" si="45"/>
        <v>727580.08711661573</v>
      </c>
      <c r="AH105" s="42">
        <f t="shared" si="45"/>
        <v>757607.36119070603</v>
      </c>
      <c r="AI105" s="42">
        <f t="shared" si="45"/>
        <v>787877.83057133155</v>
      </c>
      <c r="AJ105" s="42">
        <f t="shared" si="45"/>
        <v>818368.95882726682</v>
      </c>
    </row>
    <row r="107" spans="1:36" x14ac:dyDescent="0.25">
      <c r="A107" s="33" t="s">
        <v>224</v>
      </c>
      <c r="B107">
        <v>2016</v>
      </c>
      <c r="C107">
        <v>2017</v>
      </c>
      <c r="D107">
        <v>2018</v>
      </c>
      <c r="E107">
        <v>2019</v>
      </c>
      <c r="F107">
        <v>2020</v>
      </c>
      <c r="G107">
        <v>2021</v>
      </c>
      <c r="H107">
        <v>2022</v>
      </c>
      <c r="I107">
        <v>2023</v>
      </c>
      <c r="J107">
        <v>2024</v>
      </c>
      <c r="K107">
        <v>2025</v>
      </c>
      <c r="L107">
        <v>2026</v>
      </c>
      <c r="M107">
        <v>2027</v>
      </c>
      <c r="N107">
        <v>2028</v>
      </c>
      <c r="O107">
        <v>2029</v>
      </c>
      <c r="P107">
        <v>2030</v>
      </c>
      <c r="Q107">
        <v>2031</v>
      </c>
      <c r="R107">
        <v>2032</v>
      </c>
      <c r="S107">
        <v>2033</v>
      </c>
      <c r="T107">
        <v>2034</v>
      </c>
      <c r="U107">
        <v>2035</v>
      </c>
      <c r="V107">
        <v>2036</v>
      </c>
      <c r="W107">
        <v>2037</v>
      </c>
      <c r="X107">
        <v>2038</v>
      </c>
      <c r="Y107">
        <v>2039</v>
      </c>
      <c r="Z107">
        <v>2040</v>
      </c>
      <c r="AA107">
        <v>2041</v>
      </c>
      <c r="AB107">
        <v>2042</v>
      </c>
      <c r="AC107">
        <v>2043</v>
      </c>
      <c r="AD107">
        <v>2044</v>
      </c>
      <c r="AE107">
        <v>2045</v>
      </c>
      <c r="AF107">
        <v>2046</v>
      </c>
      <c r="AG107">
        <v>2047</v>
      </c>
      <c r="AH107">
        <v>2048</v>
      </c>
      <c r="AI107">
        <v>2049</v>
      </c>
      <c r="AJ107">
        <v>2050</v>
      </c>
    </row>
    <row r="108" spans="1:36" x14ac:dyDescent="0.25">
      <c r="A108" s="57" t="s">
        <v>207</v>
      </c>
      <c r="B108">
        <f>7500*IF(B90&lt;200000,1,0)</f>
        <v>7500</v>
      </c>
      <c r="C108">
        <f t="shared" ref="C108:Z119" si="46">7500*IF(C90&lt;200000,1,0)</f>
        <v>7500</v>
      </c>
      <c r="D108">
        <f t="shared" si="46"/>
        <v>7500</v>
      </c>
      <c r="E108">
        <f t="shared" si="46"/>
        <v>7500</v>
      </c>
      <c r="F108">
        <f t="shared" si="46"/>
        <v>7500</v>
      </c>
      <c r="G108">
        <f t="shared" si="46"/>
        <v>7500</v>
      </c>
      <c r="H108">
        <f t="shared" si="46"/>
        <v>0</v>
      </c>
      <c r="I108">
        <f t="shared" si="46"/>
        <v>0</v>
      </c>
      <c r="J108">
        <f t="shared" si="46"/>
        <v>0</v>
      </c>
      <c r="K108">
        <f t="shared" si="46"/>
        <v>0</v>
      </c>
      <c r="L108">
        <f t="shared" si="46"/>
        <v>0</v>
      </c>
      <c r="M108">
        <f t="shared" si="46"/>
        <v>0</v>
      </c>
      <c r="N108">
        <f t="shared" si="46"/>
        <v>0</v>
      </c>
      <c r="O108">
        <f t="shared" si="46"/>
        <v>0</v>
      </c>
      <c r="P108">
        <f t="shared" si="46"/>
        <v>0</v>
      </c>
      <c r="Q108">
        <f t="shared" si="46"/>
        <v>0</v>
      </c>
      <c r="R108">
        <f t="shared" si="46"/>
        <v>0</v>
      </c>
      <c r="S108">
        <f t="shared" si="46"/>
        <v>0</v>
      </c>
      <c r="T108">
        <f t="shared" si="46"/>
        <v>0</v>
      </c>
      <c r="U108">
        <f t="shared" si="46"/>
        <v>0</v>
      </c>
      <c r="V108">
        <f t="shared" si="46"/>
        <v>0</v>
      </c>
      <c r="W108">
        <f t="shared" si="46"/>
        <v>0</v>
      </c>
      <c r="X108">
        <f t="shared" si="46"/>
        <v>0</v>
      </c>
      <c r="Y108">
        <f t="shared" si="46"/>
        <v>0</v>
      </c>
      <c r="Z108">
        <f t="shared" si="46"/>
        <v>0</v>
      </c>
      <c r="AA108">
        <f t="shared" ref="AA108:AJ118" si="47">7500*IF(AA90&lt;200000,1,0)</f>
        <v>0</v>
      </c>
      <c r="AB108">
        <f t="shared" si="47"/>
        <v>0</v>
      </c>
      <c r="AC108">
        <f t="shared" si="47"/>
        <v>0</v>
      </c>
      <c r="AD108">
        <f t="shared" si="47"/>
        <v>0</v>
      </c>
      <c r="AE108">
        <f t="shared" si="47"/>
        <v>0</v>
      </c>
      <c r="AF108">
        <f t="shared" si="47"/>
        <v>0</v>
      </c>
      <c r="AG108">
        <f t="shared" si="47"/>
        <v>0</v>
      </c>
      <c r="AH108">
        <f t="shared" si="47"/>
        <v>0</v>
      </c>
      <c r="AI108">
        <f t="shared" si="47"/>
        <v>0</v>
      </c>
      <c r="AJ108">
        <f t="shared" si="47"/>
        <v>0</v>
      </c>
    </row>
    <row r="109" spans="1:36" x14ac:dyDescent="0.25">
      <c r="A109" s="57" t="s">
        <v>208</v>
      </c>
      <c r="B109">
        <f t="shared" ref="B109:Q123" si="48">7500*IF(B91&lt;200000,1,0)</f>
        <v>7500</v>
      </c>
      <c r="C109">
        <f t="shared" si="48"/>
        <v>7500</v>
      </c>
      <c r="D109">
        <f t="shared" si="48"/>
        <v>7500</v>
      </c>
      <c r="E109">
        <f t="shared" si="48"/>
        <v>7500</v>
      </c>
      <c r="F109">
        <f t="shared" si="48"/>
        <v>7500</v>
      </c>
      <c r="G109">
        <f t="shared" si="48"/>
        <v>7500</v>
      </c>
      <c r="H109">
        <f t="shared" si="48"/>
        <v>7500</v>
      </c>
      <c r="I109">
        <f t="shared" si="48"/>
        <v>7500</v>
      </c>
      <c r="J109">
        <f t="shared" si="48"/>
        <v>7500</v>
      </c>
      <c r="K109">
        <f t="shared" si="48"/>
        <v>7500</v>
      </c>
      <c r="L109">
        <f t="shared" si="48"/>
        <v>7500</v>
      </c>
      <c r="M109">
        <f t="shared" si="48"/>
        <v>7500</v>
      </c>
      <c r="N109">
        <f t="shared" si="48"/>
        <v>7500</v>
      </c>
      <c r="O109">
        <f t="shared" si="48"/>
        <v>7500</v>
      </c>
      <c r="P109">
        <f t="shared" si="48"/>
        <v>7500</v>
      </c>
      <c r="Q109">
        <f t="shared" si="48"/>
        <v>7500</v>
      </c>
      <c r="R109">
        <f t="shared" si="46"/>
        <v>7500</v>
      </c>
      <c r="S109">
        <f t="shared" si="46"/>
        <v>7500</v>
      </c>
      <c r="T109">
        <f t="shared" si="46"/>
        <v>7500</v>
      </c>
      <c r="U109">
        <f t="shared" si="46"/>
        <v>7500</v>
      </c>
      <c r="V109">
        <f t="shared" si="46"/>
        <v>7500</v>
      </c>
      <c r="W109">
        <f t="shared" si="46"/>
        <v>7500</v>
      </c>
      <c r="X109">
        <f t="shared" si="46"/>
        <v>7500</v>
      </c>
      <c r="Y109">
        <f t="shared" si="46"/>
        <v>7500</v>
      </c>
      <c r="Z109">
        <f t="shared" si="46"/>
        <v>7500</v>
      </c>
      <c r="AA109">
        <f t="shared" si="47"/>
        <v>7500</v>
      </c>
      <c r="AB109">
        <f t="shared" si="47"/>
        <v>7500</v>
      </c>
      <c r="AC109">
        <f t="shared" si="47"/>
        <v>7500</v>
      </c>
      <c r="AD109">
        <f t="shared" si="47"/>
        <v>7500</v>
      </c>
      <c r="AE109">
        <f t="shared" si="47"/>
        <v>7500</v>
      </c>
      <c r="AF109">
        <f t="shared" si="47"/>
        <v>7500</v>
      </c>
      <c r="AG109">
        <f t="shared" si="47"/>
        <v>7500</v>
      </c>
      <c r="AH109">
        <f t="shared" si="47"/>
        <v>7500</v>
      </c>
      <c r="AI109">
        <f t="shared" si="47"/>
        <v>7500</v>
      </c>
      <c r="AJ109">
        <f t="shared" si="47"/>
        <v>7500</v>
      </c>
    </row>
    <row r="110" spans="1:36" x14ac:dyDescent="0.25">
      <c r="A110" s="57" t="s">
        <v>209</v>
      </c>
      <c r="B110">
        <f t="shared" si="48"/>
        <v>7500</v>
      </c>
      <c r="C110">
        <f t="shared" si="46"/>
        <v>7500</v>
      </c>
      <c r="D110">
        <f t="shared" si="46"/>
        <v>7500</v>
      </c>
      <c r="E110">
        <f t="shared" si="46"/>
        <v>0</v>
      </c>
      <c r="F110">
        <f t="shared" si="46"/>
        <v>0</v>
      </c>
      <c r="G110">
        <f t="shared" si="46"/>
        <v>0</v>
      </c>
      <c r="H110">
        <f t="shared" si="46"/>
        <v>0</v>
      </c>
      <c r="I110">
        <f t="shared" si="46"/>
        <v>0</v>
      </c>
      <c r="J110">
        <f t="shared" si="46"/>
        <v>0</v>
      </c>
      <c r="K110">
        <f t="shared" si="46"/>
        <v>0</v>
      </c>
      <c r="L110">
        <f t="shared" si="46"/>
        <v>0</v>
      </c>
      <c r="M110">
        <f t="shared" si="46"/>
        <v>0</v>
      </c>
      <c r="N110">
        <f t="shared" si="46"/>
        <v>0</v>
      </c>
      <c r="O110">
        <f t="shared" si="46"/>
        <v>0</v>
      </c>
      <c r="P110">
        <f t="shared" si="46"/>
        <v>0</v>
      </c>
      <c r="Q110">
        <f t="shared" si="46"/>
        <v>0</v>
      </c>
      <c r="R110">
        <f t="shared" si="46"/>
        <v>0</v>
      </c>
      <c r="S110">
        <f t="shared" si="46"/>
        <v>0</v>
      </c>
      <c r="T110">
        <f t="shared" si="46"/>
        <v>0</v>
      </c>
      <c r="U110">
        <f t="shared" si="46"/>
        <v>0</v>
      </c>
      <c r="V110">
        <f t="shared" si="46"/>
        <v>0</v>
      </c>
      <c r="W110">
        <f t="shared" si="46"/>
        <v>0</v>
      </c>
      <c r="X110">
        <f t="shared" si="46"/>
        <v>0</v>
      </c>
      <c r="Y110">
        <f t="shared" si="46"/>
        <v>0</v>
      </c>
      <c r="Z110">
        <f t="shared" si="46"/>
        <v>0</v>
      </c>
      <c r="AA110">
        <f t="shared" si="47"/>
        <v>0</v>
      </c>
      <c r="AB110">
        <f t="shared" si="47"/>
        <v>0</v>
      </c>
      <c r="AC110">
        <f t="shared" si="47"/>
        <v>0</v>
      </c>
      <c r="AD110">
        <f t="shared" si="47"/>
        <v>0</v>
      </c>
      <c r="AE110">
        <f t="shared" si="47"/>
        <v>0</v>
      </c>
      <c r="AF110">
        <f t="shared" si="47"/>
        <v>0</v>
      </c>
      <c r="AG110">
        <f t="shared" si="47"/>
        <v>0</v>
      </c>
      <c r="AH110">
        <f t="shared" si="47"/>
        <v>0</v>
      </c>
      <c r="AI110">
        <f t="shared" si="47"/>
        <v>0</v>
      </c>
      <c r="AJ110">
        <f t="shared" si="47"/>
        <v>0</v>
      </c>
    </row>
    <row r="111" spans="1:36" x14ac:dyDescent="0.25">
      <c r="A111" s="57" t="s">
        <v>210</v>
      </c>
      <c r="B111">
        <f t="shared" si="48"/>
        <v>7500</v>
      </c>
      <c r="C111">
        <f t="shared" si="46"/>
        <v>7500</v>
      </c>
      <c r="D111">
        <f t="shared" si="46"/>
        <v>7500</v>
      </c>
      <c r="E111">
        <f t="shared" si="46"/>
        <v>7500</v>
      </c>
      <c r="F111">
        <f t="shared" si="46"/>
        <v>7500</v>
      </c>
      <c r="G111">
        <f t="shared" si="46"/>
        <v>7500</v>
      </c>
      <c r="H111">
        <f t="shared" si="46"/>
        <v>7500</v>
      </c>
      <c r="I111">
        <f t="shared" si="46"/>
        <v>7500</v>
      </c>
      <c r="J111">
        <f t="shared" si="46"/>
        <v>7500</v>
      </c>
      <c r="K111">
        <f t="shared" si="46"/>
        <v>7500</v>
      </c>
      <c r="L111">
        <f t="shared" si="46"/>
        <v>7500</v>
      </c>
      <c r="M111">
        <f t="shared" si="46"/>
        <v>7500</v>
      </c>
      <c r="N111">
        <f t="shared" si="46"/>
        <v>7500</v>
      </c>
      <c r="O111">
        <f t="shared" si="46"/>
        <v>7500</v>
      </c>
      <c r="P111">
        <f t="shared" si="46"/>
        <v>0</v>
      </c>
      <c r="Q111">
        <f t="shared" si="46"/>
        <v>0</v>
      </c>
      <c r="R111">
        <f t="shared" si="46"/>
        <v>0</v>
      </c>
      <c r="S111">
        <f t="shared" si="46"/>
        <v>0</v>
      </c>
      <c r="T111">
        <f t="shared" si="46"/>
        <v>0</v>
      </c>
      <c r="U111">
        <f t="shared" si="46"/>
        <v>0</v>
      </c>
      <c r="V111">
        <f t="shared" si="46"/>
        <v>0</v>
      </c>
      <c r="W111">
        <f t="shared" si="46"/>
        <v>0</v>
      </c>
      <c r="X111">
        <f t="shared" si="46"/>
        <v>0</v>
      </c>
      <c r="Y111">
        <f t="shared" si="46"/>
        <v>0</v>
      </c>
      <c r="Z111">
        <f t="shared" si="46"/>
        <v>0</v>
      </c>
      <c r="AA111">
        <f t="shared" si="47"/>
        <v>0</v>
      </c>
      <c r="AB111">
        <f t="shared" si="47"/>
        <v>0</v>
      </c>
      <c r="AC111">
        <f t="shared" si="47"/>
        <v>0</v>
      </c>
      <c r="AD111">
        <f t="shared" si="47"/>
        <v>0</v>
      </c>
      <c r="AE111">
        <f t="shared" si="47"/>
        <v>0</v>
      </c>
      <c r="AF111">
        <f t="shared" si="47"/>
        <v>0</v>
      </c>
      <c r="AG111">
        <f t="shared" si="47"/>
        <v>0</v>
      </c>
      <c r="AH111">
        <f t="shared" si="47"/>
        <v>0</v>
      </c>
      <c r="AI111">
        <f t="shared" si="47"/>
        <v>0</v>
      </c>
      <c r="AJ111">
        <f t="shared" si="47"/>
        <v>0</v>
      </c>
    </row>
    <row r="112" spans="1:36" x14ac:dyDescent="0.25">
      <c r="A112" s="57" t="s">
        <v>211</v>
      </c>
      <c r="B112">
        <f t="shared" si="48"/>
        <v>7500</v>
      </c>
      <c r="C112">
        <f t="shared" si="46"/>
        <v>7500</v>
      </c>
      <c r="D112">
        <f t="shared" si="46"/>
        <v>7500</v>
      </c>
      <c r="E112">
        <f t="shared" si="46"/>
        <v>7500</v>
      </c>
      <c r="F112">
        <f t="shared" si="46"/>
        <v>0</v>
      </c>
      <c r="G112">
        <f t="shared" si="46"/>
        <v>0</v>
      </c>
      <c r="H112">
        <f t="shared" si="46"/>
        <v>0</v>
      </c>
      <c r="I112">
        <f t="shared" si="46"/>
        <v>0</v>
      </c>
      <c r="J112">
        <f t="shared" si="46"/>
        <v>0</v>
      </c>
      <c r="K112">
        <f t="shared" si="46"/>
        <v>0</v>
      </c>
      <c r="L112">
        <f t="shared" si="46"/>
        <v>0</v>
      </c>
      <c r="M112">
        <f t="shared" si="46"/>
        <v>0</v>
      </c>
      <c r="N112">
        <f t="shared" si="46"/>
        <v>0</v>
      </c>
      <c r="O112">
        <f t="shared" si="46"/>
        <v>0</v>
      </c>
      <c r="P112">
        <f t="shared" si="46"/>
        <v>0</v>
      </c>
      <c r="Q112">
        <f t="shared" si="46"/>
        <v>0</v>
      </c>
      <c r="R112">
        <f t="shared" si="46"/>
        <v>0</v>
      </c>
      <c r="S112">
        <f t="shared" si="46"/>
        <v>0</v>
      </c>
      <c r="T112">
        <f t="shared" si="46"/>
        <v>0</v>
      </c>
      <c r="U112">
        <f t="shared" si="46"/>
        <v>0</v>
      </c>
      <c r="V112">
        <f t="shared" si="46"/>
        <v>0</v>
      </c>
      <c r="W112">
        <f t="shared" si="46"/>
        <v>0</v>
      </c>
      <c r="X112">
        <f t="shared" si="46"/>
        <v>0</v>
      </c>
      <c r="Y112">
        <f t="shared" si="46"/>
        <v>0</v>
      </c>
      <c r="Z112">
        <f t="shared" si="46"/>
        <v>0</v>
      </c>
      <c r="AA112">
        <f t="shared" si="47"/>
        <v>0</v>
      </c>
      <c r="AB112">
        <f t="shared" si="47"/>
        <v>0</v>
      </c>
      <c r="AC112">
        <f t="shared" si="47"/>
        <v>0</v>
      </c>
      <c r="AD112">
        <f t="shared" si="47"/>
        <v>0</v>
      </c>
      <c r="AE112">
        <f t="shared" si="47"/>
        <v>0</v>
      </c>
      <c r="AF112">
        <f t="shared" si="47"/>
        <v>0</v>
      </c>
      <c r="AG112">
        <f t="shared" si="47"/>
        <v>0</v>
      </c>
      <c r="AH112">
        <f t="shared" si="47"/>
        <v>0</v>
      </c>
      <c r="AI112">
        <f t="shared" si="47"/>
        <v>0</v>
      </c>
      <c r="AJ112">
        <f t="shared" si="47"/>
        <v>0</v>
      </c>
    </row>
    <row r="113" spans="1:36" x14ac:dyDescent="0.25">
      <c r="A113" s="57" t="s">
        <v>212</v>
      </c>
      <c r="B113">
        <f t="shared" si="48"/>
        <v>7500</v>
      </c>
      <c r="C113">
        <f t="shared" si="46"/>
        <v>7500</v>
      </c>
      <c r="D113">
        <f t="shared" si="46"/>
        <v>7500</v>
      </c>
      <c r="E113">
        <f t="shared" si="46"/>
        <v>7500</v>
      </c>
      <c r="F113">
        <f t="shared" si="46"/>
        <v>7500</v>
      </c>
      <c r="G113">
        <f t="shared" si="46"/>
        <v>7500</v>
      </c>
      <c r="H113">
        <f t="shared" si="46"/>
        <v>7500</v>
      </c>
      <c r="I113">
        <f t="shared" si="46"/>
        <v>7500</v>
      </c>
      <c r="J113">
        <f t="shared" si="46"/>
        <v>7500</v>
      </c>
      <c r="K113">
        <f t="shared" si="46"/>
        <v>7500</v>
      </c>
      <c r="L113">
        <f t="shared" si="46"/>
        <v>7500</v>
      </c>
      <c r="M113">
        <f t="shared" si="46"/>
        <v>7500</v>
      </c>
      <c r="N113">
        <f t="shared" si="46"/>
        <v>7500</v>
      </c>
      <c r="O113">
        <f t="shared" si="46"/>
        <v>7500</v>
      </c>
      <c r="P113">
        <f t="shared" si="46"/>
        <v>7500</v>
      </c>
      <c r="Q113">
        <f t="shared" si="46"/>
        <v>7500</v>
      </c>
      <c r="R113">
        <f t="shared" si="46"/>
        <v>7500</v>
      </c>
      <c r="S113">
        <f t="shared" si="46"/>
        <v>7500</v>
      </c>
      <c r="T113">
        <f t="shared" si="46"/>
        <v>7500</v>
      </c>
      <c r="U113">
        <f t="shared" si="46"/>
        <v>7500</v>
      </c>
      <c r="V113">
        <f t="shared" si="46"/>
        <v>7500</v>
      </c>
      <c r="W113">
        <f t="shared" si="46"/>
        <v>7500</v>
      </c>
      <c r="X113">
        <f t="shared" si="46"/>
        <v>7500</v>
      </c>
      <c r="Y113">
        <f t="shared" si="46"/>
        <v>7500</v>
      </c>
      <c r="Z113">
        <f t="shared" si="46"/>
        <v>7500</v>
      </c>
      <c r="AA113">
        <f t="shared" si="47"/>
        <v>7500</v>
      </c>
      <c r="AB113">
        <f t="shared" si="47"/>
        <v>7500</v>
      </c>
      <c r="AC113">
        <f t="shared" si="47"/>
        <v>7500</v>
      </c>
      <c r="AD113">
        <f t="shared" si="47"/>
        <v>7500</v>
      </c>
      <c r="AE113">
        <f t="shared" si="47"/>
        <v>7500</v>
      </c>
      <c r="AF113">
        <f t="shared" si="47"/>
        <v>7500</v>
      </c>
      <c r="AG113">
        <f t="shared" si="47"/>
        <v>7500</v>
      </c>
      <c r="AH113">
        <f t="shared" si="47"/>
        <v>7500</v>
      </c>
      <c r="AI113">
        <f t="shared" si="47"/>
        <v>7500</v>
      </c>
      <c r="AJ113">
        <f t="shared" si="47"/>
        <v>7500</v>
      </c>
    </row>
    <row r="114" spans="1:36" x14ac:dyDescent="0.25">
      <c r="A114" s="57" t="s">
        <v>213</v>
      </c>
      <c r="B114">
        <f t="shared" si="48"/>
        <v>7500</v>
      </c>
      <c r="C114">
        <f t="shared" si="46"/>
        <v>7500</v>
      </c>
      <c r="D114">
        <f t="shared" si="46"/>
        <v>7500</v>
      </c>
      <c r="E114">
        <f t="shared" si="46"/>
        <v>7500</v>
      </c>
      <c r="F114">
        <f t="shared" si="46"/>
        <v>7500</v>
      </c>
      <c r="G114">
        <f t="shared" si="46"/>
        <v>7500</v>
      </c>
      <c r="H114">
        <f t="shared" si="46"/>
        <v>7500</v>
      </c>
      <c r="I114">
        <f t="shared" si="46"/>
        <v>7500</v>
      </c>
      <c r="J114">
        <f t="shared" si="46"/>
        <v>7500</v>
      </c>
      <c r="K114">
        <f t="shared" si="46"/>
        <v>7500</v>
      </c>
      <c r="L114">
        <f t="shared" si="46"/>
        <v>7500</v>
      </c>
      <c r="M114">
        <f t="shared" si="46"/>
        <v>7500</v>
      </c>
      <c r="N114">
        <f t="shared" si="46"/>
        <v>7500</v>
      </c>
      <c r="O114">
        <f t="shared" si="46"/>
        <v>7500</v>
      </c>
      <c r="P114">
        <f t="shared" si="46"/>
        <v>7500</v>
      </c>
      <c r="Q114">
        <f t="shared" si="46"/>
        <v>7500</v>
      </c>
      <c r="R114">
        <f t="shared" si="46"/>
        <v>7500</v>
      </c>
      <c r="S114">
        <f t="shared" si="46"/>
        <v>7500</v>
      </c>
      <c r="T114">
        <f t="shared" si="46"/>
        <v>7500</v>
      </c>
      <c r="U114">
        <f t="shared" si="46"/>
        <v>7500</v>
      </c>
      <c r="V114">
        <f t="shared" si="46"/>
        <v>7500</v>
      </c>
      <c r="W114">
        <f t="shared" si="46"/>
        <v>7500</v>
      </c>
      <c r="X114">
        <f t="shared" si="46"/>
        <v>7500</v>
      </c>
      <c r="Y114">
        <f t="shared" si="46"/>
        <v>7500</v>
      </c>
      <c r="Z114">
        <f t="shared" si="46"/>
        <v>7500</v>
      </c>
      <c r="AA114">
        <f t="shared" si="47"/>
        <v>7500</v>
      </c>
      <c r="AB114">
        <f t="shared" si="47"/>
        <v>7500</v>
      </c>
      <c r="AC114">
        <f t="shared" si="47"/>
        <v>7500</v>
      </c>
      <c r="AD114">
        <f t="shared" si="47"/>
        <v>7500</v>
      </c>
      <c r="AE114">
        <f t="shared" si="47"/>
        <v>7500</v>
      </c>
      <c r="AF114">
        <f t="shared" si="47"/>
        <v>7500</v>
      </c>
      <c r="AG114">
        <f t="shared" si="47"/>
        <v>7500</v>
      </c>
      <c r="AH114">
        <f t="shared" si="47"/>
        <v>7500</v>
      </c>
      <c r="AI114">
        <f t="shared" si="47"/>
        <v>7500</v>
      </c>
      <c r="AJ114">
        <f t="shared" si="47"/>
        <v>7500</v>
      </c>
    </row>
    <row r="115" spans="1:36" x14ac:dyDescent="0.25">
      <c r="A115" s="57" t="s">
        <v>214</v>
      </c>
      <c r="B115">
        <f t="shared" si="48"/>
        <v>7500</v>
      </c>
      <c r="C115">
        <f t="shared" si="46"/>
        <v>7500</v>
      </c>
      <c r="D115">
        <f t="shared" si="46"/>
        <v>7500</v>
      </c>
      <c r="E115">
        <f t="shared" si="46"/>
        <v>7500</v>
      </c>
      <c r="F115">
        <f t="shared" si="46"/>
        <v>7500</v>
      </c>
      <c r="G115">
        <f t="shared" si="46"/>
        <v>7500</v>
      </c>
      <c r="H115">
        <f t="shared" si="46"/>
        <v>7500</v>
      </c>
      <c r="I115">
        <f t="shared" si="46"/>
        <v>7500</v>
      </c>
      <c r="J115">
        <f t="shared" si="46"/>
        <v>7500</v>
      </c>
      <c r="K115">
        <f t="shared" si="46"/>
        <v>7500</v>
      </c>
      <c r="L115">
        <f t="shared" si="46"/>
        <v>7500</v>
      </c>
      <c r="M115">
        <f t="shared" si="46"/>
        <v>7500</v>
      </c>
      <c r="N115">
        <f t="shared" si="46"/>
        <v>7500</v>
      </c>
      <c r="O115">
        <f t="shared" si="46"/>
        <v>7500</v>
      </c>
      <c r="P115">
        <f t="shared" si="46"/>
        <v>7500</v>
      </c>
      <c r="Q115">
        <f t="shared" si="46"/>
        <v>7500</v>
      </c>
      <c r="R115">
        <f t="shared" si="46"/>
        <v>7500</v>
      </c>
      <c r="S115">
        <f t="shared" si="46"/>
        <v>7500</v>
      </c>
      <c r="T115">
        <f t="shared" si="46"/>
        <v>7500</v>
      </c>
      <c r="U115">
        <f t="shared" si="46"/>
        <v>7500</v>
      </c>
      <c r="V115">
        <f t="shared" si="46"/>
        <v>7500</v>
      </c>
      <c r="W115">
        <f t="shared" si="46"/>
        <v>0</v>
      </c>
      <c r="X115">
        <f t="shared" si="46"/>
        <v>0</v>
      </c>
      <c r="Y115">
        <f t="shared" si="46"/>
        <v>0</v>
      </c>
      <c r="Z115">
        <f t="shared" si="46"/>
        <v>0</v>
      </c>
      <c r="AA115">
        <f t="shared" si="47"/>
        <v>0</v>
      </c>
      <c r="AB115">
        <f t="shared" si="47"/>
        <v>0</v>
      </c>
      <c r="AC115">
        <f t="shared" si="47"/>
        <v>0</v>
      </c>
      <c r="AD115">
        <f t="shared" si="47"/>
        <v>0</v>
      </c>
      <c r="AE115">
        <f t="shared" si="47"/>
        <v>0</v>
      </c>
      <c r="AF115">
        <f t="shared" si="47"/>
        <v>0</v>
      </c>
      <c r="AG115">
        <f t="shared" si="47"/>
        <v>0</v>
      </c>
      <c r="AH115">
        <f t="shared" si="47"/>
        <v>0</v>
      </c>
      <c r="AI115">
        <f t="shared" si="47"/>
        <v>0</v>
      </c>
      <c r="AJ115">
        <f t="shared" si="47"/>
        <v>0</v>
      </c>
    </row>
    <row r="116" spans="1:36" x14ac:dyDescent="0.25">
      <c r="A116" s="57" t="s">
        <v>215</v>
      </c>
      <c r="B116">
        <f t="shared" si="48"/>
        <v>7500</v>
      </c>
      <c r="C116">
        <f t="shared" si="46"/>
        <v>7500</v>
      </c>
      <c r="D116">
        <f t="shared" si="46"/>
        <v>7500</v>
      </c>
      <c r="E116">
        <f t="shared" si="46"/>
        <v>7500</v>
      </c>
      <c r="F116">
        <f t="shared" si="46"/>
        <v>7500</v>
      </c>
      <c r="G116">
        <f t="shared" si="46"/>
        <v>7500</v>
      </c>
      <c r="H116">
        <f t="shared" si="46"/>
        <v>7500</v>
      </c>
      <c r="I116">
        <f t="shared" si="46"/>
        <v>7500</v>
      </c>
      <c r="J116">
        <f t="shared" si="46"/>
        <v>7500</v>
      </c>
      <c r="K116">
        <f t="shared" si="46"/>
        <v>7500</v>
      </c>
      <c r="L116">
        <f t="shared" si="46"/>
        <v>7500</v>
      </c>
      <c r="M116">
        <f t="shared" si="46"/>
        <v>7500</v>
      </c>
      <c r="N116">
        <f t="shared" si="46"/>
        <v>7500</v>
      </c>
      <c r="O116">
        <f t="shared" si="46"/>
        <v>7500</v>
      </c>
      <c r="P116">
        <f t="shared" si="46"/>
        <v>7500</v>
      </c>
      <c r="Q116">
        <f t="shared" si="46"/>
        <v>7500</v>
      </c>
      <c r="R116">
        <f t="shared" si="46"/>
        <v>7500</v>
      </c>
      <c r="S116">
        <f t="shared" si="46"/>
        <v>7500</v>
      </c>
      <c r="T116">
        <f t="shared" si="46"/>
        <v>7500</v>
      </c>
      <c r="U116">
        <f t="shared" si="46"/>
        <v>7500</v>
      </c>
      <c r="V116">
        <f t="shared" si="46"/>
        <v>7500</v>
      </c>
      <c r="W116">
        <f t="shared" si="46"/>
        <v>7500</v>
      </c>
      <c r="X116">
        <f t="shared" si="46"/>
        <v>7500</v>
      </c>
      <c r="Y116">
        <f t="shared" si="46"/>
        <v>7500</v>
      </c>
      <c r="Z116">
        <f t="shared" si="46"/>
        <v>7500</v>
      </c>
      <c r="AA116">
        <f t="shared" si="47"/>
        <v>7500</v>
      </c>
      <c r="AB116">
        <f t="shared" si="47"/>
        <v>7500</v>
      </c>
      <c r="AC116">
        <f t="shared" si="47"/>
        <v>7500</v>
      </c>
      <c r="AD116">
        <f t="shared" si="47"/>
        <v>7500</v>
      </c>
      <c r="AE116">
        <f t="shared" si="47"/>
        <v>7500</v>
      </c>
      <c r="AF116">
        <f t="shared" si="47"/>
        <v>7500</v>
      </c>
      <c r="AG116">
        <f t="shared" si="47"/>
        <v>7500</v>
      </c>
      <c r="AH116">
        <f t="shared" si="47"/>
        <v>7500</v>
      </c>
      <c r="AI116">
        <f t="shared" si="47"/>
        <v>7500</v>
      </c>
      <c r="AJ116">
        <f t="shared" si="47"/>
        <v>7500</v>
      </c>
    </row>
    <row r="117" spans="1:36" x14ac:dyDescent="0.25">
      <c r="A117" s="57" t="s">
        <v>216</v>
      </c>
      <c r="B117">
        <f t="shared" si="48"/>
        <v>7500</v>
      </c>
      <c r="C117">
        <f t="shared" si="46"/>
        <v>7500</v>
      </c>
      <c r="D117">
        <f t="shared" si="46"/>
        <v>7500</v>
      </c>
      <c r="E117">
        <f t="shared" si="46"/>
        <v>7500</v>
      </c>
      <c r="F117">
        <f t="shared" si="46"/>
        <v>0</v>
      </c>
      <c r="G117">
        <f t="shared" si="46"/>
        <v>0</v>
      </c>
      <c r="H117">
        <f t="shared" si="46"/>
        <v>0</v>
      </c>
      <c r="I117">
        <f t="shared" si="46"/>
        <v>0</v>
      </c>
      <c r="J117">
        <f t="shared" si="46"/>
        <v>0</v>
      </c>
      <c r="K117">
        <f t="shared" si="46"/>
        <v>0</v>
      </c>
      <c r="L117">
        <f t="shared" si="46"/>
        <v>0</v>
      </c>
      <c r="M117">
        <f t="shared" si="46"/>
        <v>0</v>
      </c>
      <c r="N117">
        <f t="shared" si="46"/>
        <v>0</v>
      </c>
      <c r="O117">
        <f t="shared" si="46"/>
        <v>0</v>
      </c>
      <c r="P117">
        <f t="shared" si="46"/>
        <v>0</v>
      </c>
      <c r="Q117">
        <f t="shared" si="46"/>
        <v>0</v>
      </c>
      <c r="R117">
        <f t="shared" si="46"/>
        <v>0</v>
      </c>
      <c r="S117">
        <f t="shared" si="46"/>
        <v>0</v>
      </c>
      <c r="T117">
        <f t="shared" si="46"/>
        <v>0</v>
      </c>
      <c r="U117">
        <f t="shared" si="46"/>
        <v>0</v>
      </c>
      <c r="V117">
        <f t="shared" si="46"/>
        <v>0</v>
      </c>
      <c r="W117">
        <f t="shared" si="46"/>
        <v>0</v>
      </c>
      <c r="X117">
        <f t="shared" si="46"/>
        <v>0</v>
      </c>
      <c r="Y117">
        <f t="shared" si="46"/>
        <v>0</v>
      </c>
      <c r="Z117">
        <f t="shared" si="46"/>
        <v>0</v>
      </c>
      <c r="AA117">
        <f t="shared" si="47"/>
        <v>0</v>
      </c>
      <c r="AB117">
        <f t="shared" si="47"/>
        <v>0</v>
      </c>
      <c r="AC117">
        <f t="shared" si="47"/>
        <v>0</v>
      </c>
      <c r="AD117">
        <f t="shared" si="47"/>
        <v>0</v>
      </c>
      <c r="AE117">
        <f t="shared" si="47"/>
        <v>0</v>
      </c>
      <c r="AF117">
        <f t="shared" si="47"/>
        <v>0</v>
      </c>
      <c r="AG117">
        <f t="shared" si="47"/>
        <v>0</v>
      </c>
      <c r="AH117">
        <f t="shared" si="47"/>
        <v>0</v>
      </c>
      <c r="AI117">
        <f t="shared" si="47"/>
        <v>0</v>
      </c>
      <c r="AJ117">
        <f t="shared" si="47"/>
        <v>0</v>
      </c>
    </row>
    <row r="118" spans="1:36" x14ac:dyDescent="0.25">
      <c r="A118" s="57" t="s">
        <v>217</v>
      </c>
      <c r="B118">
        <f t="shared" si="48"/>
        <v>7500</v>
      </c>
      <c r="C118">
        <f t="shared" si="46"/>
        <v>7500</v>
      </c>
      <c r="D118">
        <f t="shared" si="46"/>
        <v>7500</v>
      </c>
      <c r="E118">
        <f t="shared" si="46"/>
        <v>7500</v>
      </c>
      <c r="F118">
        <f t="shared" si="46"/>
        <v>7500</v>
      </c>
      <c r="G118">
        <f t="shared" si="46"/>
        <v>7500</v>
      </c>
      <c r="H118">
        <f t="shared" si="46"/>
        <v>7500</v>
      </c>
      <c r="I118">
        <f t="shared" si="46"/>
        <v>7500</v>
      </c>
      <c r="J118">
        <f t="shared" si="46"/>
        <v>7500</v>
      </c>
      <c r="K118">
        <f t="shared" si="46"/>
        <v>7500</v>
      </c>
      <c r="L118">
        <f t="shared" si="46"/>
        <v>7500</v>
      </c>
      <c r="M118">
        <f t="shared" si="46"/>
        <v>7500</v>
      </c>
      <c r="N118">
        <f t="shared" si="46"/>
        <v>7500</v>
      </c>
      <c r="O118">
        <f t="shared" si="46"/>
        <v>7500</v>
      </c>
      <c r="P118">
        <f t="shared" si="46"/>
        <v>7500</v>
      </c>
      <c r="Q118">
        <f t="shared" si="46"/>
        <v>7500</v>
      </c>
      <c r="R118">
        <f t="shared" si="46"/>
        <v>7500</v>
      </c>
      <c r="S118">
        <f t="shared" si="46"/>
        <v>7500</v>
      </c>
      <c r="T118">
        <f t="shared" si="46"/>
        <v>7500</v>
      </c>
      <c r="U118">
        <f t="shared" si="46"/>
        <v>7500</v>
      </c>
      <c r="V118">
        <f t="shared" si="46"/>
        <v>7500</v>
      </c>
      <c r="W118">
        <f t="shared" si="46"/>
        <v>7500</v>
      </c>
      <c r="X118">
        <f t="shared" si="46"/>
        <v>7500</v>
      </c>
      <c r="Y118">
        <f t="shared" si="46"/>
        <v>7500</v>
      </c>
      <c r="Z118">
        <f t="shared" si="46"/>
        <v>7500</v>
      </c>
      <c r="AA118">
        <f t="shared" si="47"/>
        <v>0</v>
      </c>
      <c r="AB118">
        <f t="shared" si="47"/>
        <v>0</v>
      </c>
      <c r="AC118">
        <f t="shared" si="47"/>
        <v>0</v>
      </c>
      <c r="AD118">
        <f t="shared" si="47"/>
        <v>0</v>
      </c>
      <c r="AE118">
        <f t="shared" si="47"/>
        <v>0</v>
      </c>
      <c r="AF118">
        <f t="shared" si="47"/>
        <v>0</v>
      </c>
      <c r="AG118">
        <f t="shared" si="47"/>
        <v>0</v>
      </c>
      <c r="AH118">
        <f t="shared" si="47"/>
        <v>0</v>
      </c>
      <c r="AI118">
        <f t="shared" si="47"/>
        <v>0</v>
      </c>
      <c r="AJ118">
        <f t="shared" si="47"/>
        <v>0</v>
      </c>
    </row>
    <row r="119" spans="1:36" x14ac:dyDescent="0.25">
      <c r="A119" s="57" t="s">
        <v>218</v>
      </c>
      <c r="B119">
        <f t="shared" si="48"/>
        <v>7500</v>
      </c>
      <c r="C119">
        <f t="shared" si="46"/>
        <v>7500</v>
      </c>
      <c r="D119">
        <f t="shared" si="46"/>
        <v>7500</v>
      </c>
      <c r="E119">
        <f t="shared" si="46"/>
        <v>7500</v>
      </c>
      <c r="F119">
        <f t="shared" si="46"/>
        <v>7500</v>
      </c>
      <c r="G119">
        <f t="shared" si="46"/>
        <v>7500</v>
      </c>
      <c r="H119">
        <f t="shared" si="46"/>
        <v>7500</v>
      </c>
      <c r="I119">
        <f t="shared" ref="C119:Z123" si="49">7500*IF(I101&lt;200000,1,0)</f>
        <v>7500</v>
      </c>
      <c r="J119">
        <f t="shared" si="49"/>
        <v>7500</v>
      </c>
      <c r="K119">
        <f t="shared" si="49"/>
        <v>7500</v>
      </c>
      <c r="L119">
        <f t="shared" si="49"/>
        <v>7500</v>
      </c>
      <c r="M119">
        <f t="shared" si="49"/>
        <v>7500</v>
      </c>
      <c r="N119">
        <f t="shared" si="49"/>
        <v>7500</v>
      </c>
      <c r="O119">
        <f t="shared" si="49"/>
        <v>7500</v>
      </c>
      <c r="P119">
        <f t="shared" si="49"/>
        <v>7500</v>
      </c>
      <c r="Q119">
        <f t="shared" si="49"/>
        <v>7500</v>
      </c>
      <c r="R119">
        <f t="shared" si="49"/>
        <v>7500</v>
      </c>
      <c r="S119">
        <f t="shared" si="49"/>
        <v>7500</v>
      </c>
      <c r="T119">
        <f t="shared" si="49"/>
        <v>7500</v>
      </c>
      <c r="U119">
        <f t="shared" si="49"/>
        <v>7500</v>
      </c>
      <c r="V119">
        <f t="shared" si="49"/>
        <v>7500</v>
      </c>
      <c r="W119">
        <f t="shared" si="49"/>
        <v>7500</v>
      </c>
      <c r="X119">
        <f t="shared" si="49"/>
        <v>7500</v>
      </c>
      <c r="Y119">
        <f t="shared" si="49"/>
        <v>7500</v>
      </c>
      <c r="Z119">
        <f t="shared" si="49"/>
        <v>7500</v>
      </c>
      <c r="AA119">
        <f t="shared" ref="AA119:AJ119" si="50">7500*IF(AA101&lt;200000,1,0)</f>
        <v>7500</v>
      </c>
      <c r="AB119">
        <f t="shared" si="50"/>
        <v>7500</v>
      </c>
      <c r="AC119">
        <f t="shared" si="50"/>
        <v>0</v>
      </c>
      <c r="AD119">
        <f t="shared" si="50"/>
        <v>0</v>
      </c>
      <c r="AE119">
        <f t="shared" si="50"/>
        <v>0</v>
      </c>
      <c r="AF119">
        <f t="shared" si="50"/>
        <v>0</v>
      </c>
      <c r="AG119">
        <f t="shared" si="50"/>
        <v>0</v>
      </c>
      <c r="AH119">
        <f t="shared" si="50"/>
        <v>0</v>
      </c>
      <c r="AI119">
        <f t="shared" si="50"/>
        <v>0</v>
      </c>
      <c r="AJ119">
        <f t="shared" si="50"/>
        <v>0</v>
      </c>
    </row>
    <row r="120" spans="1:36" x14ac:dyDescent="0.25">
      <c r="A120" s="57" t="s">
        <v>219</v>
      </c>
      <c r="B120">
        <f t="shared" si="48"/>
        <v>7500</v>
      </c>
      <c r="C120">
        <f t="shared" si="49"/>
        <v>7500</v>
      </c>
      <c r="D120">
        <f t="shared" si="49"/>
        <v>7500</v>
      </c>
      <c r="E120">
        <f t="shared" si="49"/>
        <v>0</v>
      </c>
      <c r="F120">
        <f t="shared" si="49"/>
        <v>0</v>
      </c>
      <c r="G120">
        <f t="shared" si="49"/>
        <v>0</v>
      </c>
      <c r="H120">
        <f t="shared" si="49"/>
        <v>0</v>
      </c>
      <c r="I120">
        <f t="shared" si="49"/>
        <v>0</v>
      </c>
      <c r="J120">
        <f t="shared" si="49"/>
        <v>0</v>
      </c>
      <c r="K120">
        <f t="shared" si="49"/>
        <v>0</v>
      </c>
      <c r="L120">
        <f t="shared" si="49"/>
        <v>0</v>
      </c>
      <c r="M120">
        <f t="shared" si="49"/>
        <v>0</v>
      </c>
      <c r="N120">
        <f t="shared" si="49"/>
        <v>0</v>
      </c>
      <c r="O120">
        <f t="shared" si="49"/>
        <v>0</v>
      </c>
      <c r="P120">
        <f t="shared" si="49"/>
        <v>0</v>
      </c>
      <c r="Q120">
        <f t="shared" si="49"/>
        <v>0</v>
      </c>
      <c r="R120">
        <f t="shared" si="49"/>
        <v>0</v>
      </c>
      <c r="S120">
        <f t="shared" si="49"/>
        <v>0</v>
      </c>
      <c r="T120">
        <f t="shared" si="49"/>
        <v>0</v>
      </c>
      <c r="U120">
        <f t="shared" si="49"/>
        <v>0</v>
      </c>
      <c r="V120">
        <f t="shared" si="49"/>
        <v>0</v>
      </c>
      <c r="W120">
        <f t="shared" si="49"/>
        <v>0</v>
      </c>
      <c r="X120">
        <f t="shared" si="49"/>
        <v>0</v>
      </c>
      <c r="Y120">
        <f t="shared" si="49"/>
        <v>0</v>
      </c>
      <c r="Z120">
        <f t="shared" si="49"/>
        <v>0</v>
      </c>
      <c r="AA120">
        <f t="shared" ref="AA120:AJ120" si="51">7500*IF(AA102&lt;200000,1,0)</f>
        <v>0</v>
      </c>
      <c r="AB120">
        <f t="shared" si="51"/>
        <v>0</v>
      </c>
      <c r="AC120">
        <f t="shared" si="51"/>
        <v>0</v>
      </c>
      <c r="AD120">
        <f t="shared" si="51"/>
        <v>0</v>
      </c>
      <c r="AE120">
        <f t="shared" si="51"/>
        <v>0</v>
      </c>
      <c r="AF120">
        <f t="shared" si="51"/>
        <v>0</v>
      </c>
      <c r="AG120">
        <f t="shared" si="51"/>
        <v>0</v>
      </c>
      <c r="AH120">
        <f t="shared" si="51"/>
        <v>0</v>
      </c>
      <c r="AI120">
        <f t="shared" si="51"/>
        <v>0</v>
      </c>
      <c r="AJ120">
        <f t="shared" si="51"/>
        <v>0</v>
      </c>
    </row>
    <row r="121" spans="1:36" x14ac:dyDescent="0.25">
      <c r="A121" s="57" t="s">
        <v>220</v>
      </c>
      <c r="B121">
        <f t="shared" si="48"/>
        <v>7500</v>
      </c>
      <c r="C121">
        <f t="shared" si="49"/>
        <v>7500</v>
      </c>
      <c r="D121">
        <f t="shared" si="49"/>
        <v>7500</v>
      </c>
      <c r="E121">
        <f t="shared" si="49"/>
        <v>7500</v>
      </c>
      <c r="F121">
        <f t="shared" si="49"/>
        <v>7500</v>
      </c>
      <c r="G121">
        <f t="shared" si="49"/>
        <v>7500</v>
      </c>
      <c r="H121">
        <f t="shared" si="49"/>
        <v>7500</v>
      </c>
      <c r="I121">
        <f t="shared" si="49"/>
        <v>7500</v>
      </c>
      <c r="J121">
        <f t="shared" si="49"/>
        <v>7500</v>
      </c>
      <c r="K121">
        <f t="shared" si="49"/>
        <v>7500</v>
      </c>
      <c r="L121">
        <f t="shared" si="49"/>
        <v>7500</v>
      </c>
      <c r="M121">
        <f t="shared" si="49"/>
        <v>0</v>
      </c>
      <c r="N121">
        <f t="shared" si="49"/>
        <v>0</v>
      </c>
      <c r="O121">
        <f t="shared" si="49"/>
        <v>0</v>
      </c>
      <c r="P121">
        <f t="shared" si="49"/>
        <v>0</v>
      </c>
      <c r="Q121">
        <f t="shared" si="49"/>
        <v>0</v>
      </c>
      <c r="R121">
        <f t="shared" si="49"/>
        <v>0</v>
      </c>
      <c r="S121">
        <f t="shared" si="49"/>
        <v>0</v>
      </c>
      <c r="T121">
        <f t="shared" si="49"/>
        <v>0</v>
      </c>
      <c r="U121">
        <f t="shared" si="49"/>
        <v>0</v>
      </c>
      <c r="V121">
        <f t="shared" si="49"/>
        <v>0</v>
      </c>
      <c r="W121">
        <f t="shared" si="49"/>
        <v>0</v>
      </c>
      <c r="X121">
        <f t="shared" si="49"/>
        <v>0</v>
      </c>
      <c r="Y121">
        <f t="shared" si="49"/>
        <v>0</v>
      </c>
      <c r="Z121">
        <f t="shared" si="49"/>
        <v>0</v>
      </c>
      <c r="AA121">
        <f t="shared" ref="AA121:AJ121" si="52">7500*IF(AA103&lt;200000,1,0)</f>
        <v>0</v>
      </c>
      <c r="AB121">
        <f t="shared" si="52"/>
        <v>0</v>
      </c>
      <c r="AC121">
        <f t="shared" si="52"/>
        <v>0</v>
      </c>
      <c r="AD121">
        <f t="shared" si="52"/>
        <v>0</v>
      </c>
      <c r="AE121">
        <f t="shared" si="52"/>
        <v>0</v>
      </c>
      <c r="AF121">
        <f t="shared" si="52"/>
        <v>0</v>
      </c>
      <c r="AG121">
        <f t="shared" si="52"/>
        <v>0</v>
      </c>
      <c r="AH121">
        <f t="shared" si="52"/>
        <v>0</v>
      </c>
      <c r="AI121">
        <f t="shared" si="52"/>
        <v>0</v>
      </c>
      <c r="AJ121">
        <f t="shared" si="52"/>
        <v>0</v>
      </c>
    </row>
    <row r="122" spans="1:36" x14ac:dyDescent="0.25">
      <c r="A122" s="57" t="s">
        <v>222</v>
      </c>
      <c r="B122">
        <f t="shared" si="48"/>
        <v>7500</v>
      </c>
      <c r="C122">
        <f t="shared" si="49"/>
        <v>7500</v>
      </c>
      <c r="D122">
        <f t="shared" si="49"/>
        <v>7500</v>
      </c>
      <c r="E122">
        <f t="shared" si="49"/>
        <v>7500</v>
      </c>
      <c r="F122">
        <f t="shared" si="49"/>
        <v>7500</v>
      </c>
      <c r="G122">
        <f t="shared" si="49"/>
        <v>7500</v>
      </c>
      <c r="H122">
        <f t="shared" si="49"/>
        <v>7500</v>
      </c>
      <c r="I122">
        <f t="shared" si="49"/>
        <v>7500</v>
      </c>
      <c r="J122">
        <f t="shared" si="49"/>
        <v>7500</v>
      </c>
      <c r="K122">
        <f t="shared" si="49"/>
        <v>7500</v>
      </c>
      <c r="L122">
        <f t="shared" si="49"/>
        <v>7500</v>
      </c>
      <c r="M122">
        <f t="shared" si="49"/>
        <v>7500</v>
      </c>
      <c r="N122">
        <f t="shared" si="49"/>
        <v>7500</v>
      </c>
      <c r="O122">
        <f t="shared" si="49"/>
        <v>7500</v>
      </c>
      <c r="P122">
        <f t="shared" si="49"/>
        <v>7500</v>
      </c>
      <c r="Q122">
        <f t="shared" si="49"/>
        <v>7500</v>
      </c>
      <c r="R122">
        <f t="shared" si="49"/>
        <v>7500</v>
      </c>
      <c r="S122">
        <f t="shared" si="49"/>
        <v>7500</v>
      </c>
      <c r="T122">
        <f t="shared" si="49"/>
        <v>7500</v>
      </c>
      <c r="U122">
        <f t="shared" si="49"/>
        <v>7500</v>
      </c>
      <c r="V122">
        <f t="shared" si="49"/>
        <v>7500</v>
      </c>
      <c r="W122">
        <f t="shared" si="49"/>
        <v>7500</v>
      </c>
      <c r="X122">
        <f t="shared" si="49"/>
        <v>7500</v>
      </c>
      <c r="Y122">
        <f t="shared" si="49"/>
        <v>7500</v>
      </c>
      <c r="Z122">
        <f t="shared" si="49"/>
        <v>7500</v>
      </c>
      <c r="AA122">
        <f t="shared" ref="AA122:AJ122" si="53">7500*IF(AA104&lt;200000,1,0)</f>
        <v>7500</v>
      </c>
      <c r="AB122">
        <f t="shared" si="53"/>
        <v>7500</v>
      </c>
      <c r="AC122">
        <f t="shared" si="53"/>
        <v>7500</v>
      </c>
      <c r="AD122">
        <f t="shared" si="53"/>
        <v>7500</v>
      </c>
      <c r="AE122">
        <f t="shared" si="53"/>
        <v>7500</v>
      </c>
      <c r="AF122">
        <f t="shared" si="53"/>
        <v>7500</v>
      </c>
      <c r="AG122">
        <f t="shared" si="53"/>
        <v>7500</v>
      </c>
      <c r="AH122">
        <f t="shared" si="53"/>
        <v>7500</v>
      </c>
      <c r="AI122">
        <f t="shared" si="53"/>
        <v>7500</v>
      </c>
      <c r="AJ122">
        <f t="shared" si="53"/>
        <v>7500</v>
      </c>
    </row>
    <row r="123" spans="1:36" x14ac:dyDescent="0.25">
      <c r="A123" s="57" t="s">
        <v>221</v>
      </c>
      <c r="B123">
        <f t="shared" si="48"/>
        <v>7500</v>
      </c>
      <c r="C123">
        <f t="shared" si="49"/>
        <v>7500</v>
      </c>
      <c r="D123">
        <f t="shared" si="49"/>
        <v>7500</v>
      </c>
      <c r="E123">
        <f t="shared" si="49"/>
        <v>7500</v>
      </c>
      <c r="F123">
        <f t="shared" si="49"/>
        <v>7500</v>
      </c>
      <c r="G123">
        <f t="shared" si="49"/>
        <v>7500</v>
      </c>
      <c r="H123">
        <f t="shared" si="49"/>
        <v>7500</v>
      </c>
      <c r="I123">
        <f t="shared" si="49"/>
        <v>7500</v>
      </c>
      <c r="J123">
        <f t="shared" si="49"/>
        <v>7500</v>
      </c>
      <c r="K123">
        <f t="shared" si="49"/>
        <v>7500</v>
      </c>
      <c r="L123">
        <f t="shared" si="49"/>
        <v>7500</v>
      </c>
      <c r="M123">
        <f t="shared" si="49"/>
        <v>7500</v>
      </c>
      <c r="N123">
        <f t="shared" si="49"/>
        <v>0</v>
      </c>
      <c r="O123">
        <f t="shared" si="49"/>
        <v>0</v>
      </c>
      <c r="P123">
        <f t="shared" si="49"/>
        <v>0</v>
      </c>
      <c r="Q123">
        <f t="shared" si="49"/>
        <v>0</v>
      </c>
      <c r="R123">
        <f t="shared" si="49"/>
        <v>0</v>
      </c>
      <c r="S123">
        <f t="shared" si="49"/>
        <v>0</v>
      </c>
      <c r="T123">
        <f t="shared" si="49"/>
        <v>0</v>
      </c>
      <c r="U123">
        <f t="shared" si="49"/>
        <v>0</v>
      </c>
      <c r="V123">
        <f t="shared" si="49"/>
        <v>0</v>
      </c>
      <c r="W123">
        <f t="shared" si="49"/>
        <v>0</v>
      </c>
      <c r="X123">
        <f t="shared" si="49"/>
        <v>0</v>
      </c>
      <c r="Y123">
        <f t="shared" si="49"/>
        <v>0</v>
      </c>
      <c r="Z123">
        <f t="shared" si="49"/>
        <v>0</v>
      </c>
      <c r="AA123">
        <f t="shared" ref="AA123:AJ123" si="54">7500*IF(AA105&lt;200000,1,0)</f>
        <v>0</v>
      </c>
      <c r="AB123">
        <f t="shared" si="54"/>
        <v>0</v>
      </c>
      <c r="AC123">
        <f t="shared" si="54"/>
        <v>0</v>
      </c>
      <c r="AD123">
        <f t="shared" si="54"/>
        <v>0</v>
      </c>
      <c r="AE123">
        <f t="shared" si="54"/>
        <v>0</v>
      </c>
      <c r="AF123">
        <f t="shared" si="54"/>
        <v>0</v>
      </c>
      <c r="AG123">
        <f t="shared" si="54"/>
        <v>0</v>
      </c>
      <c r="AH123">
        <f t="shared" si="54"/>
        <v>0</v>
      </c>
      <c r="AI123">
        <f t="shared" si="54"/>
        <v>0</v>
      </c>
      <c r="AJ123">
        <f t="shared" si="54"/>
        <v>0</v>
      </c>
    </row>
    <row r="125" spans="1:36" x14ac:dyDescent="0.25">
      <c r="A125" s="33" t="s">
        <v>225</v>
      </c>
      <c r="B125">
        <v>2016</v>
      </c>
      <c r="C125">
        <v>2017</v>
      </c>
      <c r="D125">
        <v>2018</v>
      </c>
      <c r="E125">
        <v>2019</v>
      </c>
      <c r="F125">
        <v>2020</v>
      </c>
      <c r="G125">
        <v>2021</v>
      </c>
      <c r="H125">
        <v>2022</v>
      </c>
      <c r="I125">
        <v>2023</v>
      </c>
      <c r="J125">
        <v>2024</v>
      </c>
      <c r="K125">
        <v>2025</v>
      </c>
      <c r="L125">
        <v>2026</v>
      </c>
      <c r="M125">
        <v>2027</v>
      </c>
      <c r="N125">
        <v>2028</v>
      </c>
      <c r="O125">
        <v>2029</v>
      </c>
      <c r="P125">
        <v>2030</v>
      </c>
      <c r="Q125">
        <v>2031</v>
      </c>
      <c r="R125">
        <v>2032</v>
      </c>
      <c r="S125">
        <v>2033</v>
      </c>
      <c r="T125">
        <v>2034</v>
      </c>
      <c r="U125">
        <v>2035</v>
      </c>
      <c r="V125">
        <v>2036</v>
      </c>
      <c r="W125">
        <v>2037</v>
      </c>
      <c r="X125">
        <v>2038</v>
      </c>
      <c r="Y125">
        <v>2039</v>
      </c>
      <c r="Z125">
        <v>2040</v>
      </c>
      <c r="AA125">
        <v>2041</v>
      </c>
      <c r="AB125">
        <v>2042</v>
      </c>
      <c r="AC125">
        <v>2043</v>
      </c>
      <c r="AD125">
        <v>2044</v>
      </c>
      <c r="AE125">
        <v>2045</v>
      </c>
      <c r="AF125">
        <v>2046</v>
      </c>
      <c r="AG125">
        <v>2047</v>
      </c>
      <c r="AH125">
        <v>2048</v>
      </c>
      <c r="AI125">
        <v>2049</v>
      </c>
      <c r="AJ125">
        <v>2050</v>
      </c>
    </row>
    <row r="126" spans="1:36" x14ac:dyDescent="0.25">
      <c r="B126">
        <f>SUMPRODUCT(B108:B123,B72:B87)/SUM(B72:B87)</f>
        <v>7499.9999999999991</v>
      </c>
      <c r="C126">
        <f t="shared" ref="C126:Z126" si="55">SUMPRODUCT(C108:C123,C72:C87)/SUM(C72:C87)</f>
        <v>7499.9999999999982</v>
      </c>
      <c r="D126">
        <f t="shared" si="55"/>
        <v>7500</v>
      </c>
      <c r="E126">
        <f t="shared" si="55"/>
        <v>4573.6109037578271</v>
      </c>
      <c r="F126">
        <f t="shared" si="55"/>
        <v>2189.8190025380036</v>
      </c>
      <c r="G126">
        <f t="shared" si="55"/>
        <v>2189.8190025380045</v>
      </c>
      <c r="H126">
        <f t="shared" si="55"/>
        <v>1264.8745488236482</v>
      </c>
      <c r="I126">
        <f t="shared" si="55"/>
        <v>1264.874548823648</v>
      </c>
      <c r="J126">
        <f t="shared" si="55"/>
        <v>1264.8745488236484</v>
      </c>
      <c r="K126">
        <f t="shared" si="55"/>
        <v>1264.874548823648</v>
      </c>
      <c r="L126">
        <f t="shared" si="55"/>
        <v>1264.8745488236482</v>
      </c>
      <c r="M126">
        <f t="shared" si="55"/>
        <v>987.64808683662807</v>
      </c>
      <c r="N126">
        <f t="shared" si="55"/>
        <v>708.90672615022515</v>
      </c>
      <c r="O126">
        <f t="shared" si="55"/>
        <v>708.90672615022527</v>
      </c>
      <c r="P126">
        <f t="shared" si="55"/>
        <v>479.89356190007811</v>
      </c>
      <c r="Q126">
        <f t="shared" si="55"/>
        <v>479.89356190007811</v>
      </c>
      <c r="R126">
        <f t="shared" si="55"/>
        <v>479.89356190007817</v>
      </c>
      <c r="S126">
        <f t="shared" si="55"/>
        <v>479.89356190007828</v>
      </c>
      <c r="T126">
        <f t="shared" si="55"/>
        <v>479.89356190007811</v>
      </c>
      <c r="U126">
        <f t="shared" si="55"/>
        <v>479.89356190007817</v>
      </c>
      <c r="V126">
        <f t="shared" si="55"/>
        <v>479.89356190007834</v>
      </c>
      <c r="W126">
        <f t="shared" si="55"/>
        <v>346.58247635440728</v>
      </c>
      <c r="X126">
        <f t="shared" si="55"/>
        <v>346.58247635440728</v>
      </c>
      <c r="Y126">
        <f t="shared" si="55"/>
        <v>346.58247635440728</v>
      </c>
      <c r="Z126">
        <f t="shared" si="55"/>
        <v>346.58247635440733</v>
      </c>
      <c r="AA126">
        <f t="shared" ref="AA126:AJ126" si="56">SUMPRODUCT(AA108:AA123,AA72:AA87)/SUM(AA72:AA87)</f>
        <v>243.1741738313325</v>
      </c>
      <c r="AB126">
        <f t="shared" si="56"/>
        <v>243.17417383133255</v>
      </c>
      <c r="AC126">
        <f t="shared" si="56"/>
        <v>151.81919574247601</v>
      </c>
      <c r="AD126">
        <f t="shared" si="56"/>
        <v>151.81919574247596</v>
      </c>
      <c r="AE126">
        <f t="shared" si="56"/>
        <v>151.81919574247601</v>
      </c>
      <c r="AF126">
        <f t="shared" si="56"/>
        <v>151.81919574247601</v>
      </c>
      <c r="AG126">
        <f t="shared" si="56"/>
        <v>151.81919574247604</v>
      </c>
      <c r="AH126">
        <f t="shared" si="56"/>
        <v>151.81919574247601</v>
      </c>
      <c r="AI126">
        <f t="shared" si="56"/>
        <v>151.81919574247607</v>
      </c>
      <c r="AJ126">
        <f t="shared" si="56"/>
        <v>151.81919574247598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J7"/>
  <sheetViews>
    <sheetView workbookViewId="0"/>
  </sheetViews>
  <sheetFormatPr defaultRowHeight="15" x14ac:dyDescent="0.25"/>
  <cols>
    <col min="1" max="1" width="19.42578125" customWidth="1"/>
    <col min="2" max="2" width="9.140625" customWidth="1"/>
  </cols>
  <sheetData>
    <row r="1" spans="1:36" x14ac:dyDescent="0.25">
      <c r="A1" s="33" t="s">
        <v>259</v>
      </c>
      <c r="B1" s="71">
        <v>2016</v>
      </c>
      <c r="C1">
        <v>2017</v>
      </c>
      <c r="D1" s="71">
        <v>2018</v>
      </c>
      <c r="E1">
        <v>2019</v>
      </c>
      <c r="F1" s="71">
        <v>2020</v>
      </c>
      <c r="G1">
        <v>2021</v>
      </c>
      <c r="H1" s="71">
        <v>2022</v>
      </c>
      <c r="I1">
        <v>2023</v>
      </c>
      <c r="J1" s="71">
        <v>2024</v>
      </c>
      <c r="K1">
        <v>2025</v>
      </c>
      <c r="L1" s="71">
        <v>2026</v>
      </c>
      <c r="M1">
        <v>2027</v>
      </c>
      <c r="N1" s="71">
        <v>2028</v>
      </c>
      <c r="O1">
        <v>2029</v>
      </c>
      <c r="P1" s="71">
        <v>2030</v>
      </c>
      <c r="Q1">
        <v>2031</v>
      </c>
      <c r="R1" s="71">
        <v>2032</v>
      </c>
      <c r="S1">
        <v>2033</v>
      </c>
      <c r="T1" s="71">
        <v>2034</v>
      </c>
      <c r="U1">
        <v>2035</v>
      </c>
      <c r="V1" s="71">
        <v>2036</v>
      </c>
      <c r="W1">
        <v>2037</v>
      </c>
      <c r="X1" s="71">
        <v>2038</v>
      </c>
      <c r="Y1">
        <v>2039</v>
      </c>
      <c r="Z1" s="71">
        <v>2040</v>
      </c>
      <c r="AA1">
        <v>2041</v>
      </c>
      <c r="AB1" s="71">
        <v>2042</v>
      </c>
      <c r="AC1">
        <v>2043</v>
      </c>
      <c r="AD1" s="71">
        <v>2044</v>
      </c>
      <c r="AE1">
        <v>2045</v>
      </c>
      <c r="AF1" s="71">
        <v>2046</v>
      </c>
      <c r="AG1">
        <v>2047</v>
      </c>
      <c r="AH1" s="71">
        <v>2048</v>
      </c>
      <c r="AI1">
        <v>2049</v>
      </c>
      <c r="AJ1" s="71">
        <v>2050</v>
      </c>
    </row>
    <row r="2" spans="1:36" x14ac:dyDescent="0.25">
      <c r="A2" s="33" t="s">
        <v>260</v>
      </c>
      <c r="B2">
        <f>'PHEV Tax Credit Calculations'!B126</f>
        <v>7499.9999999999991</v>
      </c>
      <c r="C2">
        <f>'PHEV Tax Credit Calculations'!C126</f>
        <v>7499.9999999999982</v>
      </c>
      <c r="D2">
        <f>'PHEV Tax Credit Calculations'!D126</f>
        <v>7500</v>
      </c>
      <c r="E2" s="42">
        <f>'PHEV Tax Credit Calculations'!E126</f>
        <v>4573.6109037578271</v>
      </c>
      <c r="F2" s="42">
        <f>'PHEV Tax Credit Calculations'!F126</f>
        <v>2189.8190025380036</v>
      </c>
      <c r="G2" s="42">
        <f>'PHEV Tax Credit Calculations'!G126</f>
        <v>2189.8190025380045</v>
      </c>
      <c r="H2" s="42">
        <f>'PHEV Tax Credit Calculations'!H126</f>
        <v>1264.8745488236482</v>
      </c>
      <c r="I2" s="42">
        <f>'PHEV Tax Credit Calculations'!I126</f>
        <v>1264.874548823648</v>
      </c>
      <c r="J2" s="42">
        <f>'PHEV Tax Credit Calculations'!J126</f>
        <v>1264.8745488236484</v>
      </c>
      <c r="K2" s="42">
        <f>'PHEV Tax Credit Calculations'!K126</f>
        <v>1264.874548823648</v>
      </c>
      <c r="L2" s="42">
        <f>'PHEV Tax Credit Calculations'!L126</f>
        <v>1264.8745488236482</v>
      </c>
      <c r="M2" s="42">
        <f>'PHEV Tax Credit Calculations'!M126</f>
        <v>987.64808683662807</v>
      </c>
      <c r="N2" s="42">
        <f>'PHEV Tax Credit Calculations'!N126</f>
        <v>708.90672615022515</v>
      </c>
      <c r="O2" s="42">
        <f>'PHEV Tax Credit Calculations'!O126</f>
        <v>708.90672615022527</v>
      </c>
      <c r="P2" s="42">
        <f>'PHEV Tax Credit Calculations'!P126</f>
        <v>479.89356190007811</v>
      </c>
      <c r="Q2" s="42">
        <f>'PHEV Tax Credit Calculations'!Q126</f>
        <v>479.89356190007811</v>
      </c>
      <c r="R2" s="42">
        <f>'PHEV Tax Credit Calculations'!R126</f>
        <v>479.89356190007817</v>
      </c>
      <c r="S2" s="42">
        <f>'PHEV Tax Credit Calculations'!S126</f>
        <v>479.89356190007828</v>
      </c>
      <c r="T2" s="42">
        <f>'PHEV Tax Credit Calculations'!T126</f>
        <v>479.89356190007811</v>
      </c>
      <c r="U2" s="42">
        <f>'PHEV Tax Credit Calculations'!U126</f>
        <v>479.89356190007817</v>
      </c>
      <c r="V2" s="42">
        <f>'PHEV Tax Credit Calculations'!V126</f>
        <v>479.89356190007834</v>
      </c>
      <c r="W2" s="42">
        <f>'PHEV Tax Credit Calculations'!W126</f>
        <v>346.58247635440728</v>
      </c>
      <c r="X2" s="42">
        <f>'PHEV Tax Credit Calculations'!X126</f>
        <v>346.58247635440728</v>
      </c>
      <c r="Y2" s="42">
        <f>'PHEV Tax Credit Calculations'!Y126</f>
        <v>346.58247635440728</v>
      </c>
      <c r="Z2" s="42">
        <f>'PHEV Tax Credit Calculations'!Z126</f>
        <v>346.58247635440733</v>
      </c>
      <c r="AA2" s="42">
        <f>'PHEV Tax Credit Calculations'!AA126</f>
        <v>243.1741738313325</v>
      </c>
      <c r="AB2" s="42">
        <f>'PHEV Tax Credit Calculations'!AB126</f>
        <v>243.17417383133255</v>
      </c>
      <c r="AC2" s="42">
        <f>'PHEV Tax Credit Calculations'!AC126</f>
        <v>151.81919574247601</v>
      </c>
      <c r="AD2" s="42">
        <f>'PHEV Tax Credit Calculations'!AD126</f>
        <v>151.81919574247596</v>
      </c>
      <c r="AE2" s="42">
        <f>'PHEV Tax Credit Calculations'!AE126</f>
        <v>151.81919574247601</v>
      </c>
      <c r="AF2" s="42">
        <f>'PHEV Tax Credit Calculations'!AF126</f>
        <v>151.81919574247601</v>
      </c>
      <c r="AG2" s="42">
        <f>'PHEV Tax Credit Calculations'!AG126</f>
        <v>151.81919574247604</v>
      </c>
      <c r="AH2" s="42">
        <f>'PHEV Tax Credit Calculations'!AH126</f>
        <v>151.81919574247601</v>
      </c>
      <c r="AI2" s="42">
        <f>'PHEV Tax Credit Calculations'!AI126</f>
        <v>151.81919574247607</v>
      </c>
      <c r="AJ2" s="42">
        <f>'PHEV Tax Credit Calculations'!AJ126</f>
        <v>151.81919574247598</v>
      </c>
    </row>
    <row r="3" spans="1:36" x14ac:dyDescent="0.25">
      <c r="A3" s="33" t="s">
        <v>261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s="33" t="s">
        <v>262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33" t="s">
        <v>263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33" t="s">
        <v>264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33" t="s">
        <v>265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J7"/>
  <sheetViews>
    <sheetView workbookViewId="0"/>
  </sheetViews>
  <sheetFormatPr defaultRowHeight="15" x14ac:dyDescent="0.25"/>
  <cols>
    <col min="1" max="1" width="19.42578125" customWidth="1"/>
    <col min="2" max="2" width="9.140625" customWidth="1"/>
  </cols>
  <sheetData>
    <row r="1" spans="1:36" x14ac:dyDescent="0.25">
      <c r="A1" s="33" t="s">
        <v>259</v>
      </c>
      <c r="B1" s="71">
        <v>2016</v>
      </c>
      <c r="C1">
        <v>2017</v>
      </c>
      <c r="D1" s="71">
        <v>2018</v>
      </c>
      <c r="E1">
        <v>2019</v>
      </c>
      <c r="F1" s="71">
        <v>2020</v>
      </c>
      <c r="G1">
        <v>2021</v>
      </c>
      <c r="H1" s="71">
        <v>2022</v>
      </c>
      <c r="I1">
        <v>2023</v>
      </c>
      <c r="J1" s="71">
        <v>2024</v>
      </c>
      <c r="K1">
        <v>2025</v>
      </c>
      <c r="L1" s="71">
        <v>2026</v>
      </c>
      <c r="M1">
        <v>2027</v>
      </c>
      <c r="N1" s="71">
        <v>2028</v>
      </c>
      <c r="O1">
        <v>2029</v>
      </c>
      <c r="P1" s="71">
        <v>2030</v>
      </c>
      <c r="Q1">
        <v>2031</v>
      </c>
      <c r="R1" s="71">
        <v>2032</v>
      </c>
      <c r="S1">
        <v>2033</v>
      </c>
      <c r="T1" s="71">
        <v>2034</v>
      </c>
      <c r="U1">
        <v>2035</v>
      </c>
      <c r="V1" s="71">
        <v>2036</v>
      </c>
      <c r="W1">
        <v>2037</v>
      </c>
      <c r="X1" s="71">
        <v>2038</v>
      </c>
      <c r="Y1">
        <v>2039</v>
      </c>
      <c r="Z1" s="71">
        <v>2040</v>
      </c>
      <c r="AA1">
        <v>2041</v>
      </c>
      <c r="AB1" s="71">
        <v>2042</v>
      </c>
      <c r="AC1">
        <v>2043</v>
      </c>
      <c r="AD1" s="71">
        <v>2044</v>
      </c>
      <c r="AE1">
        <v>2045</v>
      </c>
      <c r="AF1" s="71">
        <v>2046</v>
      </c>
      <c r="AG1">
        <v>2047</v>
      </c>
      <c r="AH1" s="71">
        <v>2048</v>
      </c>
      <c r="AI1">
        <v>2049</v>
      </c>
      <c r="AJ1" s="71">
        <v>2050</v>
      </c>
    </row>
    <row r="2" spans="1:36" x14ac:dyDescent="0.25">
      <c r="A2" s="33" t="s">
        <v>260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s="33" t="s">
        <v>261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s="33" t="s">
        <v>262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33" t="s">
        <v>263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33" t="s">
        <v>264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33" t="s">
        <v>265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U.S. EV Sales</vt:lpstr>
      <vt:lpstr>AEO 2016</vt:lpstr>
      <vt:lpstr>PHEV Tax Credit Calculations</vt:lpstr>
      <vt:lpstr>BGSpEV-passengers</vt:lpstr>
      <vt:lpstr>BGSpEV-freight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Jeffrey Rissman</cp:lastModifiedBy>
  <dcterms:created xsi:type="dcterms:W3CDTF">2016-12-02T00:27:25Z</dcterms:created>
  <dcterms:modified xsi:type="dcterms:W3CDTF">2016-12-08T21:38:46Z</dcterms:modified>
</cp:coreProperties>
</file>