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720" windowHeight="6945"/>
  </bookViews>
  <sheets>
    <sheet name="About" sheetId="1" r:id="rId1"/>
    <sheet name="Table 4.1" sheetId="2" r:id="rId2"/>
    <sheet name="Table 5.1" sheetId="10" r:id="rId3"/>
    <sheet name="Table 5.2" sheetId="11" r:id="rId4"/>
    <sheet name="NHTSA Motorbikes" sheetId="7" r:id="rId5"/>
    <sheet name="BTS NTS Modal Profile Data" sheetId="9" r:id="rId6"/>
    <sheet name="NRBS 40" sheetId="13" r:id="rId7"/>
    <sheet name="AADTbVT-passengers" sheetId="6" r:id="rId8"/>
    <sheet name="AADTbVT-freight" sheetId="12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2" i="12" l="1"/>
  <c r="B6" i="12"/>
  <c r="B38" i="9"/>
  <c r="B36" i="9"/>
  <c r="B6" i="6"/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6" i="6"/>
  <c r="C7" i="6"/>
  <c r="C2" i="6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3" i="12"/>
  <c r="C6" i="12"/>
  <c r="C7" i="12"/>
  <c r="C2" i="12"/>
  <c r="B5" i="12"/>
  <c r="G5" i="12" s="1"/>
  <c r="B3" i="12"/>
  <c r="AH5" i="12" l="1"/>
  <c r="AD5" i="12"/>
  <c r="Z5" i="12"/>
  <c r="V5" i="12"/>
  <c r="R5" i="12"/>
  <c r="N5" i="12"/>
  <c r="J5" i="12"/>
  <c r="F5" i="12"/>
  <c r="Y5" i="12"/>
  <c r="U5" i="12"/>
  <c r="Q5" i="12"/>
  <c r="M5" i="12"/>
  <c r="I5" i="12"/>
  <c r="E5" i="12"/>
  <c r="AC5" i="12"/>
  <c r="AJ5" i="12"/>
  <c r="AF5" i="12"/>
  <c r="AB5" i="12"/>
  <c r="X5" i="12"/>
  <c r="T5" i="12"/>
  <c r="P5" i="12"/>
  <c r="L5" i="12"/>
  <c r="H5" i="12"/>
  <c r="D5" i="12"/>
  <c r="C5" i="12"/>
  <c r="AG5" i="12"/>
  <c r="AI5" i="12"/>
  <c r="AE5" i="12"/>
  <c r="AA5" i="12"/>
  <c r="W5" i="12"/>
  <c r="S5" i="12"/>
  <c r="O5" i="12"/>
  <c r="K5" i="12"/>
  <c r="B26" i="9"/>
  <c r="B25" i="9"/>
  <c r="B24" i="9"/>
  <c r="B16" i="9"/>
  <c r="B3" i="6"/>
  <c r="B4" i="9"/>
  <c r="B4" i="12" s="1"/>
  <c r="D4" i="12" l="1"/>
  <c r="H4" i="12"/>
  <c r="L4" i="12"/>
  <c r="P4" i="12"/>
  <c r="T4" i="12"/>
  <c r="X4" i="12"/>
  <c r="AB4" i="12"/>
  <c r="AF4" i="12"/>
  <c r="AJ4" i="12"/>
  <c r="C4" i="12"/>
  <c r="E4" i="12"/>
  <c r="I4" i="12"/>
  <c r="M4" i="12"/>
  <c r="Q4" i="12"/>
  <c r="U4" i="12"/>
  <c r="Y4" i="12"/>
  <c r="AC4" i="12"/>
  <c r="AG4" i="12"/>
  <c r="F4" i="12"/>
  <c r="J4" i="12"/>
  <c r="N4" i="12"/>
  <c r="R4" i="12"/>
  <c r="V4" i="12"/>
  <c r="Z4" i="12"/>
  <c r="AD4" i="12"/>
  <c r="AH4" i="12"/>
  <c r="G4" i="12"/>
  <c r="K4" i="12"/>
  <c r="O4" i="12"/>
  <c r="S4" i="12"/>
  <c r="W4" i="12"/>
  <c r="AA4" i="12"/>
  <c r="AE4" i="12"/>
  <c r="AI4" i="12"/>
  <c r="E3" i="6"/>
  <c r="I3" i="6"/>
  <c r="M3" i="6"/>
  <c r="Q3" i="6"/>
  <c r="U3" i="6"/>
  <c r="Y3" i="6"/>
  <c r="AC3" i="6"/>
  <c r="AG3" i="6"/>
  <c r="C3" i="6"/>
  <c r="F3" i="6"/>
  <c r="J3" i="6"/>
  <c r="N3" i="6"/>
  <c r="R3" i="6"/>
  <c r="V3" i="6"/>
  <c r="Z3" i="6"/>
  <c r="AD3" i="6"/>
  <c r="AH3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B27" i="9"/>
  <c r="B5" i="6" s="1"/>
  <c r="B4" i="6"/>
  <c r="D4" i="6" l="1"/>
  <c r="H4" i="6"/>
  <c r="L4" i="6"/>
  <c r="P4" i="6"/>
  <c r="T4" i="6"/>
  <c r="X4" i="6"/>
  <c r="AB4" i="6"/>
  <c r="AF4" i="6"/>
  <c r="AJ4" i="6"/>
  <c r="E4" i="6"/>
  <c r="I4" i="6"/>
  <c r="M4" i="6"/>
  <c r="Q4" i="6"/>
  <c r="U4" i="6"/>
  <c r="Y4" i="6"/>
  <c r="AC4" i="6"/>
  <c r="AG4" i="6"/>
  <c r="C4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G5" i="6"/>
  <c r="K5" i="6"/>
  <c r="O5" i="6"/>
  <c r="S5" i="6"/>
  <c r="W5" i="6"/>
  <c r="AA5" i="6"/>
  <c r="AE5" i="6"/>
  <c r="AI5" i="6"/>
  <c r="D5" i="6"/>
  <c r="H5" i="6"/>
  <c r="L5" i="6"/>
  <c r="P5" i="6"/>
  <c r="T5" i="6"/>
  <c r="X5" i="6"/>
  <c r="AB5" i="6"/>
  <c r="AF5" i="6"/>
  <c r="AJ5" i="6"/>
  <c r="E5" i="6"/>
  <c r="I5" i="6"/>
  <c r="M5" i="6"/>
  <c r="Q5" i="6"/>
  <c r="U5" i="6"/>
  <c r="Y5" i="6"/>
  <c r="AC5" i="6"/>
  <c r="AG5" i="6"/>
  <c r="C5" i="6"/>
  <c r="F5" i="6"/>
  <c r="J5" i="6"/>
  <c r="N5" i="6"/>
  <c r="R5" i="6"/>
  <c r="V5" i="6"/>
  <c r="Z5" i="6"/>
  <c r="AD5" i="6"/>
  <c r="AH5" i="6"/>
  <c r="B2" i="6"/>
  <c r="E16" i="2"/>
  <c r="E15" i="2"/>
  <c r="E14" i="2"/>
  <c r="E13" i="2"/>
  <c r="E12" i="2"/>
  <c r="E11" i="2"/>
  <c r="B7" i="6" l="1"/>
</calcChain>
</file>

<file path=xl/sharedStrings.xml><?xml version="1.0" encoding="utf-8"?>
<sst xmlns="http://schemas.openxmlformats.org/spreadsheetml/2006/main" count="174" uniqueCount="145">
  <si>
    <t>Source:</t>
  </si>
  <si>
    <t>Oak Ridge National Lab</t>
  </si>
  <si>
    <t>http://cta.ornl.gov/data/index.shtml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</si>
  <si>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</si>
  <si>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</si>
  <si>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</si>
  <si>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</si>
  <si>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</si>
  <si>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</si>
  <si>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</si>
  <si>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</si>
  <si>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</si>
  <si>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</si>
  <si>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</si>
  <si>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</si>
  <si>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</si>
  <si>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</si>
  <si>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</si>
  <si>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</si>
  <si>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</si>
  <si>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</si>
  <si>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</si>
  <si>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</si>
  <si>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</si>
  <si>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</si>
  <si>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</si>
  <si>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</si>
  <si>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</si>
  <si>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</si>
  <si>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</si>
  <si>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</si>
  <si>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</si>
  <si>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</si>
  <si>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</si>
  <si>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</si>
  <si>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Motorbikes</t>
  </si>
  <si>
    <t>National Highway Traffic Safety Administration</t>
  </si>
  <si>
    <t>Registered Vehicles</t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</si>
  <si>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</si>
  <si>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</si>
  <si>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</si>
  <si>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</si>
  <si>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</si>
  <si>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</si>
  <si>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</si>
  <si>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</si>
  <si>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</si>
  <si>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</si>
  <si>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Freight HDV distance traveled is calculated as a weighted average of the heavy truck classes.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</si>
  <si>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</si>
  <si>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</si>
  <si>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</si>
  <si>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</si>
  <si>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</si>
  <si>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</si>
  <si>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 xml:space="preserve">     DC, 2015, Table VM-1 and annual.  (Additional resources:  www.fhwa.dot.gov)</t>
  </si>
  <si>
    <t>Summary Statistics for Cars, 1970–2014</t>
  </si>
  <si>
    <t>1970-2014</t>
  </si>
  <si>
    <t>2004-2014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</si>
  <si>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Section 7.1 in Appendix A.  (Additional resources:  www.fhwa.dot.gov)</t>
    </r>
  </si>
  <si>
    <t>Tables 4.1</t>
  </si>
  <si>
    <t>Transportation Energy Data Book Ed. 35</t>
  </si>
  <si>
    <t>Tables 5.1, and 5.2</t>
  </si>
  <si>
    <t>Passenger LDVs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</si>
  <si>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</si>
  <si>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</si>
  <si>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</si>
  <si>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</si>
  <si>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</si>
  <si>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</si>
  <si>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</si>
  <si>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</si>
  <si>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</si>
  <si>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</si>
  <si>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</si>
  <si>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</si>
  <si>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</si>
  <si>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</si>
  <si>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</si>
  <si>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</si>
  <si>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</si>
  <si>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</si>
  <si>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</si>
  <si>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</si>
  <si>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</si>
  <si>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</si>
  <si>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</si>
  <si>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</si>
  <si>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</si>
  <si>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Passenger HDVs, both types of aircraft, both types of rail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</si>
  <si>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</si>
  <si>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</si>
  <si>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</si>
  <si>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</si>
  <si>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</si>
  <si>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</si>
  <si>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</si>
  <si>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</si>
  <si>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</si>
  <si>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</si>
  <si>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</si>
  <si>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</si>
  <si>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</si>
  <si>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</si>
  <si>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</si>
  <si>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</si>
  <si>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</si>
  <si>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</si>
  <si>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</si>
  <si>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</si>
  <si>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</si>
  <si>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</si>
  <si>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</si>
  <si>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</si>
  <si>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</si>
  <si>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</si>
  <si>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</si>
  <si>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</si>
  <si>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</si>
  <si>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</si>
  <si>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</si>
  <si>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</si>
  <si>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</si>
  <si>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In the U.S. model, passenger ships are recreational boats, and they are represented</t>
  </si>
  <si>
    <t>in hours per year rather than distance per year.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</si>
  <si>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</si>
  <si>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</si>
  <si>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</si>
  <si>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</si>
  <si>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</si>
  <si>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Freight Ships</t>
  </si>
  <si>
    <t>There appears to be an error in the source data for ton-miles for years 2004-2005, so we use year 2003.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</si>
  <si>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</si>
  <si>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</si>
  <si>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</si>
  <si>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</si>
  <si>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</si>
  <si>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</si>
  <si>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</si>
  <si>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average number of hauls (trips) completed per year</t>
  </si>
  <si>
    <t>This number is a guess, since the NTS just barely doesn't have enough data to fully calculate this metric.</t>
  </si>
  <si>
    <t>average miles per year per ship</t>
  </si>
  <si>
    <t>Water Transport Profile</t>
  </si>
  <si>
    <t>We do not have data for freight LDVs (light commercial trucks), so we</t>
  </si>
  <si>
    <t>use an average of the values of passenger LDVs and freight HDVs.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</si>
</sst>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###0.00_)"/>
    <numFmt numFmtId="168" formatCode="#,##0_)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3" applyNumberFormat="0" applyFont="0" applyProtection="0">
      <alignment wrapText="1"/>
    </xf>
    <xf numFmtId="0" fontId="17" fillId="0" borderId="13" applyNumberFormat="0" applyFont="0" applyProtection="0">
      <alignment wrapText="1"/>
    </xf>
    <xf numFmtId="0" fontId="18" fillId="23" borderId="14" applyNumberFormat="0" applyAlignment="0" applyProtection="0"/>
    <xf numFmtId="0" fontId="19" fillId="24" borderId="15" applyNumberFormat="0" applyAlignment="0" applyProtection="0"/>
    <xf numFmtId="0" fontId="20" fillId="0" borderId="0">
      <alignment horizontal="center" vertical="center" wrapText="1"/>
    </xf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0">
      <alignment horizontal="left" vertical="center" wrapText="1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167" fontId="22" fillId="0" borderId="16" applyNumberFormat="0" applyFill="0">
      <alignment horizontal="right"/>
    </xf>
    <xf numFmtId="167" fontId="23" fillId="0" borderId="16" applyNumberFormat="0" applyFill="0">
      <alignment horizontal="right"/>
    </xf>
    <xf numFmtId="168" fontId="24" fillId="0" borderId="16">
      <alignment horizontal="right" vertical="center"/>
    </xf>
    <xf numFmtId="49" fontId="25" fillId="0" borderId="16">
      <alignment horizontal="left" vertical="center"/>
    </xf>
    <xf numFmtId="167" fontId="22" fillId="0" borderId="16" applyNumberFormat="0" applyFill="0">
      <alignment horizontal="right"/>
    </xf>
    <xf numFmtId="0" fontId="2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17" applyNumberFormat="0" applyProtection="0">
      <alignment wrapText="1"/>
    </xf>
    <xf numFmtId="0" fontId="17" fillId="0" borderId="17" applyNumberFormat="0" applyProtection="0">
      <alignment wrapText="1"/>
    </xf>
    <xf numFmtId="0" fontId="27" fillId="7" borderId="0" applyNumberFormat="0" applyBorder="0" applyAlignment="0" applyProtection="0"/>
    <xf numFmtId="0" fontId="28" fillId="0" borderId="18" applyNumberFormat="0" applyProtection="0">
      <alignment wrapText="1"/>
    </xf>
    <xf numFmtId="0" fontId="28" fillId="0" borderId="18" applyNumberFormat="0" applyProtection="0">
      <alignment wrapText="1"/>
    </xf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1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6">
      <alignment horizontal="left"/>
    </xf>
    <xf numFmtId="0" fontId="33" fillId="0" borderId="16">
      <alignment horizontal="left"/>
    </xf>
    <xf numFmtId="0" fontId="34" fillId="0" borderId="22">
      <alignment horizontal="right" vertical="center"/>
    </xf>
    <xf numFmtId="0" fontId="35" fillId="0" borderId="16">
      <alignment horizontal="left" vertical="center"/>
    </xf>
    <xf numFmtId="0" fontId="22" fillId="0" borderId="16">
      <alignment horizontal="left" vertical="center"/>
    </xf>
    <xf numFmtId="0" fontId="32" fillId="0" borderId="16">
      <alignment horizontal="left"/>
    </xf>
    <xf numFmtId="0" fontId="32" fillId="25" borderId="0">
      <alignment horizontal="centerContinuous" wrapText="1"/>
    </xf>
    <xf numFmtId="49" fontId="32" fillId="25" borderId="3">
      <alignment horizontal="left" vertical="center"/>
    </xf>
    <xf numFmtId="0" fontId="32" fillId="25" borderId="0">
      <alignment horizontal="centerContinuous" vertical="center" wrapText="1"/>
    </xf>
    <xf numFmtId="0" fontId="36" fillId="0" borderId="0" applyNumberFormat="0" applyFill="0" applyBorder="0" applyAlignment="0" applyProtection="0">
      <alignment vertical="top"/>
      <protection locked="0"/>
    </xf>
    <xf numFmtId="0" fontId="37" fillId="10" borderId="14" applyNumberFormat="0" applyAlignment="0" applyProtection="0"/>
    <xf numFmtId="0" fontId="38" fillId="0" borderId="23" applyNumberFormat="0" applyFill="0" applyAlignment="0" applyProtection="0"/>
    <xf numFmtId="0" fontId="39" fillId="26" borderId="0" applyNumberFormat="0" applyBorder="0" applyAlignment="0" applyProtection="0"/>
    <xf numFmtId="0" fontId="13" fillId="0" borderId="0"/>
    <xf numFmtId="0" fontId="13" fillId="0" borderId="0"/>
    <xf numFmtId="0" fontId="7" fillId="0" borderId="0"/>
    <xf numFmtId="0" fontId="40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4" borderId="12" applyNumberFormat="0" applyFont="0" applyAlignment="0" applyProtection="0"/>
    <xf numFmtId="0" fontId="7" fillId="27" borderId="24" applyNumberFormat="0" applyFont="0" applyAlignment="0" applyProtection="0"/>
    <xf numFmtId="0" fontId="41" fillId="23" borderId="25" applyNumberFormat="0" applyAlignment="0" applyProtection="0"/>
    <xf numFmtId="0" fontId="28" fillId="0" borderId="26" applyNumberFormat="0" applyProtection="0">
      <alignment wrapText="1"/>
    </xf>
    <xf numFmtId="0" fontId="28" fillId="0" borderId="26" applyNumberFormat="0" applyProtection="0">
      <alignment wrapText="1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3" fontId="24" fillId="0" borderId="0">
      <alignment horizontal="left" vertical="center"/>
    </xf>
    <xf numFmtId="0" fontId="20" fillId="0" borderId="0">
      <alignment horizontal="left" vertical="center"/>
    </xf>
    <xf numFmtId="0" fontId="42" fillId="0" borderId="0">
      <alignment horizontal="right"/>
    </xf>
    <xf numFmtId="49" fontId="42" fillId="0" borderId="0">
      <alignment horizontal="center"/>
    </xf>
    <xf numFmtId="0" fontId="25" fillId="0" borderId="0">
      <alignment horizontal="right"/>
    </xf>
    <xf numFmtId="0" fontId="43" fillId="0" borderId="0">
      <alignment horizontal="right"/>
    </xf>
    <xf numFmtId="0" fontId="42" fillId="0" borderId="0">
      <alignment horizontal="left"/>
    </xf>
    <xf numFmtId="0" fontId="44" fillId="0" borderId="0">
      <alignment horizontal="left"/>
    </xf>
    <xf numFmtId="49" fontId="24" fillId="0" borderId="0">
      <alignment horizontal="left" vertical="center"/>
    </xf>
    <xf numFmtId="49" fontId="25" fillId="0" borderId="16">
      <alignment horizontal="left"/>
    </xf>
    <xf numFmtId="167" fontId="24" fillId="0" borderId="0" applyNumberFormat="0">
      <alignment horizontal="right"/>
    </xf>
    <xf numFmtId="0" fontId="34" fillId="28" borderId="0">
      <alignment horizontal="centerContinuous" vertical="center" wrapText="1"/>
    </xf>
    <xf numFmtId="0" fontId="34" fillId="0" borderId="27">
      <alignment horizontal="left" vertical="center"/>
    </xf>
    <xf numFmtId="0" fontId="45" fillId="0" borderId="0" applyNumberFormat="0" applyProtection="0">
      <alignment horizontal="left"/>
    </xf>
    <xf numFmtId="0" fontId="45" fillId="0" borderId="0" applyNumberFormat="0" applyProtection="0">
      <alignment horizontal="left"/>
    </xf>
    <xf numFmtId="0" fontId="46" fillId="0" borderId="0" applyNumberFormat="0" applyFill="0" applyBorder="0" applyAlignment="0" applyProtection="0"/>
    <xf numFmtId="0" fontId="32" fillId="0" borderId="0">
      <alignment horizontal="left"/>
    </xf>
    <xf numFmtId="0" fontId="21" fillId="0" borderId="0">
      <alignment horizontal="left"/>
    </xf>
    <xf numFmtId="0" fontId="22" fillId="0" borderId="0">
      <alignment horizontal="left"/>
    </xf>
    <xf numFmtId="0" fontId="47" fillId="0" borderId="0">
      <alignment horizontal="left" vertical="top"/>
    </xf>
    <xf numFmtId="0" fontId="21" fillId="0" borderId="0">
      <alignment horizontal="left"/>
    </xf>
    <xf numFmtId="0" fontId="22" fillId="0" borderId="0">
      <alignment horizontal="left"/>
    </xf>
    <xf numFmtId="0" fontId="48" fillId="0" borderId="28" applyNumberFormat="0" applyFill="0" applyAlignment="0" applyProtection="0"/>
    <xf numFmtId="0" fontId="49" fillId="0" borderId="0" applyNumberFormat="0" applyFill="0" applyBorder="0" applyAlignment="0" applyProtection="0"/>
    <xf numFmtId="49" fontId="24" fillId="0" borderId="16">
      <alignment horizontal="left"/>
    </xf>
    <xf numFmtId="0" fontId="34" fillId="0" borderId="22">
      <alignment horizontal="left"/>
    </xf>
    <xf numFmtId="0" fontId="32" fillId="0" borderId="0">
      <alignment horizontal="left" vertical="center"/>
    </xf>
    <xf numFmtId="49" fontId="42" fillId="0" borderId="16">
      <alignment horizontal="left"/>
    </xf>
  </cellStyleXfs>
  <cellXfs count="1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9" fillId="0" borderId="0" xfId="3" applyFont="1" applyAlignment="1">
      <alignment horizontal="left" wrapText="1"/>
    </xf>
    <xf numFmtId="0" fontId="11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9" fillId="0" borderId="0" xfId="3" applyFont="1" applyBorder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4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6" xfId="3" applyFont="1" applyBorder="1" applyAlignment="1">
      <alignment horizontal="left" wrapText="1"/>
    </xf>
    <xf numFmtId="0" fontId="9" fillId="0" borderId="7" xfId="3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2" xfId="3" applyFont="1" applyBorder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4" fillId="0" borderId="0" xfId="3" applyFont="1" applyAlignment="1">
      <alignment horizontal="left" wrapText="1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9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0" fontId="0" fillId="29" borderId="0" xfId="0" applyFill="1"/>
  </cellXfs>
  <cellStyles count="15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2"/>
    <cellStyle name="Normal 2 2" xfId="78"/>
    <cellStyle name="Normal 2 3" xfId="79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AVLo/Avg%20Vehicle%20Lo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TS NTS Modal Profile Data"/>
      <sheetName val="NRBS 40"/>
      <sheetName val="AVLo-passengers"/>
      <sheetName val="AVLo-freigh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ta.ornl.gov/data/index.shtml" TargetMode="External"/><Relationship Id="rId1" Type="http://schemas.openxmlformats.org/officeDocument/2006/relationships/hyperlink" Target="http://cta.ornl.gov/data/index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abSelected="1" workbookViewId="0"/>
  </sheetViews>
  <sheetFormatPr defaultRowHeight="15"/>
  <cols>
    <col min="2" max="2" width="51.5703125" customWidth="1"/>
  </cols>
  <sheetData>
    <row r="1" spans="1:2">
      <c r="A1" s="1" t="s">
        <v>39</v>
      </c>
    </row>
    <row r="3" spans="1:2">
      <c r="A3" s="1" t="s">
        <v>0</v>
      </c>
      <c r="B3" s="19" t="s">
        <v>63</v>
      </c>
    </row>
    <row r="4" spans="1:2">
      <c r="B4" t="s">
        <v>1</v>
      </c>
    </row>
    <row r="5" spans="1:2">
      <c r="B5" s="2">
        <v>2016</v>
      </c>
    </row>
    <row r="6" spans="1:2">
      <c r="B6" t="s">
        <v>61</v>
      </c>
    </row>
    <row r="7" spans="1:2">
      <c r="B7" s="3" t="s">
        <v>2</v>
      </c>
    </row>
    <row r="8" spans="1:2">
      <c r="B8" t="s">
        <v>60</v>
      </c>
    </row>
    <row r="10" spans="1:2">
      <c r="B10" s="19" t="s">
        <v>64</v>
      </c>
    </row>
    <row r="11" spans="1:2">
      <c r="B11" t="s">
        <v>1</v>
      </c>
    </row>
    <row r="12" spans="1:2">
      <c r="B12" s="2">
        <v>2016</v>
      </c>
    </row>
    <row r="13" spans="1:2">
      <c r="B13" t="s">
        <v>61</v>
      </c>
    </row>
    <row r="14" spans="1:2">
      <c r="B14" s="3" t="s">
        <v>2</v>
      </c>
    </row>
    <row r="15" spans="1:2">
      <c r="B15" t="s">
        <v>62</v>
      </c>
    </row>
    <row r="17" spans="2:2">
      <c r="B17" s="19" t="s">
        <v>35</v>
      </c>
    </row>
    <row r="18" spans="2:2">
      <c r="B18" t="s">
        <v>36</v>
      </c>
    </row>
    <row r="19" spans="2:2">
      <c r="B19" s="2">
        <v>2016</v>
      </c>
    </row>
    <row r="20" spans="2:2">
      <c r="B20" t="s">
        <v>50</v>
      </c>
    </row>
    <row r="21" spans="2:2">
      <c r="B21" s="3" t="s">
        <v>51</v>
      </c>
    </row>
    <row r="22" spans="2:2">
      <c r="B22" t="s">
        <v>52</v>
      </c>
    </row>
    <row r="24" spans="2:2">
      <c r="B24" s="19" t="s">
        <v>89</v>
      </c>
    </row>
    <row r="25" spans="2:2">
      <c r="B25" t="s">
        <v>90</v>
      </c>
    </row>
    <row r="26" spans="2:2">
      <c r="B26" s="2">
        <v>2016</v>
      </c>
    </row>
    <row r="27" spans="2:2">
      <c r="B27" t="s">
        <v>91</v>
      </c>
    </row>
    <row r="28" spans="2:2">
      <c r="B28" t="s">
        <v>92</v>
      </c>
    </row>
    <row r="29" spans="2:2">
      <c r="B29" t="s">
        <v>93</v>
      </c>
    </row>
    <row r="30" spans="2:2">
      <c r="B30" s="39" t="s">
        <v>94</v>
      </c>
    </row>
    <row r="31" spans="2:2">
      <c r="B31" s="39" t="s">
        <v>95</v>
      </c>
    </row>
    <row r="32" spans="2:2">
      <c r="B32" s="39" t="s">
        <v>96</v>
      </c>
    </row>
    <row r="33" spans="1:2">
      <c r="B33" s="39" t="s">
        <v>97</v>
      </c>
    </row>
    <row r="34" spans="1:2">
      <c r="B34" s="39" t="s">
        <v>142</v>
      </c>
    </row>
    <row r="35" spans="1:2">
      <c r="B35" s="39"/>
    </row>
    <row r="36" spans="1:2">
      <c r="B36" s="111" t="s">
        <v>125</v>
      </c>
    </row>
    <row r="37" spans="1:2">
      <c r="B37" t="s">
        <v>126</v>
      </c>
    </row>
    <row r="38" spans="1:2">
      <c r="B38" s="2">
        <v>2013</v>
      </c>
    </row>
    <row r="39" spans="1:2">
      <c r="B39" t="s">
        <v>127</v>
      </c>
    </row>
    <row r="40" spans="1:2">
      <c r="B40" t="s">
        <v>128</v>
      </c>
    </row>
    <row r="41" spans="1:2">
      <c r="B41" t="s">
        <v>129</v>
      </c>
    </row>
    <row r="42" spans="1:2">
      <c r="B42" s="23"/>
    </row>
    <row r="43" spans="1:2">
      <c r="A43" s="1" t="s">
        <v>47</v>
      </c>
      <c r="B43" s="22"/>
    </row>
    <row r="44" spans="1:2">
      <c r="A44" s="110" t="s">
        <v>123</v>
      </c>
      <c r="B44" s="22"/>
    </row>
    <row r="45" spans="1:2">
      <c r="A45" s="110" t="s">
        <v>124</v>
      </c>
      <c r="B45" s="22"/>
    </row>
    <row r="46" spans="1:2">
      <c r="A46" s="110"/>
      <c r="B46" s="22"/>
    </row>
    <row r="47" spans="1:2">
      <c r="A47" s="110" t="s">
        <v>143</v>
      </c>
      <c r="B47" s="22"/>
    </row>
    <row r="48" spans="1:2">
      <c r="A48" s="110" t="s">
        <v>144</v>
      </c>
      <c r="B48" s="22"/>
    </row>
    <row r="49" spans="1:1">
      <c r="A49" s="110"/>
    </row>
    <row r="50" spans="1:1" ht="14.45">
      <c r="A50" t="s">
        <v>48</v>
      </c>
    </row>
    <row r="52" spans="1:1" ht="14.45">
      <c r="A52" t="s">
        <v>104</v>
      </c>
    </row>
    <row r="53" spans="1:1">
      <c r="A53" t="s">
        <v>105</v>
      </c>
    </row>
    <row r="54" spans="1:1">
      <c r="A54" t="s">
        <v>106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/>
  </sheetViews>
  <sheetFormatPr defaultColWidth="8.85546875" defaultRowHeight="12.75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/>
    <row r="2" spans="2:7" ht="13.15" customHeight="1">
      <c r="B2" s="78" t="s">
        <v>53</v>
      </c>
      <c r="C2" s="79"/>
      <c r="D2" s="79"/>
      <c r="E2" s="79"/>
      <c r="F2" s="79"/>
      <c r="G2" s="80"/>
    </row>
    <row r="3" spans="2:7">
      <c r="B3" s="81"/>
      <c r="C3" s="82"/>
      <c r="D3" s="82"/>
      <c r="E3" s="82"/>
      <c r="F3" s="82"/>
      <c r="G3" s="83"/>
    </row>
    <row r="4" spans="2:7" ht="13.5" thickBot="1">
      <c r="B4" s="84"/>
      <c r="C4" s="85"/>
      <c r="D4" s="85"/>
      <c r="E4" s="85"/>
      <c r="F4" s="85"/>
      <c r="G4" s="86"/>
    </row>
    <row r="6" spans="2:7">
      <c r="B6" s="87" t="s">
        <v>3</v>
      </c>
      <c r="C6" s="87"/>
      <c r="D6" s="87"/>
      <c r="E6" s="87"/>
      <c r="F6" s="87"/>
      <c r="G6" s="87"/>
    </row>
    <row r="7" spans="2:7">
      <c r="B7" s="87" t="s">
        <v>56</v>
      </c>
      <c r="C7" s="87"/>
      <c r="D7" s="87"/>
      <c r="E7" s="87"/>
      <c r="F7" s="87"/>
      <c r="G7" s="87"/>
    </row>
    <row r="8" spans="2:7" ht="13.5" thickBot="1"/>
    <row r="9" spans="2:7" ht="16.5" customHeight="1" thickTop="1">
      <c r="B9" s="88" t="s">
        <v>4</v>
      </c>
      <c r="C9" s="90" t="s">
        <v>5</v>
      </c>
      <c r="D9" s="90" t="s">
        <v>6</v>
      </c>
      <c r="E9" s="26" t="s">
        <v>7</v>
      </c>
      <c r="F9" s="24" t="s">
        <v>8</v>
      </c>
      <c r="G9" s="24" t="s">
        <v>9</v>
      </c>
    </row>
    <row r="10" spans="2:7" ht="13.5" thickBot="1">
      <c r="B10" s="89"/>
      <c r="C10" s="91"/>
      <c r="D10" s="91"/>
      <c r="E10" s="27" t="s">
        <v>10</v>
      </c>
      <c r="F10" s="25" t="s">
        <v>11</v>
      </c>
      <c r="G10" s="25" t="s">
        <v>12</v>
      </c>
    </row>
    <row r="11" spans="2:7">
      <c r="B11" s="5">
        <v>1970</v>
      </c>
      <c r="C11" s="11">
        <v>89244</v>
      </c>
      <c r="D11" s="28">
        <v>916.7</v>
      </c>
      <c r="E11" s="11">
        <f t="shared" ref="E11:E16" si="0">(D11*1000000)/C11</f>
        <v>10271.839003182287</v>
      </c>
      <c r="F11" s="11">
        <v>67820</v>
      </c>
      <c r="G11" s="12">
        <v>13.5</v>
      </c>
    </row>
    <row r="12" spans="2:7">
      <c r="B12" s="6">
        <v>1971</v>
      </c>
      <c r="C12" s="29">
        <v>92718</v>
      </c>
      <c r="D12" s="30">
        <v>966.33</v>
      </c>
      <c r="E12" s="11">
        <f t="shared" si="0"/>
        <v>10422.248107163658</v>
      </c>
      <c r="F12" s="29">
        <v>71346</v>
      </c>
      <c r="G12" s="31">
        <v>13.5</v>
      </c>
    </row>
    <row r="13" spans="2:7">
      <c r="B13" s="6">
        <v>1972</v>
      </c>
      <c r="C13" s="29">
        <v>97082</v>
      </c>
      <c r="D13" s="30">
        <v>1021.365</v>
      </c>
      <c r="E13" s="11">
        <f t="shared" si="0"/>
        <v>10520.642343585834</v>
      </c>
      <c r="F13" s="29">
        <v>75937</v>
      </c>
      <c r="G13" s="31">
        <v>13.5</v>
      </c>
    </row>
    <row r="14" spans="2:7">
      <c r="B14" s="6">
        <v>1973</v>
      </c>
      <c r="C14" s="29">
        <v>101985</v>
      </c>
      <c r="D14" s="30">
        <v>1045.981</v>
      </c>
      <c r="E14" s="11">
        <f t="shared" si="0"/>
        <v>10256.223954503113</v>
      </c>
      <c r="F14" s="29">
        <v>78233</v>
      </c>
      <c r="G14" s="31">
        <v>13.4</v>
      </c>
    </row>
    <row r="15" spans="2:7">
      <c r="B15" s="6">
        <v>1974</v>
      </c>
      <c r="C15" s="29">
        <v>104856</v>
      </c>
      <c r="D15" s="30">
        <v>1007.251</v>
      </c>
      <c r="E15" s="11">
        <f t="shared" si="0"/>
        <v>9606.0406652933543</v>
      </c>
      <c r="F15" s="29">
        <v>74229</v>
      </c>
      <c r="G15" s="31">
        <v>13.6</v>
      </c>
    </row>
    <row r="16" spans="2:7">
      <c r="B16" s="7">
        <v>1975</v>
      </c>
      <c r="C16" s="9">
        <v>106706</v>
      </c>
      <c r="D16" s="32">
        <v>1033.95</v>
      </c>
      <c r="E16" s="9">
        <f t="shared" si="0"/>
        <v>9689.7081701122715</v>
      </c>
      <c r="F16" s="9">
        <v>74140</v>
      </c>
      <c r="G16" s="10">
        <v>13.9</v>
      </c>
    </row>
    <row r="17" spans="2:7">
      <c r="B17" s="6">
        <v>1976</v>
      </c>
      <c r="C17" s="9">
        <v>110189</v>
      </c>
      <c r="D17" s="32">
        <v>1078.2</v>
      </c>
      <c r="E17" s="9">
        <v>9785.0057628256909</v>
      </c>
      <c r="F17" s="9">
        <v>78297</v>
      </c>
      <c r="G17" s="10">
        <v>13.770642553354536</v>
      </c>
    </row>
    <row r="18" spans="2:7">
      <c r="B18" s="7">
        <v>1977</v>
      </c>
      <c r="C18" s="9">
        <v>112288</v>
      </c>
      <c r="D18" s="32">
        <v>1109.2</v>
      </c>
      <c r="E18" s="9">
        <v>9878.1704189227694</v>
      </c>
      <c r="F18" s="9">
        <v>79060</v>
      </c>
      <c r="G18" s="10">
        <v>14.029850746268657</v>
      </c>
    </row>
    <row r="19" spans="2:7">
      <c r="B19" s="6">
        <v>1978</v>
      </c>
      <c r="C19" s="9">
        <v>116573</v>
      </c>
      <c r="D19" s="32">
        <v>1146.5</v>
      </c>
      <c r="E19" s="9">
        <v>9835.0389884450087</v>
      </c>
      <c r="F19" s="9">
        <v>80652</v>
      </c>
      <c r="G19" s="10">
        <v>14.215394534543471</v>
      </c>
    </row>
    <row r="20" spans="2:7">
      <c r="B20" s="7">
        <v>1979</v>
      </c>
      <c r="C20" s="9">
        <v>118429</v>
      </c>
      <c r="D20" s="32">
        <v>1113.5999999999999</v>
      </c>
      <c r="E20" s="9">
        <v>9403.1022806913843</v>
      </c>
      <c r="F20" s="9">
        <v>76588</v>
      </c>
      <c r="G20" s="10">
        <v>14.540136836057867</v>
      </c>
    </row>
    <row r="21" spans="2:7">
      <c r="B21" s="7">
        <v>1980</v>
      </c>
      <c r="C21" s="9">
        <v>121601</v>
      </c>
      <c r="D21" s="32">
        <v>1111.5999999999999</v>
      </c>
      <c r="E21" s="11">
        <v>9141</v>
      </c>
      <c r="F21" s="9">
        <v>69981</v>
      </c>
      <c r="G21" s="10">
        <v>15.9</v>
      </c>
    </row>
    <row r="22" spans="2:7">
      <c r="B22" s="5">
        <v>1981</v>
      </c>
      <c r="C22" s="11">
        <v>123098</v>
      </c>
      <c r="D22" s="28">
        <v>1133.3</v>
      </c>
      <c r="E22" s="11">
        <v>9207</v>
      </c>
      <c r="F22" s="11">
        <v>69112</v>
      </c>
      <c r="G22" s="12">
        <v>16.399999999999999</v>
      </c>
    </row>
    <row r="23" spans="2:7">
      <c r="B23" s="5">
        <v>1982</v>
      </c>
      <c r="C23" s="11">
        <v>123702</v>
      </c>
      <c r="D23" s="28">
        <v>1161.7</v>
      </c>
      <c r="E23" s="11">
        <v>9391</v>
      </c>
      <c r="F23" s="11">
        <v>69116</v>
      </c>
      <c r="G23" s="12">
        <v>16.8</v>
      </c>
    </row>
    <row r="24" spans="2:7">
      <c r="B24" s="5">
        <v>1983</v>
      </c>
      <c r="C24" s="11">
        <v>126444</v>
      </c>
      <c r="D24" s="28">
        <v>1195.0999999999999</v>
      </c>
      <c r="E24" s="11">
        <v>9451</v>
      </c>
      <c r="F24" s="11">
        <v>70322</v>
      </c>
      <c r="G24" s="12">
        <v>17</v>
      </c>
    </row>
    <row r="25" spans="2:7">
      <c r="B25" s="5">
        <v>1984</v>
      </c>
      <c r="C25" s="11">
        <v>128158</v>
      </c>
      <c r="D25" s="28">
        <v>1227</v>
      </c>
      <c r="E25" s="11">
        <v>9574</v>
      </c>
      <c r="F25" s="11">
        <v>70663</v>
      </c>
      <c r="G25" s="12">
        <v>17.399999999999999</v>
      </c>
    </row>
    <row r="26" spans="2:7" ht="15.75">
      <c r="B26" s="5" t="s">
        <v>13</v>
      </c>
      <c r="C26" s="11">
        <v>127885</v>
      </c>
      <c r="D26" s="28">
        <v>1246.8</v>
      </c>
      <c r="E26" s="11">
        <v>9749</v>
      </c>
      <c r="F26" s="11">
        <v>71518</v>
      </c>
      <c r="G26" s="12">
        <v>17.399999999999999</v>
      </c>
    </row>
    <row r="27" spans="2:7">
      <c r="B27" s="5">
        <v>1986</v>
      </c>
      <c r="C27" s="11">
        <v>130004</v>
      </c>
      <c r="D27" s="28">
        <v>1270.2</v>
      </c>
      <c r="E27" s="11">
        <v>9770</v>
      </c>
      <c r="F27" s="11">
        <v>73174</v>
      </c>
      <c r="G27" s="12">
        <v>17.399999999999999</v>
      </c>
    </row>
    <row r="28" spans="2:7">
      <c r="B28" s="5">
        <v>1987</v>
      </c>
      <c r="C28" s="11">
        <v>131482</v>
      </c>
      <c r="D28" s="28">
        <v>1316</v>
      </c>
      <c r="E28" s="11">
        <v>10009</v>
      </c>
      <c r="F28" s="11">
        <v>73308</v>
      </c>
      <c r="G28" s="12">
        <v>18</v>
      </c>
    </row>
    <row r="29" spans="2:7">
      <c r="B29" s="5">
        <v>1988</v>
      </c>
      <c r="C29" s="11">
        <v>133836</v>
      </c>
      <c r="D29" s="28">
        <v>1370.3</v>
      </c>
      <c r="E29" s="11">
        <v>10238</v>
      </c>
      <c r="F29" s="11">
        <v>73345</v>
      </c>
      <c r="G29" s="12">
        <v>18.7</v>
      </c>
    </row>
    <row r="30" spans="2:7">
      <c r="B30" s="5">
        <v>1989</v>
      </c>
      <c r="C30" s="11">
        <v>134559</v>
      </c>
      <c r="D30" s="28">
        <v>1401.2</v>
      </c>
      <c r="E30" s="11">
        <v>10413</v>
      </c>
      <c r="F30" s="11">
        <v>73913</v>
      </c>
      <c r="G30" s="12">
        <v>19</v>
      </c>
    </row>
    <row r="31" spans="2:7">
      <c r="B31" s="5">
        <v>1990</v>
      </c>
      <c r="C31" s="11">
        <v>133700</v>
      </c>
      <c r="D31" s="28">
        <v>1408.3</v>
      </c>
      <c r="E31" s="11">
        <v>10533</v>
      </c>
      <c r="F31" s="11">
        <v>69568</v>
      </c>
      <c r="G31" s="12">
        <v>20.2</v>
      </c>
    </row>
    <row r="32" spans="2:7">
      <c r="B32" s="5">
        <v>1991</v>
      </c>
      <c r="C32" s="11">
        <v>128300</v>
      </c>
      <c r="D32" s="28">
        <v>1358.2</v>
      </c>
      <c r="E32" s="11">
        <v>10586</v>
      </c>
      <c r="F32" s="11">
        <v>64318</v>
      </c>
      <c r="G32" s="12">
        <v>21.1</v>
      </c>
    </row>
    <row r="33" spans="2:7">
      <c r="B33" s="5">
        <v>1992</v>
      </c>
      <c r="C33" s="11">
        <v>126581</v>
      </c>
      <c r="D33" s="28">
        <v>1371.6</v>
      </c>
      <c r="E33" s="11">
        <v>10836</v>
      </c>
      <c r="F33" s="11">
        <v>65436</v>
      </c>
      <c r="G33" s="12">
        <v>21</v>
      </c>
    </row>
    <row r="34" spans="2:7">
      <c r="B34" s="5">
        <v>1993</v>
      </c>
      <c r="C34" s="11">
        <v>127327</v>
      </c>
      <c r="D34" s="28">
        <v>1374.7</v>
      </c>
      <c r="E34" s="11">
        <v>10797</v>
      </c>
      <c r="F34" s="11">
        <v>67047</v>
      </c>
      <c r="G34" s="12">
        <v>20.5</v>
      </c>
    </row>
    <row r="35" spans="2:7">
      <c r="B35" s="5">
        <v>1994</v>
      </c>
      <c r="C35" s="11">
        <v>127883</v>
      </c>
      <c r="D35" s="28">
        <v>1406.1</v>
      </c>
      <c r="E35" s="11">
        <v>10995</v>
      </c>
      <c r="F35" s="11">
        <v>67874</v>
      </c>
      <c r="G35" s="12">
        <v>20.7</v>
      </c>
    </row>
    <row r="36" spans="2:7">
      <c r="B36" s="5">
        <v>1995</v>
      </c>
      <c r="C36" s="11">
        <v>128387</v>
      </c>
      <c r="D36" s="28">
        <v>1438.3</v>
      </c>
      <c r="E36" s="11">
        <v>11203</v>
      </c>
      <c r="F36" s="11">
        <v>68072</v>
      </c>
      <c r="G36" s="12">
        <v>21.1</v>
      </c>
    </row>
    <row r="37" spans="2:7">
      <c r="B37" s="5">
        <v>1996</v>
      </c>
      <c r="C37" s="11">
        <v>129728</v>
      </c>
      <c r="D37" s="28">
        <v>1469.9</v>
      </c>
      <c r="E37" s="11">
        <v>11330</v>
      </c>
      <c r="F37" s="11">
        <v>69221</v>
      </c>
      <c r="G37" s="12">
        <v>21.2</v>
      </c>
    </row>
    <row r="38" spans="2:7">
      <c r="B38" s="5">
        <v>1997</v>
      </c>
      <c r="C38" s="11">
        <v>129749</v>
      </c>
      <c r="D38" s="28">
        <v>1502.6</v>
      </c>
      <c r="E38" s="11">
        <v>11580</v>
      </c>
      <c r="F38" s="11">
        <v>69892</v>
      </c>
      <c r="G38" s="12">
        <v>21.5</v>
      </c>
    </row>
    <row r="39" spans="2:7">
      <c r="B39" s="5">
        <v>1998</v>
      </c>
      <c r="C39" s="11">
        <v>131839</v>
      </c>
      <c r="D39" s="28">
        <v>1549.6</v>
      </c>
      <c r="E39" s="11">
        <v>11754</v>
      </c>
      <c r="F39" s="11">
        <v>71695</v>
      </c>
      <c r="G39" s="12">
        <v>21.6</v>
      </c>
    </row>
    <row r="40" spans="2:7" ht="12.95">
      <c r="B40" s="5">
        <v>1999</v>
      </c>
      <c r="C40" s="11">
        <v>132432</v>
      </c>
      <c r="D40" s="32">
        <v>1569.1</v>
      </c>
      <c r="E40" s="11">
        <v>11848</v>
      </c>
      <c r="F40" s="11">
        <v>73283</v>
      </c>
      <c r="G40" s="12">
        <v>21.4</v>
      </c>
    </row>
    <row r="41" spans="2:7" ht="12.95">
      <c r="B41" s="5">
        <v>2000</v>
      </c>
      <c r="C41" s="11">
        <v>133621</v>
      </c>
      <c r="D41" s="28">
        <v>1600.3</v>
      </c>
      <c r="E41" s="11">
        <v>11976</v>
      </c>
      <c r="F41" s="11">
        <v>73065</v>
      </c>
      <c r="G41" s="12">
        <v>21.9</v>
      </c>
    </row>
    <row r="42" spans="2:7" ht="12.95">
      <c r="B42" s="5">
        <v>2001</v>
      </c>
      <c r="C42" s="11">
        <v>137633</v>
      </c>
      <c r="D42" s="28">
        <v>1628.3</v>
      </c>
      <c r="E42" s="11">
        <v>11831</v>
      </c>
      <c r="F42" s="11">
        <v>73559</v>
      </c>
      <c r="G42" s="12">
        <v>22.1</v>
      </c>
    </row>
    <row r="43" spans="2:7" ht="12.95">
      <c r="B43" s="5">
        <v>2002</v>
      </c>
      <c r="C43" s="11">
        <v>135921</v>
      </c>
      <c r="D43" s="28">
        <v>1658.5</v>
      </c>
      <c r="E43" s="11">
        <v>12202</v>
      </c>
      <c r="F43" s="11">
        <v>75471</v>
      </c>
      <c r="G43" s="12">
        <v>22</v>
      </c>
    </row>
    <row r="44" spans="2:7" ht="12.95">
      <c r="B44" s="5">
        <v>2003</v>
      </c>
      <c r="C44" s="11">
        <v>135670</v>
      </c>
      <c r="D44" s="28">
        <v>1672.1</v>
      </c>
      <c r="E44" s="11">
        <v>12325</v>
      </c>
      <c r="F44" s="11">
        <v>74590</v>
      </c>
      <c r="G44" s="12">
        <v>22.4</v>
      </c>
    </row>
    <row r="45" spans="2:7" ht="12.95">
      <c r="B45" s="5">
        <v>2004</v>
      </c>
      <c r="C45" s="11">
        <v>136431</v>
      </c>
      <c r="D45" s="28">
        <v>1699.9</v>
      </c>
      <c r="E45" s="11">
        <v>12460</v>
      </c>
      <c r="F45" s="11">
        <v>75402</v>
      </c>
      <c r="G45" s="12">
        <v>22.5</v>
      </c>
    </row>
    <row r="46" spans="2:7" ht="12.95">
      <c r="B46" s="5">
        <v>2005</v>
      </c>
      <c r="C46" s="11">
        <v>136568</v>
      </c>
      <c r="D46" s="28">
        <v>1708.4</v>
      </c>
      <c r="E46" s="11">
        <v>12510</v>
      </c>
      <c r="F46" s="11">
        <v>77418</v>
      </c>
      <c r="G46" s="12">
        <v>22.1</v>
      </c>
    </row>
    <row r="47" spans="2:7" ht="12.95">
      <c r="B47" s="5">
        <v>2006</v>
      </c>
      <c r="C47" s="11">
        <v>135400</v>
      </c>
      <c r="D47" s="28">
        <v>1690.5</v>
      </c>
      <c r="E47" s="11">
        <v>12485</v>
      </c>
      <c r="F47" s="11">
        <v>75009</v>
      </c>
      <c r="G47" s="12">
        <v>22.5</v>
      </c>
    </row>
    <row r="48" spans="2:7" ht="12.95">
      <c r="B48" s="7">
        <v>2007</v>
      </c>
      <c r="C48" s="9">
        <v>135933</v>
      </c>
      <c r="D48" s="32">
        <v>1672.5</v>
      </c>
      <c r="E48" s="9">
        <v>12304</v>
      </c>
      <c r="F48" s="9">
        <v>74377</v>
      </c>
      <c r="G48" s="10">
        <v>22.5</v>
      </c>
    </row>
    <row r="49" spans="2:7" ht="15.6">
      <c r="B49" s="8">
        <v>2008</v>
      </c>
      <c r="C49" s="33">
        <v>137080</v>
      </c>
      <c r="D49" s="34">
        <v>1615.9</v>
      </c>
      <c r="E49" s="33">
        <v>11788</v>
      </c>
      <c r="F49" s="33">
        <v>71497</v>
      </c>
      <c r="G49" s="35" t="s">
        <v>14</v>
      </c>
    </row>
    <row r="50" spans="2:7" ht="12.95">
      <c r="B50" s="5">
        <v>2009</v>
      </c>
      <c r="C50" s="9">
        <v>134880</v>
      </c>
      <c r="D50" s="32">
        <v>1566.8</v>
      </c>
      <c r="E50" s="9">
        <v>11616</v>
      </c>
      <c r="F50" s="9">
        <v>66587</v>
      </c>
      <c r="G50" s="10">
        <v>23.5</v>
      </c>
    </row>
    <row r="51" spans="2:7">
      <c r="B51" s="5">
        <v>2010</v>
      </c>
      <c r="C51" s="9">
        <v>130892</v>
      </c>
      <c r="D51" s="32">
        <v>1496.4</v>
      </c>
      <c r="E51" s="9">
        <v>11432</v>
      </c>
      <c r="F51" s="9">
        <v>62245</v>
      </c>
      <c r="G51" s="10">
        <v>24</v>
      </c>
    </row>
    <row r="52" spans="2:7">
      <c r="B52" s="5">
        <v>2011</v>
      </c>
      <c r="C52" s="11">
        <v>125657</v>
      </c>
      <c r="D52" s="28">
        <v>1457.8</v>
      </c>
      <c r="E52" s="11">
        <v>11601</v>
      </c>
      <c r="F52" s="11">
        <v>59646</v>
      </c>
      <c r="G52" s="12">
        <v>24.4</v>
      </c>
    </row>
    <row r="53" spans="2:7">
      <c r="B53" s="5">
        <v>2012</v>
      </c>
      <c r="C53" s="11">
        <v>111290</v>
      </c>
      <c r="D53" s="28">
        <v>1438.8</v>
      </c>
      <c r="E53" s="11">
        <v>12928</v>
      </c>
      <c r="F53" s="11">
        <v>57899</v>
      </c>
      <c r="G53" s="12">
        <v>24.9</v>
      </c>
    </row>
    <row r="54" spans="2:7">
      <c r="B54" s="5">
        <v>2013</v>
      </c>
      <c r="C54" s="11">
        <v>113676</v>
      </c>
      <c r="D54" s="28">
        <v>1446</v>
      </c>
      <c r="E54" s="11">
        <v>12720</v>
      </c>
      <c r="F54" s="11">
        <v>57290</v>
      </c>
      <c r="G54" s="12">
        <v>25.2</v>
      </c>
    </row>
    <row r="55" spans="2:7">
      <c r="B55" s="5">
        <v>2014</v>
      </c>
      <c r="C55" s="11">
        <v>113899</v>
      </c>
      <c r="D55" s="28">
        <v>1436.6</v>
      </c>
      <c r="E55" s="11">
        <v>12613</v>
      </c>
      <c r="F55" s="11">
        <v>56470</v>
      </c>
      <c r="G55" s="12">
        <v>25.4</v>
      </c>
    </row>
    <row r="56" spans="2:7">
      <c r="B56" s="74" t="s">
        <v>23</v>
      </c>
      <c r="C56" s="74"/>
      <c r="D56" s="74"/>
      <c r="E56" s="74"/>
      <c r="F56" s="74"/>
      <c r="G56" s="74"/>
    </row>
    <row r="57" spans="2:7">
      <c r="B57" s="5" t="s">
        <v>57</v>
      </c>
      <c r="C57" s="13">
        <v>6.0000000000000001E-3</v>
      </c>
      <c r="D57" s="13">
        <v>0.01</v>
      </c>
      <c r="E57" s="13">
        <v>5.0000000000000001E-3</v>
      </c>
      <c r="F57" s="13">
        <v>-4.0000000000000001E-3</v>
      </c>
      <c r="G57" s="13">
        <v>1.4999999999999999E-2</v>
      </c>
    </row>
    <row r="58" spans="2:7" ht="13.5" thickBot="1">
      <c r="B58" s="14" t="s">
        <v>58</v>
      </c>
      <c r="C58" s="15">
        <v>-1.7999999999999999E-2</v>
      </c>
      <c r="D58" s="15">
        <v>-1.7000000000000001E-2</v>
      </c>
      <c r="E58" s="15">
        <v>1E-3</v>
      </c>
      <c r="F58" s="15">
        <v>-2.8000000000000001E-2</v>
      </c>
      <c r="G58" s="15">
        <v>1.2E-2</v>
      </c>
    </row>
    <row r="59" spans="2:7" ht="13.5" thickTop="1"/>
    <row r="60" spans="2:7">
      <c r="B60" s="16" t="s">
        <v>0</v>
      </c>
    </row>
    <row r="61" spans="2:7" ht="13.15" customHeight="1">
      <c r="B61" s="75" t="s">
        <v>59</v>
      </c>
      <c r="C61" s="75"/>
      <c r="D61" s="75"/>
      <c r="E61" s="75"/>
      <c r="F61" s="75"/>
      <c r="G61" s="75"/>
    </row>
    <row r="62" spans="2:7">
      <c r="B62" s="75"/>
      <c r="C62" s="75"/>
      <c r="D62" s="75"/>
      <c r="E62" s="75"/>
      <c r="F62" s="75"/>
      <c r="G62" s="75"/>
    </row>
    <row r="63" spans="2:7">
      <c r="B63" s="75"/>
      <c r="C63" s="75"/>
      <c r="D63" s="75"/>
      <c r="E63" s="75"/>
      <c r="F63" s="75"/>
      <c r="G63" s="75"/>
    </row>
    <row r="64" spans="2:7" ht="13.5" thickBot="1">
      <c r="B64" s="17"/>
      <c r="C64" s="17"/>
    </row>
    <row r="66" spans="2:7" ht="15.6" customHeight="1">
      <c r="B66" s="18" t="s">
        <v>54</v>
      </c>
      <c r="C66" s="18"/>
      <c r="D66" s="18"/>
      <c r="E66" s="18"/>
      <c r="F66" s="18"/>
      <c r="G66" s="18"/>
    </row>
    <row r="67" spans="2:7" ht="15.75">
      <c r="B67" s="76" t="s">
        <v>24</v>
      </c>
      <c r="C67" s="76"/>
      <c r="D67" s="76"/>
      <c r="E67" s="76"/>
      <c r="F67" s="76"/>
    </row>
    <row r="68" spans="2:7" ht="15.6" customHeight="1">
      <c r="B68" s="77" t="s">
        <v>25</v>
      </c>
      <c r="C68" s="77"/>
      <c r="D68" s="77"/>
      <c r="E68" s="77"/>
      <c r="F68" s="77"/>
      <c r="G68" s="77"/>
    </row>
    <row r="69" spans="2:7" ht="15.6" customHeight="1">
      <c r="B69" s="77"/>
      <c r="C69" s="77"/>
      <c r="D69" s="77"/>
      <c r="E69" s="77"/>
      <c r="F69" s="77"/>
      <c r="G69" s="77"/>
    </row>
    <row r="70" spans="2:7" ht="15.6" customHeight="1">
      <c r="B70" s="18" t="s">
        <v>26</v>
      </c>
      <c r="C70" s="18"/>
      <c r="D70" s="18"/>
      <c r="E70" s="18"/>
      <c r="F70" s="18"/>
      <c r="G70" s="18"/>
    </row>
    <row r="71" spans="2:7" ht="15.75">
      <c r="B71" s="18"/>
      <c r="C71" s="18"/>
      <c r="D71" s="18"/>
      <c r="E71" s="18"/>
      <c r="F71" s="18"/>
      <c r="G71" s="18"/>
    </row>
  </sheetData>
  <mergeCells count="10">
    <mergeCell ref="B56:G56"/>
    <mergeCell ref="B61:G63"/>
    <mergeCell ref="B67:F67"/>
    <mergeCell ref="B68:G69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5546875" defaultRowHeight="12.75"/>
  <cols>
    <col min="1" max="1" width="2" style="40" customWidth="1"/>
    <col min="2" max="2" width="10.85546875" style="40" customWidth="1"/>
    <col min="3" max="3" width="12.28515625" style="40" customWidth="1"/>
    <col min="4" max="5" width="14" style="40" customWidth="1"/>
    <col min="6" max="6" width="14.42578125" style="42" customWidth="1"/>
    <col min="7" max="7" width="14.7109375" style="41" bestFit="1" customWidth="1"/>
    <col min="8" max="16384" width="8.85546875" style="40"/>
  </cols>
  <sheetData>
    <row r="1" spans="2:7" ht="13.5" thickBot="1"/>
    <row r="2" spans="2:7" ht="13.15" customHeight="1">
      <c r="B2" s="92" t="s">
        <v>27</v>
      </c>
      <c r="C2" s="93"/>
      <c r="D2" s="93"/>
      <c r="E2" s="93"/>
      <c r="F2" s="93"/>
      <c r="G2" s="94"/>
    </row>
    <row r="3" spans="2:7">
      <c r="B3" s="95"/>
      <c r="C3" s="96"/>
      <c r="D3" s="96"/>
      <c r="E3" s="96"/>
      <c r="F3" s="96"/>
      <c r="G3" s="97"/>
    </row>
    <row r="4" spans="2:7">
      <c r="B4" s="95"/>
      <c r="C4" s="96"/>
      <c r="D4" s="96"/>
      <c r="E4" s="96"/>
      <c r="F4" s="96"/>
      <c r="G4" s="97"/>
    </row>
    <row r="5" spans="2:7">
      <c r="B5" s="95"/>
      <c r="C5" s="96"/>
      <c r="D5" s="96"/>
      <c r="E5" s="96"/>
      <c r="F5" s="96"/>
      <c r="G5" s="97"/>
    </row>
    <row r="6" spans="2:7" ht="13.5" thickBot="1">
      <c r="B6" s="98"/>
      <c r="C6" s="99"/>
      <c r="D6" s="99"/>
      <c r="E6" s="99"/>
      <c r="F6" s="99"/>
      <c r="G6" s="100"/>
    </row>
    <row r="7" spans="2:7">
      <c r="B7" s="65"/>
      <c r="C7" s="65"/>
      <c r="D7" s="65"/>
      <c r="E7" s="65"/>
      <c r="F7" s="65"/>
      <c r="G7" s="65"/>
    </row>
    <row r="8" spans="2:7">
      <c r="B8" s="65"/>
      <c r="C8" s="65"/>
      <c r="D8" s="65"/>
      <c r="E8" s="65"/>
      <c r="F8" s="65"/>
      <c r="G8" s="65"/>
    </row>
    <row r="9" spans="2:7">
      <c r="B9" s="107" t="s">
        <v>15</v>
      </c>
      <c r="C9" s="107"/>
      <c r="D9" s="107"/>
      <c r="E9" s="107"/>
      <c r="F9" s="107"/>
      <c r="G9" s="107"/>
    </row>
    <row r="10" spans="2:7">
      <c r="B10" s="107" t="s">
        <v>101</v>
      </c>
      <c r="C10" s="107"/>
      <c r="D10" s="107"/>
      <c r="E10" s="107"/>
      <c r="F10" s="107"/>
      <c r="G10" s="107"/>
    </row>
    <row r="11" spans="2:7" ht="13.5" thickBot="1"/>
    <row r="12" spans="2:7" ht="18" customHeight="1" thickTop="1">
      <c r="B12" s="102" t="s">
        <v>4</v>
      </c>
      <c r="C12" s="104" t="s">
        <v>16</v>
      </c>
      <c r="D12" s="104" t="s">
        <v>17</v>
      </c>
      <c r="E12" s="64" t="s">
        <v>18</v>
      </c>
      <c r="F12" s="63" t="s">
        <v>19</v>
      </c>
      <c r="G12" s="62" t="s">
        <v>20</v>
      </c>
    </row>
    <row r="13" spans="2:7" ht="12.6" customHeight="1" thickBot="1">
      <c r="B13" s="103"/>
      <c r="C13" s="105"/>
      <c r="D13" s="105"/>
      <c r="E13" s="61" t="s">
        <v>21</v>
      </c>
      <c r="F13" s="54" t="s">
        <v>11</v>
      </c>
      <c r="G13" s="60" t="s">
        <v>12</v>
      </c>
    </row>
    <row r="14" spans="2:7">
      <c r="B14" s="59">
        <v>1970</v>
      </c>
      <c r="C14" s="58">
        <v>3681</v>
      </c>
      <c r="D14" s="58">
        <v>27081</v>
      </c>
      <c r="E14" s="58">
        <v>7356.9682151589241</v>
      </c>
      <c r="F14" s="58">
        <v>3968</v>
      </c>
      <c r="G14" s="57">
        <v>6.8</v>
      </c>
    </row>
    <row r="15" spans="2:7">
      <c r="B15" s="42">
        <v>1971</v>
      </c>
      <c r="C15" s="53">
        <v>3770</v>
      </c>
      <c r="D15" s="53">
        <v>28985</v>
      </c>
      <c r="E15" s="53">
        <v>7688.3289124668436</v>
      </c>
      <c r="F15" s="53">
        <v>4217</v>
      </c>
      <c r="G15" s="56">
        <v>6.9</v>
      </c>
    </row>
    <row r="16" spans="2:7">
      <c r="B16" s="42">
        <v>1972</v>
      </c>
      <c r="C16" s="53">
        <v>3918</v>
      </c>
      <c r="D16" s="53">
        <v>31414</v>
      </c>
      <c r="E16" s="53">
        <v>8017.8662582950483</v>
      </c>
      <c r="F16" s="53">
        <v>4844</v>
      </c>
      <c r="G16" s="56">
        <v>6.5</v>
      </c>
    </row>
    <row r="17" spans="2:7">
      <c r="B17" s="42">
        <v>1973</v>
      </c>
      <c r="C17" s="53">
        <v>4131</v>
      </c>
      <c r="D17" s="53">
        <v>33661</v>
      </c>
      <c r="E17" s="53">
        <v>8148.3902202856452</v>
      </c>
      <c r="F17" s="53">
        <v>5294</v>
      </c>
      <c r="G17" s="56">
        <v>6.4</v>
      </c>
    </row>
    <row r="18" spans="2:7">
      <c r="B18" s="42">
        <v>1974</v>
      </c>
      <c r="C18" s="53">
        <v>4211</v>
      </c>
      <c r="D18" s="53">
        <v>33441</v>
      </c>
      <c r="E18" s="53">
        <v>7941.3440987888862</v>
      </c>
      <c r="F18" s="53">
        <v>5261</v>
      </c>
      <c r="G18" s="56">
        <v>6.4</v>
      </c>
    </row>
    <row r="19" spans="2:7">
      <c r="B19" s="59">
        <v>1975</v>
      </c>
      <c r="C19" s="58">
        <v>4232</v>
      </c>
      <c r="D19" s="58">
        <v>34606</v>
      </c>
      <c r="E19" s="58">
        <v>8177</v>
      </c>
      <c r="F19" s="58">
        <v>5420</v>
      </c>
      <c r="G19" s="57">
        <v>6.4</v>
      </c>
    </row>
    <row r="20" spans="2:7">
      <c r="B20" s="59">
        <v>1976</v>
      </c>
      <c r="C20" s="58">
        <v>4350</v>
      </c>
      <c r="D20" s="58">
        <v>36390</v>
      </c>
      <c r="E20" s="58">
        <v>8366</v>
      </c>
      <c r="F20" s="58">
        <v>5706</v>
      </c>
      <c r="G20" s="57">
        <v>6.4</v>
      </c>
    </row>
    <row r="21" spans="2:7">
      <c r="B21" s="42">
        <v>1977</v>
      </c>
      <c r="C21" s="53">
        <v>4450</v>
      </c>
      <c r="D21" s="53">
        <v>39339</v>
      </c>
      <c r="E21" s="53">
        <v>8840</v>
      </c>
      <c r="F21" s="53">
        <v>6268</v>
      </c>
      <c r="G21" s="56">
        <v>6.3</v>
      </c>
    </row>
    <row r="22" spans="2:7">
      <c r="B22" s="42">
        <v>1978</v>
      </c>
      <c r="C22" s="53">
        <v>4518</v>
      </c>
      <c r="D22" s="53">
        <v>42747</v>
      </c>
      <c r="E22" s="53">
        <v>9461</v>
      </c>
      <c r="F22" s="53">
        <v>6955</v>
      </c>
      <c r="G22" s="56">
        <v>6.1</v>
      </c>
    </row>
    <row r="23" spans="2:7">
      <c r="B23" s="42">
        <v>1979</v>
      </c>
      <c r="C23" s="53">
        <v>4505</v>
      </c>
      <c r="D23" s="53">
        <v>42012</v>
      </c>
      <c r="E23" s="53">
        <v>9326</v>
      </c>
      <c r="F23" s="53">
        <v>7050</v>
      </c>
      <c r="G23" s="56">
        <v>6</v>
      </c>
    </row>
    <row r="24" spans="2:7">
      <c r="B24" s="42">
        <v>1980</v>
      </c>
      <c r="C24" s="53">
        <v>4374</v>
      </c>
      <c r="D24" s="53">
        <v>39813</v>
      </c>
      <c r="E24" s="53">
        <v>9102</v>
      </c>
      <c r="F24" s="53">
        <v>6923</v>
      </c>
      <c r="G24" s="56">
        <v>5.8</v>
      </c>
    </row>
    <row r="25" spans="2:7">
      <c r="B25" s="42">
        <v>1981</v>
      </c>
      <c r="C25" s="53">
        <v>4455</v>
      </c>
      <c r="D25" s="53">
        <v>39568</v>
      </c>
      <c r="E25" s="53">
        <v>8882</v>
      </c>
      <c r="F25" s="53">
        <v>6867</v>
      </c>
      <c r="G25" s="56">
        <v>5.8</v>
      </c>
    </row>
    <row r="26" spans="2:7">
      <c r="B26" s="42">
        <v>1982</v>
      </c>
      <c r="C26" s="53">
        <v>4325</v>
      </c>
      <c r="D26" s="53">
        <v>40658</v>
      </c>
      <c r="E26" s="53">
        <v>9401</v>
      </c>
      <c r="F26" s="53">
        <v>6803</v>
      </c>
      <c r="G26" s="56">
        <v>6</v>
      </c>
    </row>
    <row r="27" spans="2:7">
      <c r="B27" s="42">
        <v>1983</v>
      </c>
      <c r="C27" s="53">
        <v>4204</v>
      </c>
      <c r="D27" s="53">
        <v>42546</v>
      </c>
      <c r="E27" s="53">
        <v>10120</v>
      </c>
      <c r="F27" s="53">
        <v>6965</v>
      </c>
      <c r="G27" s="56">
        <v>6.1</v>
      </c>
    </row>
    <row r="28" spans="2:7">
      <c r="B28" s="42">
        <v>1984</v>
      </c>
      <c r="C28" s="53">
        <v>4061</v>
      </c>
      <c r="D28" s="53">
        <v>44419</v>
      </c>
      <c r="E28" s="53">
        <v>10938</v>
      </c>
      <c r="F28" s="53">
        <v>7240</v>
      </c>
      <c r="G28" s="56">
        <v>6.1</v>
      </c>
    </row>
    <row r="29" spans="2:7">
      <c r="B29" s="42">
        <v>1985</v>
      </c>
      <c r="C29" s="53">
        <v>4593</v>
      </c>
      <c r="D29" s="53">
        <v>45441</v>
      </c>
      <c r="E29" s="53">
        <v>9894</v>
      </c>
      <c r="F29" s="53">
        <v>7399</v>
      </c>
      <c r="G29" s="56">
        <v>6.1</v>
      </c>
    </row>
    <row r="30" spans="2:7">
      <c r="B30" s="42">
        <v>1986</v>
      </c>
      <c r="C30" s="53">
        <v>4313</v>
      </c>
      <c r="D30" s="53">
        <v>45637</v>
      </c>
      <c r="E30" s="53">
        <v>10581</v>
      </c>
      <c r="F30" s="53">
        <v>7386</v>
      </c>
      <c r="G30" s="56">
        <v>6.2</v>
      </c>
    </row>
    <row r="31" spans="2:7">
      <c r="B31" s="42">
        <v>1987</v>
      </c>
      <c r="C31" s="53">
        <v>4188</v>
      </c>
      <c r="D31" s="53">
        <v>48022</v>
      </c>
      <c r="E31" s="53">
        <v>11467</v>
      </c>
      <c r="F31" s="53">
        <v>7523</v>
      </c>
      <c r="G31" s="56">
        <v>6.4</v>
      </c>
    </row>
    <row r="32" spans="2:7">
      <c r="B32" s="42">
        <v>1988</v>
      </c>
      <c r="C32" s="53">
        <v>4470</v>
      </c>
      <c r="D32" s="53">
        <v>49434</v>
      </c>
      <c r="E32" s="53">
        <v>11059</v>
      </c>
      <c r="F32" s="53">
        <v>7701</v>
      </c>
      <c r="G32" s="56">
        <v>6.4</v>
      </c>
    </row>
    <row r="33" spans="2:7">
      <c r="B33" s="42">
        <v>1989</v>
      </c>
      <c r="C33" s="53">
        <v>4519</v>
      </c>
      <c r="D33" s="53">
        <v>50870</v>
      </c>
      <c r="E33" s="53">
        <v>11257</v>
      </c>
      <c r="F33" s="53">
        <v>7779</v>
      </c>
      <c r="G33" s="56">
        <v>6.5</v>
      </c>
    </row>
    <row r="34" spans="2:7">
      <c r="B34" s="42">
        <v>1990</v>
      </c>
      <c r="C34" s="53">
        <v>4487</v>
      </c>
      <c r="D34" s="53">
        <v>51901</v>
      </c>
      <c r="E34" s="53">
        <v>11567</v>
      </c>
      <c r="F34" s="53">
        <v>8357</v>
      </c>
      <c r="G34" s="56">
        <v>6.2</v>
      </c>
    </row>
    <row r="35" spans="2:7">
      <c r="B35" s="42">
        <v>1991</v>
      </c>
      <c r="C35" s="53">
        <v>4481</v>
      </c>
      <c r="D35" s="53">
        <v>52898</v>
      </c>
      <c r="E35" s="53">
        <v>11805</v>
      </c>
      <c r="F35" s="53">
        <v>8172</v>
      </c>
      <c r="G35" s="56">
        <v>6.5</v>
      </c>
    </row>
    <row r="36" spans="2:7">
      <c r="B36" s="42">
        <v>1992</v>
      </c>
      <c r="C36" s="53">
        <v>4370</v>
      </c>
      <c r="D36" s="53">
        <v>53874</v>
      </c>
      <c r="E36" s="53">
        <v>12328</v>
      </c>
      <c r="F36" s="53">
        <v>8237</v>
      </c>
      <c r="G36" s="56">
        <v>6.5</v>
      </c>
    </row>
    <row r="37" spans="2:7">
      <c r="B37" s="42">
        <v>1993</v>
      </c>
      <c r="C37" s="53">
        <v>4408</v>
      </c>
      <c r="D37" s="53">
        <v>56772</v>
      </c>
      <c r="E37" s="53">
        <v>12879</v>
      </c>
      <c r="F37" s="53">
        <v>8488</v>
      </c>
      <c r="G37" s="56">
        <v>6.7</v>
      </c>
    </row>
    <row r="38" spans="2:7">
      <c r="B38" s="42">
        <v>1994</v>
      </c>
      <c r="C38" s="53">
        <v>4906</v>
      </c>
      <c r="D38" s="53">
        <v>61284</v>
      </c>
      <c r="E38" s="53">
        <v>12492</v>
      </c>
      <c r="F38" s="53">
        <v>9032</v>
      </c>
      <c r="G38" s="56">
        <v>6.8</v>
      </c>
    </row>
    <row r="39" spans="2:7">
      <c r="B39" s="42">
        <v>1995</v>
      </c>
      <c r="C39" s="53">
        <v>5024</v>
      </c>
      <c r="D39" s="53">
        <v>62705</v>
      </c>
      <c r="E39" s="53">
        <v>12481</v>
      </c>
      <c r="F39" s="53">
        <v>9216</v>
      </c>
      <c r="G39" s="56">
        <v>6.8</v>
      </c>
    </row>
    <row r="40" spans="2:7" ht="12.95">
      <c r="B40" s="42">
        <v>1996</v>
      </c>
      <c r="C40" s="53">
        <v>5266</v>
      </c>
      <c r="D40" s="53">
        <v>64072</v>
      </c>
      <c r="E40" s="53">
        <v>12167</v>
      </c>
      <c r="F40" s="53">
        <v>9409</v>
      </c>
      <c r="G40" s="56">
        <v>6.8</v>
      </c>
    </row>
    <row r="41" spans="2:7" ht="12.95">
      <c r="B41" s="42">
        <v>1997</v>
      </c>
      <c r="C41" s="53">
        <v>5293</v>
      </c>
      <c r="D41" s="53">
        <v>66893</v>
      </c>
      <c r="E41" s="53">
        <v>12638</v>
      </c>
      <c r="F41" s="53">
        <v>9576</v>
      </c>
      <c r="G41" s="56">
        <v>7</v>
      </c>
    </row>
    <row r="42" spans="2:7" ht="12.95">
      <c r="B42" s="42">
        <v>1998</v>
      </c>
      <c r="C42" s="53">
        <v>5414</v>
      </c>
      <c r="D42" s="53">
        <v>67894</v>
      </c>
      <c r="E42" s="53">
        <v>12540</v>
      </c>
      <c r="F42" s="53">
        <v>9741</v>
      </c>
      <c r="G42" s="56">
        <v>7</v>
      </c>
    </row>
    <row r="43" spans="2:7" ht="12.95">
      <c r="B43" s="42">
        <v>1999</v>
      </c>
      <c r="C43" s="53">
        <v>5763</v>
      </c>
      <c r="D43" s="53">
        <v>70304</v>
      </c>
      <c r="E43" s="53">
        <v>12199</v>
      </c>
      <c r="F43" s="53">
        <v>9372</v>
      </c>
      <c r="G43" s="42">
        <v>7.5</v>
      </c>
    </row>
    <row r="44" spans="2:7" ht="12.95">
      <c r="B44" s="42">
        <v>2000</v>
      </c>
      <c r="C44" s="53">
        <v>5926</v>
      </c>
      <c r="D44" s="53">
        <v>70500</v>
      </c>
      <c r="E44" s="53">
        <v>11897</v>
      </c>
      <c r="F44" s="53">
        <v>9563</v>
      </c>
      <c r="G44" s="42">
        <v>7.4</v>
      </c>
    </row>
    <row r="45" spans="2:7" ht="12.95">
      <c r="B45" s="42">
        <v>2001</v>
      </c>
      <c r="C45" s="53">
        <v>5704</v>
      </c>
      <c r="D45" s="53">
        <v>72448</v>
      </c>
      <c r="E45" s="53">
        <v>12701</v>
      </c>
      <c r="F45" s="53">
        <v>9667</v>
      </c>
      <c r="G45" s="42">
        <v>7.5</v>
      </c>
    </row>
    <row r="46" spans="2:7" ht="12.95">
      <c r="B46" s="42">
        <v>2002</v>
      </c>
      <c r="C46" s="53">
        <v>5651</v>
      </c>
      <c r="D46" s="53">
        <v>75866</v>
      </c>
      <c r="E46" s="53">
        <v>13425</v>
      </c>
      <c r="F46" s="53">
        <v>10321</v>
      </c>
      <c r="G46" s="42">
        <v>7.4</v>
      </c>
    </row>
    <row r="47" spans="2:7" ht="12.95">
      <c r="B47" s="42">
        <v>2003</v>
      </c>
      <c r="C47" s="53">
        <v>5849</v>
      </c>
      <c r="D47" s="53">
        <v>77757</v>
      </c>
      <c r="E47" s="53">
        <v>13294</v>
      </c>
      <c r="F47" s="53">
        <v>8881</v>
      </c>
      <c r="G47" s="42">
        <v>8.8000000000000007</v>
      </c>
    </row>
    <row r="48" spans="2:7" ht="12.95">
      <c r="B48" s="42">
        <v>2004</v>
      </c>
      <c r="C48" s="53">
        <v>6161</v>
      </c>
      <c r="D48" s="53">
        <v>78441</v>
      </c>
      <c r="E48" s="53">
        <v>12732</v>
      </c>
      <c r="F48" s="53">
        <v>8959</v>
      </c>
      <c r="G48" s="42">
        <v>8.8000000000000007</v>
      </c>
    </row>
    <row r="49" spans="2:7" ht="12.95">
      <c r="B49" s="42">
        <v>2005</v>
      </c>
      <c r="C49" s="53">
        <v>6395</v>
      </c>
      <c r="D49" s="53">
        <v>78496</v>
      </c>
      <c r="E49" s="53">
        <v>12275</v>
      </c>
      <c r="F49" s="53">
        <v>9501</v>
      </c>
      <c r="G49" s="42">
        <v>8.3000000000000007</v>
      </c>
    </row>
    <row r="50" spans="2:7" ht="15.95" thickBot="1">
      <c r="B50" s="54">
        <v>2006</v>
      </c>
      <c r="C50" s="55">
        <v>6649</v>
      </c>
      <c r="D50" s="55">
        <v>80344</v>
      </c>
      <c r="E50" s="55">
        <v>12084</v>
      </c>
      <c r="F50" s="55">
        <v>9852</v>
      </c>
      <c r="G50" s="54" t="s">
        <v>22</v>
      </c>
    </row>
    <row r="51" spans="2:7">
      <c r="B51" s="42">
        <v>2007</v>
      </c>
      <c r="C51" s="53">
        <v>8117</v>
      </c>
      <c r="D51" s="53">
        <v>119979</v>
      </c>
      <c r="E51" s="53">
        <v>14781</v>
      </c>
      <c r="F51" s="53">
        <v>16314</v>
      </c>
      <c r="G51" s="42">
        <v>7.3</v>
      </c>
    </row>
    <row r="52" spans="2:7">
      <c r="B52" s="42">
        <v>2008</v>
      </c>
      <c r="C52" s="53">
        <v>8228</v>
      </c>
      <c r="D52" s="53">
        <v>126855</v>
      </c>
      <c r="E52" s="53">
        <v>15417</v>
      </c>
      <c r="F52" s="53">
        <v>17144</v>
      </c>
      <c r="G52" s="42">
        <v>7.4</v>
      </c>
    </row>
    <row r="53" spans="2:7">
      <c r="B53" s="42">
        <v>2009</v>
      </c>
      <c r="C53" s="53">
        <v>8356</v>
      </c>
      <c r="D53" s="53">
        <v>120207</v>
      </c>
      <c r="E53" s="53">
        <v>14386</v>
      </c>
      <c r="F53" s="53">
        <v>16253</v>
      </c>
      <c r="G53" s="42">
        <v>7.4</v>
      </c>
    </row>
    <row r="54" spans="2:7">
      <c r="B54" s="42">
        <v>2010</v>
      </c>
      <c r="C54" s="53">
        <v>8217</v>
      </c>
      <c r="D54" s="53">
        <v>110738</v>
      </c>
      <c r="E54" s="53">
        <v>13477</v>
      </c>
      <c r="F54" s="53">
        <v>15097</v>
      </c>
      <c r="G54" s="42">
        <v>7.3</v>
      </c>
    </row>
    <row r="55" spans="2:7">
      <c r="B55" s="42">
        <v>2011</v>
      </c>
      <c r="C55" s="53">
        <v>7819</v>
      </c>
      <c r="D55" s="53">
        <v>103803</v>
      </c>
      <c r="E55" s="53">
        <v>13276</v>
      </c>
      <c r="F55" s="53">
        <v>14214</v>
      </c>
      <c r="G55" s="42">
        <v>7.3</v>
      </c>
    </row>
    <row r="56" spans="2:7">
      <c r="B56" s="42">
        <v>2012</v>
      </c>
      <c r="C56" s="53">
        <v>8190</v>
      </c>
      <c r="D56" s="53">
        <v>105605</v>
      </c>
      <c r="E56" s="53">
        <v>12894</v>
      </c>
      <c r="F56" s="53">
        <v>14376</v>
      </c>
      <c r="G56" s="42">
        <v>7.3</v>
      </c>
    </row>
    <row r="57" spans="2:7">
      <c r="B57" s="42">
        <v>2013</v>
      </c>
      <c r="C57" s="53">
        <v>8126</v>
      </c>
      <c r="D57" s="53">
        <v>106582</v>
      </c>
      <c r="E57" s="53">
        <v>13116</v>
      </c>
      <c r="F57" s="53">
        <v>14502</v>
      </c>
      <c r="G57" s="42">
        <v>7.3</v>
      </c>
    </row>
    <row r="58" spans="2:7">
      <c r="B58" s="42">
        <v>2014</v>
      </c>
      <c r="C58" s="53">
        <v>8329</v>
      </c>
      <c r="D58" s="53">
        <v>109301</v>
      </c>
      <c r="E58" s="53">
        <v>13123</v>
      </c>
      <c r="F58" s="53">
        <v>14894</v>
      </c>
      <c r="G58" s="42">
        <v>7.3</v>
      </c>
    </row>
    <row r="59" spans="2:7">
      <c r="B59" s="106" t="s">
        <v>23</v>
      </c>
      <c r="C59" s="106"/>
      <c r="D59" s="106"/>
      <c r="E59" s="106"/>
      <c r="F59" s="106"/>
      <c r="G59" s="106"/>
    </row>
    <row r="60" spans="2:7">
      <c r="B60" s="42" t="s">
        <v>100</v>
      </c>
      <c r="C60" s="51">
        <v>1.9E-2</v>
      </c>
      <c r="D60" s="51">
        <v>3.2000000000000001E-2</v>
      </c>
      <c r="E60" s="52">
        <v>1.2999999999999999E-2</v>
      </c>
      <c r="F60" s="51">
        <v>3.1E-2</v>
      </c>
      <c r="G60" s="51">
        <v>2E-3</v>
      </c>
    </row>
    <row r="61" spans="2:7" ht="13.5" thickBot="1">
      <c r="B61" s="50" t="s">
        <v>99</v>
      </c>
      <c r="C61" s="48">
        <v>3.1E-2</v>
      </c>
      <c r="D61" s="48">
        <v>3.4000000000000002E-2</v>
      </c>
      <c r="E61" s="49">
        <v>3.0000000000000001E-3</v>
      </c>
      <c r="F61" s="48">
        <v>5.1999999999999998E-2</v>
      </c>
      <c r="G61" s="48">
        <v>-1.9E-2</v>
      </c>
    </row>
    <row r="62" spans="2:7" ht="13.5" thickTop="1"/>
    <row r="63" spans="2:7">
      <c r="B63" s="47" t="s">
        <v>0</v>
      </c>
    </row>
    <row r="64" spans="2:7" ht="13.15" customHeight="1">
      <c r="B64" s="101" t="s">
        <v>98</v>
      </c>
      <c r="C64" s="101"/>
      <c r="D64" s="101"/>
      <c r="E64" s="101"/>
      <c r="F64" s="101"/>
      <c r="G64" s="101"/>
    </row>
    <row r="65" spans="2:7">
      <c r="B65" s="101"/>
      <c r="C65" s="101"/>
      <c r="D65" s="101"/>
      <c r="E65" s="101"/>
      <c r="F65" s="101"/>
      <c r="G65" s="101"/>
    </row>
    <row r="66" spans="2:7">
      <c r="B66" s="46"/>
      <c r="C66" s="45"/>
      <c r="D66" s="43"/>
      <c r="E66" s="43"/>
      <c r="G66" s="44"/>
    </row>
    <row r="67" spans="2:7">
      <c r="B67" s="43"/>
      <c r="C67" s="43"/>
      <c r="D67" s="43"/>
      <c r="E67" s="43"/>
      <c r="F67" s="43"/>
      <c r="G67" s="43"/>
    </row>
    <row r="68" spans="2:7" ht="15.75">
      <c r="B68" s="43" t="s">
        <v>28</v>
      </c>
    </row>
    <row r="69" spans="2:7">
      <c r="B69" s="42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/>
  <cols>
    <col min="1" max="1" width="4.5703125" style="40" customWidth="1"/>
    <col min="2" max="2" width="10.5703125" style="40" customWidth="1"/>
    <col min="3" max="3" width="13.28515625" style="40" customWidth="1"/>
    <col min="4" max="5" width="16.7109375" style="40" customWidth="1"/>
    <col min="6" max="6" width="13.85546875" style="40" bestFit="1" customWidth="1"/>
    <col min="7" max="7" width="14.7109375" style="40" bestFit="1" customWidth="1"/>
    <col min="8" max="16384" width="8.85546875" style="40"/>
  </cols>
  <sheetData>
    <row r="1" spans="2:7" ht="13.5" thickBot="1"/>
    <row r="2" spans="2:7" ht="13.15" customHeight="1">
      <c r="B2" s="92" t="s">
        <v>29</v>
      </c>
      <c r="C2" s="93"/>
      <c r="D2" s="93"/>
      <c r="E2" s="93"/>
      <c r="F2" s="93"/>
      <c r="G2" s="94"/>
    </row>
    <row r="3" spans="2:7">
      <c r="B3" s="95"/>
      <c r="C3" s="96"/>
      <c r="D3" s="96"/>
      <c r="E3" s="96"/>
      <c r="F3" s="96"/>
      <c r="G3" s="97"/>
    </row>
    <row r="4" spans="2:7">
      <c r="B4" s="95"/>
      <c r="C4" s="96"/>
      <c r="D4" s="96"/>
      <c r="E4" s="96"/>
      <c r="F4" s="96"/>
      <c r="G4" s="97"/>
    </row>
    <row r="5" spans="2:7" ht="13.5" thickBot="1">
      <c r="B5" s="98"/>
      <c r="C5" s="99"/>
      <c r="D5" s="99"/>
      <c r="E5" s="99"/>
      <c r="F5" s="99"/>
      <c r="G5" s="100"/>
    </row>
    <row r="6" spans="2:7">
      <c r="B6" s="73"/>
      <c r="C6" s="73"/>
      <c r="D6" s="73"/>
      <c r="E6" s="73"/>
      <c r="F6" s="73"/>
      <c r="G6" s="73"/>
    </row>
    <row r="7" spans="2:7">
      <c r="B7" s="107" t="s">
        <v>30</v>
      </c>
      <c r="C7" s="107"/>
      <c r="D7" s="107"/>
      <c r="E7" s="107"/>
      <c r="F7" s="107"/>
      <c r="G7" s="107"/>
    </row>
    <row r="8" spans="2:7">
      <c r="B8" s="107" t="s">
        <v>103</v>
      </c>
      <c r="C8" s="107"/>
      <c r="D8" s="107"/>
      <c r="E8" s="107"/>
      <c r="F8" s="107"/>
      <c r="G8" s="107"/>
    </row>
    <row r="9" spans="2:7" ht="13.5" thickBot="1"/>
    <row r="10" spans="2:7" ht="13.5" thickTop="1">
      <c r="B10" s="102" t="s">
        <v>4</v>
      </c>
      <c r="C10" s="104" t="s">
        <v>16</v>
      </c>
      <c r="D10" s="104" t="s">
        <v>31</v>
      </c>
      <c r="E10" s="64" t="s">
        <v>18</v>
      </c>
      <c r="F10" s="63" t="s">
        <v>19</v>
      </c>
      <c r="G10" s="63" t="s">
        <v>20</v>
      </c>
    </row>
    <row r="11" spans="2:7" ht="13.5" thickBot="1">
      <c r="B11" s="103"/>
      <c r="C11" s="105"/>
      <c r="D11" s="105"/>
      <c r="E11" s="61" t="s">
        <v>21</v>
      </c>
      <c r="F11" s="54" t="s">
        <v>11</v>
      </c>
      <c r="G11" s="54" t="s">
        <v>12</v>
      </c>
    </row>
    <row r="12" spans="2:7">
      <c r="B12" s="42">
        <v>1970</v>
      </c>
      <c r="C12" s="70">
        <v>905</v>
      </c>
      <c r="D12" s="71">
        <v>35134</v>
      </c>
      <c r="E12" s="72">
        <v>38822.099447513814</v>
      </c>
      <c r="F12" s="71">
        <v>7348</v>
      </c>
      <c r="G12" s="70">
        <v>4.8</v>
      </c>
    </row>
    <row r="13" spans="2:7">
      <c r="B13" s="42">
        <v>1971</v>
      </c>
      <c r="C13" s="53">
        <v>919</v>
      </c>
      <c r="D13" s="53">
        <v>37217</v>
      </c>
      <c r="E13" s="53">
        <v>40497.279651795427</v>
      </c>
      <c r="F13" s="53">
        <v>7595</v>
      </c>
      <c r="G13" s="56">
        <v>4.9000000000000004</v>
      </c>
    </row>
    <row r="14" spans="2:7">
      <c r="B14" s="42">
        <v>1972</v>
      </c>
      <c r="C14" s="53">
        <v>961</v>
      </c>
      <c r="D14" s="53">
        <v>40706</v>
      </c>
      <c r="E14" s="53">
        <v>42357.960457856403</v>
      </c>
      <c r="F14" s="53">
        <v>8120</v>
      </c>
      <c r="G14" s="56">
        <v>5</v>
      </c>
    </row>
    <row r="15" spans="2:7">
      <c r="B15" s="42">
        <v>1973</v>
      </c>
      <c r="C15" s="53">
        <v>1029</v>
      </c>
      <c r="D15" s="53">
        <v>45649</v>
      </c>
      <c r="E15" s="53">
        <v>44362.487852283768</v>
      </c>
      <c r="F15" s="53">
        <v>9026</v>
      </c>
      <c r="G15" s="56">
        <v>5.0999999999999996</v>
      </c>
    </row>
    <row r="16" spans="2:7">
      <c r="B16" s="42">
        <v>1974</v>
      </c>
      <c r="C16" s="53">
        <v>1085</v>
      </c>
      <c r="D16" s="53">
        <v>45966</v>
      </c>
      <c r="E16" s="53">
        <v>42364.976958525345</v>
      </c>
      <c r="F16" s="53">
        <v>9080</v>
      </c>
      <c r="G16" s="56">
        <v>5.0999999999999996</v>
      </c>
    </row>
    <row r="17" spans="2:7" s="69" customFormat="1">
      <c r="B17" s="59">
        <v>1975</v>
      </c>
      <c r="C17" s="58">
        <v>1131</v>
      </c>
      <c r="D17" s="58">
        <v>46724</v>
      </c>
      <c r="E17" s="58">
        <v>41312.113174182137</v>
      </c>
      <c r="F17" s="58">
        <v>9177</v>
      </c>
      <c r="G17" s="57">
        <v>5.0999999999999996</v>
      </c>
    </row>
    <row r="18" spans="2:7" s="69" customFormat="1">
      <c r="B18" s="42">
        <v>1976</v>
      </c>
      <c r="C18" s="53">
        <v>1225</v>
      </c>
      <c r="D18" s="53">
        <v>49680</v>
      </c>
      <c r="E18" s="53">
        <v>40555.102040816324</v>
      </c>
      <c r="F18" s="53">
        <v>9703</v>
      </c>
      <c r="G18" s="56">
        <v>5.0999999999999996</v>
      </c>
    </row>
    <row r="19" spans="2:7" s="69" customFormat="1">
      <c r="B19" s="42">
        <v>1977</v>
      </c>
      <c r="C19" s="53">
        <v>1240</v>
      </c>
      <c r="D19" s="53">
        <v>55682</v>
      </c>
      <c r="E19" s="53">
        <v>44904.838709677417</v>
      </c>
      <c r="F19" s="53">
        <v>10814</v>
      </c>
      <c r="G19" s="56">
        <v>5.0999999999999996</v>
      </c>
    </row>
    <row r="20" spans="2:7" s="69" customFormat="1">
      <c r="B20" s="42">
        <v>1978</v>
      </c>
      <c r="C20" s="53">
        <v>1342</v>
      </c>
      <c r="D20" s="53">
        <v>62992</v>
      </c>
      <c r="E20" s="53">
        <v>46938.897168405369</v>
      </c>
      <c r="F20" s="53">
        <v>12165</v>
      </c>
      <c r="G20" s="56">
        <v>5.2</v>
      </c>
    </row>
    <row r="21" spans="2:7" s="69" customFormat="1">
      <c r="B21" s="42">
        <v>1979</v>
      </c>
      <c r="C21" s="53">
        <v>1386</v>
      </c>
      <c r="D21" s="53">
        <v>66992</v>
      </c>
      <c r="E21" s="53">
        <v>48334.776334776332</v>
      </c>
      <c r="F21" s="53">
        <v>12864</v>
      </c>
      <c r="G21" s="56">
        <v>5.2</v>
      </c>
    </row>
    <row r="22" spans="2:7" s="69" customFormat="1">
      <c r="B22" s="59">
        <v>1980</v>
      </c>
      <c r="C22" s="58">
        <v>1417</v>
      </c>
      <c r="D22" s="58">
        <v>68678</v>
      </c>
      <c r="E22" s="58">
        <v>48467</v>
      </c>
      <c r="F22" s="58">
        <v>13037</v>
      </c>
      <c r="G22" s="57">
        <v>5.3</v>
      </c>
    </row>
    <row r="23" spans="2:7">
      <c r="B23" s="42">
        <v>1981</v>
      </c>
      <c r="C23" s="53">
        <v>1261</v>
      </c>
      <c r="D23" s="53">
        <v>69134</v>
      </c>
      <c r="E23" s="53">
        <v>54825</v>
      </c>
      <c r="F23" s="53">
        <v>13509</v>
      </c>
      <c r="G23" s="56">
        <v>5.0999999999999996</v>
      </c>
    </row>
    <row r="24" spans="2:7">
      <c r="B24" s="42">
        <v>1982</v>
      </c>
      <c r="C24" s="53">
        <v>1265</v>
      </c>
      <c r="D24" s="53">
        <v>70765</v>
      </c>
      <c r="E24" s="53">
        <v>55941</v>
      </c>
      <c r="F24" s="53">
        <v>13583</v>
      </c>
      <c r="G24" s="56">
        <v>5.2</v>
      </c>
    </row>
    <row r="25" spans="2:7">
      <c r="B25" s="42">
        <v>1983</v>
      </c>
      <c r="C25" s="53">
        <v>1304</v>
      </c>
      <c r="D25" s="53">
        <v>73586</v>
      </c>
      <c r="E25" s="53">
        <v>56431</v>
      </c>
      <c r="F25" s="53">
        <v>13796</v>
      </c>
      <c r="G25" s="56">
        <v>5.3</v>
      </c>
    </row>
    <row r="26" spans="2:7">
      <c r="B26" s="42">
        <v>1984</v>
      </c>
      <c r="C26" s="53">
        <v>1340</v>
      </c>
      <c r="D26" s="53">
        <v>77377</v>
      </c>
      <c r="E26" s="53">
        <v>57744</v>
      </c>
      <c r="F26" s="53">
        <v>14188</v>
      </c>
      <c r="G26" s="56">
        <v>5.5</v>
      </c>
    </row>
    <row r="27" spans="2:7">
      <c r="B27" s="42">
        <v>1985</v>
      </c>
      <c r="C27" s="53">
        <v>1403</v>
      </c>
      <c r="D27" s="53">
        <v>78063</v>
      </c>
      <c r="E27" s="53">
        <v>55640</v>
      </c>
      <c r="F27" s="53">
        <v>14005</v>
      </c>
      <c r="G27" s="56">
        <v>5.6</v>
      </c>
    </row>
    <row r="28" spans="2:7">
      <c r="B28" s="42">
        <v>1986</v>
      </c>
      <c r="C28" s="53">
        <v>1408</v>
      </c>
      <c r="D28" s="53">
        <v>81038</v>
      </c>
      <c r="E28" s="53">
        <v>57555</v>
      </c>
      <c r="F28" s="53">
        <v>14475</v>
      </c>
      <c r="G28" s="56">
        <v>5.6</v>
      </c>
    </row>
    <row r="29" spans="2:7">
      <c r="B29" s="42">
        <v>1987</v>
      </c>
      <c r="C29" s="53">
        <v>1530</v>
      </c>
      <c r="D29" s="53">
        <v>85495</v>
      </c>
      <c r="E29" s="53">
        <v>55879</v>
      </c>
      <c r="F29" s="53">
        <v>14990</v>
      </c>
      <c r="G29" s="56">
        <v>5.7</v>
      </c>
    </row>
    <row r="30" spans="2:7">
      <c r="B30" s="42">
        <v>1988</v>
      </c>
      <c r="C30" s="53">
        <v>1667</v>
      </c>
      <c r="D30" s="53">
        <v>88551</v>
      </c>
      <c r="E30" s="53">
        <v>53120</v>
      </c>
      <c r="F30" s="53">
        <v>15224</v>
      </c>
      <c r="G30" s="56">
        <v>5.8</v>
      </c>
    </row>
    <row r="31" spans="2:7">
      <c r="B31" s="42">
        <v>1989</v>
      </c>
      <c r="C31" s="53">
        <v>1707</v>
      </c>
      <c r="D31" s="53">
        <v>91879</v>
      </c>
      <c r="E31" s="53">
        <v>53825</v>
      </c>
      <c r="F31" s="53">
        <v>15733</v>
      </c>
      <c r="G31" s="56">
        <v>5.8</v>
      </c>
    </row>
    <row r="32" spans="2:7">
      <c r="B32" s="42">
        <v>1990</v>
      </c>
      <c r="C32" s="53">
        <v>1709</v>
      </c>
      <c r="D32" s="53">
        <v>94341</v>
      </c>
      <c r="E32" s="53">
        <v>55202</v>
      </c>
      <c r="F32" s="53">
        <v>16133</v>
      </c>
      <c r="G32" s="56">
        <v>5.8</v>
      </c>
    </row>
    <row r="33" spans="2:7">
      <c r="B33" s="42">
        <v>1991</v>
      </c>
      <c r="C33" s="53">
        <v>1691</v>
      </c>
      <c r="D33" s="53">
        <v>96645</v>
      </c>
      <c r="E33" s="53">
        <v>57153</v>
      </c>
      <c r="F33" s="53">
        <v>16809</v>
      </c>
      <c r="G33" s="56">
        <v>5.7</v>
      </c>
    </row>
    <row r="34" spans="2:7">
      <c r="B34" s="42">
        <v>1992</v>
      </c>
      <c r="C34" s="53">
        <v>1675</v>
      </c>
      <c r="D34" s="53">
        <v>99510</v>
      </c>
      <c r="E34" s="53">
        <v>59409</v>
      </c>
      <c r="F34" s="53">
        <v>17216</v>
      </c>
      <c r="G34" s="56">
        <v>5.8</v>
      </c>
    </row>
    <row r="35" spans="2:7">
      <c r="B35" s="42">
        <v>1993</v>
      </c>
      <c r="C35" s="53">
        <v>1680</v>
      </c>
      <c r="D35" s="53">
        <v>103116</v>
      </c>
      <c r="E35" s="53">
        <v>61379</v>
      </c>
      <c r="F35" s="53">
        <v>17748</v>
      </c>
      <c r="G35" s="56">
        <v>5.8</v>
      </c>
    </row>
    <row r="36" spans="2:7">
      <c r="B36" s="42">
        <v>1994</v>
      </c>
      <c r="C36" s="53">
        <v>1681</v>
      </c>
      <c r="D36" s="53">
        <v>108932</v>
      </c>
      <c r="E36" s="53">
        <v>64802</v>
      </c>
      <c r="F36" s="53">
        <v>18653</v>
      </c>
      <c r="G36" s="56">
        <v>5.8</v>
      </c>
    </row>
    <row r="37" spans="2:7">
      <c r="B37" s="42">
        <v>1995</v>
      </c>
      <c r="C37" s="53">
        <v>1696</v>
      </c>
      <c r="D37" s="53">
        <v>115451</v>
      </c>
      <c r="E37" s="53">
        <v>68073</v>
      </c>
      <c r="F37" s="53">
        <v>19777</v>
      </c>
      <c r="G37" s="56">
        <v>5.8</v>
      </c>
    </row>
    <row r="38" spans="2:7">
      <c r="B38" s="42">
        <v>1996</v>
      </c>
      <c r="C38" s="53">
        <v>1747</v>
      </c>
      <c r="D38" s="53">
        <v>118899</v>
      </c>
      <c r="E38" s="53">
        <v>68059</v>
      </c>
      <c r="F38" s="53">
        <v>20192</v>
      </c>
      <c r="G38" s="56">
        <v>5.9</v>
      </c>
    </row>
    <row r="39" spans="2:7">
      <c r="B39" s="42">
        <v>1997</v>
      </c>
      <c r="C39" s="53">
        <v>1790</v>
      </c>
      <c r="D39" s="53">
        <v>124584</v>
      </c>
      <c r="E39" s="53">
        <v>69600</v>
      </c>
      <c r="F39" s="53">
        <v>20302</v>
      </c>
      <c r="G39" s="56">
        <v>6.1</v>
      </c>
    </row>
    <row r="40" spans="2:7">
      <c r="B40" s="42">
        <v>1998</v>
      </c>
      <c r="C40" s="53">
        <v>1831</v>
      </c>
      <c r="D40" s="53">
        <v>128159</v>
      </c>
      <c r="E40" s="53">
        <v>69994</v>
      </c>
      <c r="F40" s="53">
        <v>21100</v>
      </c>
      <c r="G40" s="56">
        <v>6.1</v>
      </c>
    </row>
    <row r="41" spans="2:7" ht="12.95">
      <c r="B41" s="42">
        <v>1999</v>
      </c>
      <c r="C41" s="53">
        <v>2029</v>
      </c>
      <c r="D41" s="53">
        <v>132384</v>
      </c>
      <c r="E41" s="53">
        <v>65246</v>
      </c>
      <c r="F41" s="53">
        <v>24537</v>
      </c>
      <c r="G41" s="42">
        <v>5.4</v>
      </c>
    </row>
    <row r="42" spans="2:7" ht="12.95">
      <c r="B42" s="42">
        <v>2000</v>
      </c>
      <c r="C42" s="53">
        <v>2097</v>
      </c>
      <c r="D42" s="53">
        <v>135020</v>
      </c>
      <c r="E42" s="53">
        <v>64387</v>
      </c>
      <c r="F42" s="53">
        <v>25666</v>
      </c>
      <c r="G42" s="42">
        <v>5.3</v>
      </c>
    </row>
    <row r="43" spans="2:7" ht="12.95">
      <c r="B43" s="42">
        <v>2001</v>
      </c>
      <c r="C43" s="53">
        <v>2154</v>
      </c>
      <c r="D43" s="53">
        <v>136584</v>
      </c>
      <c r="E43" s="53">
        <v>63409</v>
      </c>
      <c r="F43" s="53">
        <v>25512</v>
      </c>
      <c r="G43" s="42">
        <v>5.4</v>
      </c>
    </row>
    <row r="44" spans="2:7" ht="12.95">
      <c r="B44" s="42">
        <v>2002</v>
      </c>
      <c r="C44" s="53">
        <v>2277</v>
      </c>
      <c r="D44" s="53">
        <v>138737</v>
      </c>
      <c r="E44" s="53">
        <v>60930</v>
      </c>
      <c r="F44" s="53">
        <v>26480</v>
      </c>
      <c r="G44" s="42">
        <v>5.2</v>
      </c>
    </row>
    <row r="45" spans="2:7" ht="12.95">
      <c r="B45" s="42">
        <v>2003</v>
      </c>
      <c r="C45" s="53">
        <v>1908</v>
      </c>
      <c r="D45" s="53">
        <v>140160</v>
      </c>
      <c r="E45" s="53">
        <v>73459</v>
      </c>
      <c r="F45" s="53">
        <v>23815</v>
      </c>
      <c r="G45" s="42">
        <v>5.9</v>
      </c>
    </row>
    <row r="46" spans="2:7" ht="12.95">
      <c r="B46" s="42">
        <v>2004</v>
      </c>
      <c r="C46" s="53">
        <v>2010</v>
      </c>
      <c r="D46" s="53">
        <v>142370</v>
      </c>
      <c r="E46" s="53">
        <v>70831</v>
      </c>
      <c r="F46" s="53">
        <v>24191</v>
      </c>
      <c r="G46" s="42">
        <v>5.9</v>
      </c>
    </row>
    <row r="47" spans="2:7" ht="12.95">
      <c r="B47" s="42">
        <v>2005</v>
      </c>
      <c r="C47" s="53">
        <v>2087</v>
      </c>
      <c r="D47" s="53">
        <v>144028</v>
      </c>
      <c r="E47" s="53">
        <v>69012</v>
      </c>
      <c r="F47" s="53">
        <v>27689</v>
      </c>
      <c r="G47" s="42">
        <v>5.2</v>
      </c>
    </row>
    <row r="48" spans="2:7" ht="15.95" thickBot="1">
      <c r="B48" s="54">
        <v>2006</v>
      </c>
      <c r="C48" s="55">
        <v>2170</v>
      </c>
      <c r="D48" s="55">
        <v>142169</v>
      </c>
      <c r="E48" s="55">
        <v>65516</v>
      </c>
      <c r="F48" s="55">
        <v>28107</v>
      </c>
      <c r="G48" s="54" t="s">
        <v>32</v>
      </c>
    </row>
    <row r="49" spans="2:7" ht="12.95">
      <c r="B49" s="42">
        <v>2007</v>
      </c>
      <c r="C49" s="53">
        <v>2635</v>
      </c>
      <c r="D49" s="53">
        <v>184199</v>
      </c>
      <c r="E49" s="53">
        <v>69905</v>
      </c>
      <c r="F49" s="53">
        <v>30904</v>
      </c>
      <c r="G49" s="56">
        <v>6</v>
      </c>
    </row>
    <row r="50" spans="2:7" ht="12.95">
      <c r="B50" s="42">
        <v>2008</v>
      </c>
      <c r="C50" s="53">
        <v>2585</v>
      </c>
      <c r="D50" s="53">
        <v>183826</v>
      </c>
      <c r="E50" s="53">
        <v>71113</v>
      </c>
      <c r="F50" s="53">
        <v>30561</v>
      </c>
      <c r="G50" s="56">
        <v>6</v>
      </c>
    </row>
    <row r="51" spans="2:7">
      <c r="B51" s="42">
        <v>2009</v>
      </c>
      <c r="C51" s="53">
        <v>2617</v>
      </c>
      <c r="D51" s="53">
        <v>168100</v>
      </c>
      <c r="E51" s="53">
        <v>64234</v>
      </c>
      <c r="F51" s="53">
        <v>28050</v>
      </c>
      <c r="G51" s="56">
        <v>6</v>
      </c>
    </row>
    <row r="52" spans="2:7">
      <c r="B52" s="42">
        <v>2010</v>
      </c>
      <c r="C52" s="53">
        <v>2553</v>
      </c>
      <c r="D52" s="53">
        <v>175789</v>
      </c>
      <c r="E52" s="53">
        <v>68856</v>
      </c>
      <c r="F52" s="53">
        <v>29927</v>
      </c>
      <c r="G52" s="56">
        <v>5.9</v>
      </c>
    </row>
    <row r="53" spans="2:7">
      <c r="B53" s="42">
        <v>2011</v>
      </c>
      <c r="C53" s="53">
        <v>2452</v>
      </c>
      <c r="D53" s="53">
        <v>163791</v>
      </c>
      <c r="E53" s="53">
        <v>66809</v>
      </c>
      <c r="F53" s="53">
        <v>28181</v>
      </c>
      <c r="G53" s="56">
        <v>5.8</v>
      </c>
    </row>
    <row r="54" spans="2:7">
      <c r="B54" s="42">
        <v>2012</v>
      </c>
      <c r="C54" s="53">
        <v>2469</v>
      </c>
      <c r="D54" s="53">
        <v>163602</v>
      </c>
      <c r="E54" s="53">
        <v>66262</v>
      </c>
      <c r="F54" s="53">
        <v>27975</v>
      </c>
      <c r="G54" s="56">
        <v>5.8</v>
      </c>
    </row>
    <row r="55" spans="2:7">
      <c r="B55" s="42">
        <v>2013</v>
      </c>
      <c r="C55" s="53">
        <v>2471</v>
      </c>
      <c r="D55" s="53">
        <v>168436</v>
      </c>
      <c r="E55" s="53">
        <v>68155</v>
      </c>
      <c r="F55" s="53">
        <v>28795</v>
      </c>
      <c r="G55" s="56">
        <v>5.8</v>
      </c>
    </row>
    <row r="56" spans="2:7">
      <c r="B56" s="42">
        <v>2014</v>
      </c>
      <c r="C56" s="53">
        <v>2577</v>
      </c>
      <c r="D56" s="53">
        <v>169830</v>
      </c>
      <c r="E56" s="53">
        <v>65897</v>
      </c>
      <c r="F56" s="53">
        <v>29118</v>
      </c>
      <c r="G56" s="56">
        <v>5.8</v>
      </c>
    </row>
    <row r="57" spans="2:7">
      <c r="B57" s="106" t="s">
        <v>23</v>
      </c>
      <c r="C57" s="106"/>
      <c r="D57" s="106"/>
      <c r="E57" s="106"/>
      <c r="F57" s="106"/>
      <c r="G57" s="106"/>
    </row>
    <row r="58" spans="2:7">
      <c r="B58" s="40" t="s">
        <v>100</v>
      </c>
      <c r="C58" s="51">
        <v>2.4E-2</v>
      </c>
      <c r="D58" s="51">
        <v>3.5999999999999997E-2</v>
      </c>
      <c r="E58" s="51">
        <v>1.2E-2</v>
      </c>
      <c r="F58" s="51">
        <v>3.2000000000000001E-2</v>
      </c>
      <c r="G58" s="51">
        <v>4.0000000000000001E-3</v>
      </c>
    </row>
    <row r="59" spans="2:7" ht="13.5" thickBot="1">
      <c r="B59" s="68" t="s">
        <v>99</v>
      </c>
      <c r="C59" s="48">
        <v>2.5000000000000001E-2</v>
      </c>
      <c r="D59" s="48">
        <v>1.7999999999999999E-2</v>
      </c>
      <c r="E59" s="48">
        <v>-7.0000000000000001E-3</v>
      </c>
      <c r="F59" s="48">
        <v>1.9E-2</v>
      </c>
      <c r="G59" s="48">
        <v>-2E-3</v>
      </c>
    </row>
    <row r="60" spans="2:7" ht="13.5" thickTop="1"/>
    <row r="61" spans="2:7">
      <c r="B61" s="47" t="s">
        <v>0</v>
      </c>
    </row>
    <row r="62" spans="2:7" ht="13.15" customHeight="1">
      <c r="B62" s="43" t="s">
        <v>102</v>
      </c>
      <c r="C62" s="43"/>
      <c r="D62" s="43"/>
      <c r="E62" s="43"/>
      <c r="F62" s="43"/>
      <c r="G62" s="43"/>
    </row>
    <row r="63" spans="2:7">
      <c r="B63" s="43" t="s">
        <v>55</v>
      </c>
      <c r="C63" s="43"/>
      <c r="D63" s="43"/>
      <c r="E63" s="43"/>
      <c r="F63" s="43"/>
      <c r="G63" s="43"/>
    </row>
    <row r="64" spans="2:7" ht="13.5" thickBot="1">
      <c r="B64" s="67"/>
      <c r="C64" s="67"/>
    </row>
    <row r="66" spans="2:7">
      <c r="B66" s="101" t="s">
        <v>33</v>
      </c>
      <c r="C66" s="101"/>
      <c r="D66" s="101"/>
      <c r="E66" s="101"/>
      <c r="F66" s="101"/>
      <c r="G66" s="101"/>
    </row>
    <row r="67" spans="2:7" ht="15.75">
      <c r="B67" s="66" t="s">
        <v>34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cols>
    <col min="1" max="1" width="33.85546875" customWidth="1"/>
  </cols>
  <sheetData>
    <row r="1" spans="1:3">
      <c r="A1" s="23" t="s">
        <v>38</v>
      </c>
      <c r="B1" s="1">
        <v>2012</v>
      </c>
      <c r="C1" s="1">
        <v>2013</v>
      </c>
    </row>
    <row r="2" spans="1:3">
      <c r="A2" s="1" t="s">
        <v>49</v>
      </c>
      <c r="B2">
        <v>21385</v>
      </c>
      <c r="C2">
        <v>20366</v>
      </c>
    </row>
    <row r="3" spans="1:3">
      <c r="A3" s="1" t="s">
        <v>37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5"/>
  <cols>
    <col min="1" max="1" width="73.5703125" customWidth="1"/>
    <col min="2" max="2" width="12" customWidth="1"/>
    <col min="3" max="3" width="103.42578125" customWidth="1"/>
  </cols>
  <sheetData>
    <row r="1" spans="1:3">
      <c r="A1" s="19" t="s">
        <v>65</v>
      </c>
      <c r="B1" s="19">
        <v>2006</v>
      </c>
    </row>
    <row r="2" spans="1:3">
      <c r="A2" t="s">
        <v>66</v>
      </c>
      <c r="B2">
        <v>8218378</v>
      </c>
    </row>
    <row r="3" spans="1:3">
      <c r="A3" t="s">
        <v>76</v>
      </c>
      <c r="B3" s="38">
        <v>6758</v>
      </c>
    </row>
    <row r="4" spans="1:3">
      <c r="A4" t="s">
        <v>77</v>
      </c>
      <c r="B4" s="21">
        <f>B2*1000/B3</f>
        <v>1216096.1823024563</v>
      </c>
      <c r="C4" t="s">
        <v>78</v>
      </c>
    </row>
    <row r="6" spans="1:3">
      <c r="A6" s="19" t="s">
        <v>67</v>
      </c>
      <c r="B6" s="19">
        <v>2014</v>
      </c>
    </row>
    <row r="7" spans="1:3">
      <c r="A7" t="s">
        <v>79</v>
      </c>
      <c r="B7">
        <v>18347</v>
      </c>
    </row>
    <row r="9" spans="1:3">
      <c r="A9" s="19" t="s">
        <v>68</v>
      </c>
      <c r="B9" s="19">
        <v>2008</v>
      </c>
    </row>
    <row r="10" spans="1:3">
      <c r="A10" t="s">
        <v>80</v>
      </c>
      <c r="B10">
        <v>64944</v>
      </c>
    </row>
    <row r="12" spans="1:3">
      <c r="A12" s="19" t="s">
        <v>69</v>
      </c>
      <c r="B12" s="19"/>
    </row>
    <row r="13" spans="1:3">
      <c r="A13" s="36" t="s">
        <v>70</v>
      </c>
      <c r="B13" s="36">
        <v>2009</v>
      </c>
    </row>
    <row r="14" spans="1:3">
      <c r="A14" t="s">
        <v>71</v>
      </c>
      <c r="B14">
        <v>38</v>
      </c>
    </row>
    <row r="15" spans="1:3">
      <c r="A15" t="s">
        <v>81</v>
      </c>
      <c r="B15">
        <v>274</v>
      </c>
    </row>
    <row r="16" spans="1:3">
      <c r="A16" t="s">
        <v>80</v>
      </c>
      <c r="B16" s="21">
        <f>B14*10^6/B15</f>
        <v>138686.13138686132</v>
      </c>
    </row>
    <row r="17" spans="1:3">
      <c r="A17" s="36" t="s">
        <v>72</v>
      </c>
      <c r="B17" s="36">
        <v>2009</v>
      </c>
    </row>
    <row r="18" spans="1:3">
      <c r="A18" t="s">
        <v>73</v>
      </c>
      <c r="B18" s="21">
        <v>685</v>
      </c>
    </row>
    <row r="19" spans="1:3">
      <c r="A19" t="s">
        <v>74</v>
      </c>
      <c r="B19" s="21">
        <v>90</v>
      </c>
    </row>
    <row r="20" spans="1:3">
      <c r="A20" t="s">
        <v>75</v>
      </c>
      <c r="B20" s="21">
        <v>337</v>
      </c>
    </row>
    <row r="21" spans="1:3">
      <c r="A21" t="s">
        <v>82</v>
      </c>
      <c r="B21" s="21">
        <v>11461</v>
      </c>
    </row>
    <row r="22" spans="1:3">
      <c r="A22" t="s">
        <v>83</v>
      </c>
      <c r="B22" s="21">
        <v>2059</v>
      </c>
    </row>
    <row r="23" spans="1:3">
      <c r="A23" t="s">
        <v>84</v>
      </c>
      <c r="B23" s="21">
        <v>6722</v>
      </c>
    </row>
    <row r="24" spans="1:3">
      <c r="A24" s="37" t="s">
        <v>85</v>
      </c>
      <c r="B24" s="21">
        <f>B18*10^6/B21</f>
        <v>59767.908559462529</v>
      </c>
    </row>
    <row r="25" spans="1:3">
      <c r="A25" s="37" t="s">
        <v>86</v>
      </c>
      <c r="B25" s="21">
        <f>B19*10^6/B22</f>
        <v>43710.539096648856</v>
      </c>
    </row>
    <row r="26" spans="1:3">
      <c r="A26" s="37" t="s">
        <v>87</v>
      </c>
      <c r="B26" s="21">
        <f>B20*10^6/B23</f>
        <v>50133.888723594166</v>
      </c>
    </row>
    <row r="27" spans="1:3">
      <c r="A27" s="37" t="s">
        <v>88</v>
      </c>
      <c r="B27" s="21">
        <f>(B16*B14+B24*B18+B25*B19+B26*B20)/SUM(B14,B18:B20)</f>
        <v>58295.790760419295</v>
      </c>
    </row>
    <row r="28" spans="1:3">
      <c r="B28" s="21"/>
    </row>
    <row r="29" spans="1:3">
      <c r="A29" s="19" t="s">
        <v>130</v>
      </c>
      <c r="B29" s="19">
        <v>2003</v>
      </c>
      <c r="C29" t="s">
        <v>131</v>
      </c>
    </row>
    <row r="30" spans="1:3">
      <c r="A30" t="s">
        <v>132</v>
      </c>
      <c r="B30">
        <v>278918700</v>
      </c>
    </row>
    <row r="31" spans="1:3">
      <c r="A31" t="s">
        <v>133</v>
      </c>
      <c r="B31">
        <v>278352300</v>
      </c>
    </row>
    <row r="32" spans="1:3">
      <c r="A32" t="s">
        <v>134</v>
      </c>
      <c r="B32">
        <v>47539400</v>
      </c>
    </row>
    <row r="33" spans="1:3">
      <c r="A33" t="s">
        <v>135</v>
      </c>
      <c r="B33">
        <v>1248</v>
      </c>
    </row>
    <row r="34" spans="1:3">
      <c r="A34" t="s">
        <v>136</v>
      </c>
      <c r="B34">
        <v>457</v>
      </c>
    </row>
    <row r="35" spans="1:3">
      <c r="A35" t="s">
        <v>137</v>
      </c>
      <c r="B35">
        <v>530</v>
      </c>
    </row>
    <row r="36" spans="1:3">
      <c r="A36" t="s">
        <v>138</v>
      </c>
      <c r="B36" s="21">
        <f>(B33*B30+B34*B31+B35*B32)/SUM(B30:B32)</f>
        <v>827.5211879623763</v>
      </c>
    </row>
    <row r="37" spans="1:3">
      <c r="A37" t="s">
        <v>139</v>
      </c>
      <c r="B37" s="115">
        <v>15</v>
      </c>
      <c r="C37" s="116" t="s">
        <v>140</v>
      </c>
    </row>
    <row r="38" spans="1:3">
      <c r="A38" t="s">
        <v>141</v>
      </c>
      <c r="B38" s="21">
        <f>B36*B37</f>
        <v>12412.817819435644</v>
      </c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107</v>
      </c>
    </row>
    <row r="2" spans="1:7">
      <c r="A2" s="1"/>
    </row>
    <row r="3" spans="1:7" ht="45">
      <c r="A3" s="108" t="s">
        <v>108</v>
      </c>
      <c r="B3" s="108" t="s">
        <v>109</v>
      </c>
      <c r="C3" s="108" t="s">
        <v>110</v>
      </c>
      <c r="D3" s="108" t="s">
        <v>111</v>
      </c>
      <c r="E3" s="108" t="s">
        <v>112</v>
      </c>
      <c r="F3" s="108" t="s">
        <v>113</v>
      </c>
      <c r="G3" s="108" t="s">
        <v>114</v>
      </c>
    </row>
    <row r="4" spans="1:7">
      <c r="A4" t="s">
        <v>115</v>
      </c>
      <c r="B4" s="109">
        <v>21611</v>
      </c>
      <c r="C4" s="109">
        <v>244203</v>
      </c>
      <c r="D4" s="109">
        <v>3584</v>
      </c>
      <c r="E4">
        <v>11.3</v>
      </c>
      <c r="F4">
        <v>5.7</v>
      </c>
      <c r="G4">
        <v>2.4</v>
      </c>
    </row>
    <row r="5" spans="1:7">
      <c r="A5" t="s">
        <v>116</v>
      </c>
      <c r="B5" s="109">
        <v>10147</v>
      </c>
      <c r="C5" s="109">
        <v>121865</v>
      </c>
      <c r="D5" s="109">
        <v>2035</v>
      </c>
      <c r="E5">
        <v>12</v>
      </c>
      <c r="F5">
        <v>6</v>
      </c>
      <c r="G5">
        <v>2.7</v>
      </c>
    </row>
    <row r="6" spans="1:7">
      <c r="A6" t="s">
        <v>117</v>
      </c>
      <c r="B6">
        <v>735</v>
      </c>
      <c r="C6" s="109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118</v>
      </c>
      <c r="B7">
        <v>854</v>
      </c>
      <c r="C7" s="109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119</v>
      </c>
      <c r="B8" s="109">
        <v>1704</v>
      </c>
      <c r="C8" s="109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120</v>
      </c>
      <c r="B9" s="109">
        <v>2508</v>
      </c>
      <c r="C9" s="109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121</v>
      </c>
      <c r="B10" s="109">
        <v>3916</v>
      </c>
      <c r="C10" s="109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122</v>
      </c>
      <c r="B11" s="109">
        <v>1747</v>
      </c>
      <c r="C11" s="109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113" customWidth="1"/>
    <col min="2" max="2" width="9" style="113" customWidth="1"/>
    <col min="3" max="3" width="8.7109375" style="113" customWidth="1"/>
    <col min="4" max="16384" width="9.140625" style="113"/>
  </cols>
  <sheetData>
    <row r="1" spans="1:36">
      <c r="A1" s="112" t="s">
        <v>40</v>
      </c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>
      <c r="A2" s="113" t="s">
        <v>41</v>
      </c>
      <c r="B2" s="114">
        <f>AVERAGE('Table 4.1'!E53:E55)</f>
        <v>12753.666666666666</v>
      </c>
      <c r="C2" s="114">
        <f>$B2</f>
        <v>12753.666666666666</v>
      </c>
      <c r="D2" s="114">
        <f t="shared" ref="D2:AJ7" si="0">$B2</f>
        <v>12753.666666666666</v>
      </c>
      <c r="E2" s="114">
        <f t="shared" si="0"/>
        <v>12753.666666666666</v>
      </c>
      <c r="F2" s="114">
        <f t="shared" si="0"/>
        <v>12753.666666666666</v>
      </c>
      <c r="G2" s="114">
        <f t="shared" si="0"/>
        <v>12753.666666666666</v>
      </c>
      <c r="H2" s="114">
        <f t="shared" si="0"/>
        <v>12753.666666666666</v>
      </c>
      <c r="I2" s="114">
        <f t="shared" si="0"/>
        <v>12753.666666666666</v>
      </c>
      <c r="J2" s="114">
        <f t="shared" si="0"/>
        <v>12753.666666666666</v>
      </c>
      <c r="K2" s="114">
        <f t="shared" si="0"/>
        <v>12753.666666666666</v>
      </c>
      <c r="L2" s="114">
        <f t="shared" si="0"/>
        <v>12753.666666666666</v>
      </c>
      <c r="M2" s="114">
        <f t="shared" si="0"/>
        <v>12753.666666666666</v>
      </c>
      <c r="N2" s="114">
        <f t="shared" si="0"/>
        <v>12753.666666666666</v>
      </c>
      <c r="O2" s="114">
        <f t="shared" si="0"/>
        <v>12753.666666666666</v>
      </c>
      <c r="P2" s="114">
        <f t="shared" si="0"/>
        <v>12753.666666666666</v>
      </c>
      <c r="Q2" s="114">
        <f t="shared" si="0"/>
        <v>12753.666666666666</v>
      </c>
      <c r="R2" s="114">
        <f t="shared" si="0"/>
        <v>12753.666666666666</v>
      </c>
      <c r="S2" s="114">
        <f t="shared" si="0"/>
        <v>12753.666666666666</v>
      </c>
      <c r="T2" s="114">
        <f t="shared" si="0"/>
        <v>12753.666666666666</v>
      </c>
      <c r="U2" s="114">
        <f t="shared" si="0"/>
        <v>12753.666666666666</v>
      </c>
      <c r="V2" s="114">
        <f t="shared" si="0"/>
        <v>12753.666666666666</v>
      </c>
      <c r="W2" s="114">
        <f t="shared" si="0"/>
        <v>12753.666666666666</v>
      </c>
      <c r="X2" s="114">
        <f t="shared" si="0"/>
        <v>12753.666666666666</v>
      </c>
      <c r="Y2" s="114">
        <f t="shared" si="0"/>
        <v>12753.666666666666</v>
      </c>
      <c r="Z2" s="114">
        <f t="shared" si="0"/>
        <v>12753.666666666666</v>
      </c>
      <c r="AA2" s="114">
        <f t="shared" si="0"/>
        <v>12753.666666666666</v>
      </c>
      <c r="AB2" s="114">
        <f t="shared" si="0"/>
        <v>12753.666666666666</v>
      </c>
      <c r="AC2" s="114">
        <f t="shared" si="0"/>
        <v>12753.666666666666</v>
      </c>
      <c r="AD2" s="114">
        <f t="shared" si="0"/>
        <v>12753.666666666666</v>
      </c>
      <c r="AE2" s="114">
        <f t="shared" si="0"/>
        <v>12753.666666666666</v>
      </c>
      <c r="AF2" s="114">
        <f t="shared" si="0"/>
        <v>12753.666666666666</v>
      </c>
      <c r="AG2" s="114">
        <f t="shared" si="0"/>
        <v>12753.666666666666</v>
      </c>
      <c r="AH2" s="114">
        <f t="shared" si="0"/>
        <v>12753.666666666666</v>
      </c>
      <c r="AI2" s="114">
        <f t="shared" si="0"/>
        <v>12753.666666666666</v>
      </c>
      <c r="AJ2" s="114">
        <f t="shared" si="0"/>
        <v>12753.666666666666</v>
      </c>
    </row>
    <row r="3" spans="1:36">
      <c r="A3" s="113" t="s">
        <v>42</v>
      </c>
      <c r="B3" s="113">
        <f>'BTS NTS Modal Profile Data'!B7</f>
        <v>18347</v>
      </c>
      <c r="C3" s="114">
        <f t="shared" ref="C3:R7" si="1">$B3</f>
        <v>18347</v>
      </c>
      <c r="D3" s="114">
        <f t="shared" si="1"/>
        <v>18347</v>
      </c>
      <c r="E3" s="114">
        <f t="shared" si="1"/>
        <v>18347</v>
      </c>
      <c r="F3" s="114">
        <f t="shared" si="1"/>
        <v>18347</v>
      </c>
      <c r="G3" s="114">
        <f t="shared" si="1"/>
        <v>18347</v>
      </c>
      <c r="H3" s="114">
        <f t="shared" si="1"/>
        <v>18347</v>
      </c>
      <c r="I3" s="114">
        <f t="shared" si="1"/>
        <v>18347</v>
      </c>
      <c r="J3" s="114">
        <f t="shared" si="1"/>
        <v>18347</v>
      </c>
      <c r="K3" s="114">
        <f t="shared" si="1"/>
        <v>18347</v>
      </c>
      <c r="L3" s="114">
        <f t="shared" si="1"/>
        <v>18347</v>
      </c>
      <c r="M3" s="114">
        <f t="shared" si="1"/>
        <v>18347</v>
      </c>
      <c r="N3" s="114">
        <f t="shared" si="1"/>
        <v>18347</v>
      </c>
      <c r="O3" s="114">
        <f t="shared" si="1"/>
        <v>18347</v>
      </c>
      <c r="P3" s="114">
        <f t="shared" si="1"/>
        <v>18347</v>
      </c>
      <c r="Q3" s="114">
        <f t="shared" si="1"/>
        <v>18347</v>
      </c>
      <c r="R3" s="114">
        <f t="shared" si="1"/>
        <v>18347</v>
      </c>
      <c r="S3" s="114">
        <f t="shared" si="0"/>
        <v>18347</v>
      </c>
      <c r="T3" s="114">
        <f t="shared" si="0"/>
        <v>18347</v>
      </c>
      <c r="U3" s="114">
        <f t="shared" si="0"/>
        <v>18347</v>
      </c>
      <c r="V3" s="114">
        <f t="shared" si="0"/>
        <v>18347</v>
      </c>
      <c r="W3" s="114">
        <f t="shared" si="0"/>
        <v>18347</v>
      </c>
      <c r="X3" s="114">
        <f t="shared" si="0"/>
        <v>18347</v>
      </c>
      <c r="Y3" s="114">
        <f t="shared" si="0"/>
        <v>18347</v>
      </c>
      <c r="Z3" s="114">
        <f t="shared" si="0"/>
        <v>18347</v>
      </c>
      <c r="AA3" s="114">
        <f t="shared" si="0"/>
        <v>18347</v>
      </c>
      <c r="AB3" s="114">
        <f t="shared" si="0"/>
        <v>18347</v>
      </c>
      <c r="AC3" s="114">
        <f t="shared" si="0"/>
        <v>18347</v>
      </c>
      <c r="AD3" s="114">
        <f t="shared" si="0"/>
        <v>18347</v>
      </c>
      <c r="AE3" s="114">
        <f t="shared" si="0"/>
        <v>18347</v>
      </c>
      <c r="AF3" s="114">
        <f t="shared" si="0"/>
        <v>18347</v>
      </c>
      <c r="AG3" s="114">
        <f t="shared" si="0"/>
        <v>18347</v>
      </c>
      <c r="AH3" s="114">
        <f t="shared" si="0"/>
        <v>18347</v>
      </c>
      <c r="AI3" s="114">
        <f t="shared" si="0"/>
        <v>18347</v>
      </c>
      <c r="AJ3" s="114">
        <f t="shared" si="0"/>
        <v>18347</v>
      </c>
    </row>
    <row r="4" spans="1:36">
      <c r="A4" s="113" t="s">
        <v>43</v>
      </c>
      <c r="B4" s="114">
        <f>'BTS NTS Modal Profile Data'!B4</f>
        <v>1216096.1823024563</v>
      </c>
      <c r="C4" s="114">
        <f t="shared" si="1"/>
        <v>1216096.1823024563</v>
      </c>
      <c r="D4" s="114">
        <f t="shared" si="0"/>
        <v>1216096.1823024563</v>
      </c>
      <c r="E4" s="114">
        <f t="shared" si="0"/>
        <v>1216096.1823024563</v>
      </c>
      <c r="F4" s="114">
        <f t="shared" si="0"/>
        <v>1216096.1823024563</v>
      </c>
      <c r="G4" s="114">
        <f t="shared" si="0"/>
        <v>1216096.1823024563</v>
      </c>
      <c r="H4" s="114">
        <f t="shared" si="0"/>
        <v>1216096.1823024563</v>
      </c>
      <c r="I4" s="114">
        <f t="shared" si="0"/>
        <v>1216096.1823024563</v>
      </c>
      <c r="J4" s="114">
        <f t="shared" si="0"/>
        <v>1216096.1823024563</v>
      </c>
      <c r="K4" s="114">
        <f t="shared" si="0"/>
        <v>1216096.1823024563</v>
      </c>
      <c r="L4" s="114">
        <f t="shared" si="0"/>
        <v>1216096.1823024563</v>
      </c>
      <c r="M4" s="114">
        <f t="shared" si="0"/>
        <v>1216096.1823024563</v>
      </c>
      <c r="N4" s="114">
        <f t="shared" si="0"/>
        <v>1216096.1823024563</v>
      </c>
      <c r="O4" s="114">
        <f t="shared" si="0"/>
        <v>1216096.1823024563</v>
      </c>
      <c r="P4" s="114">
        <f t="shared" si="0"/>
        <v>1216096.1823024563</v>
      </c>
      <c r="Q4" s="114">
        <f t="shared" si="0"/>
        <v>1216096.1823024563</v>
      </c>
      <c r="R4" s="114">
        <f t="shared" si="0"/>
        <v>1216096.1823024563</v>
      </c>
      <c r="S4" s="114">
        <f t="shared" si="0"/>
        <v>1216096.1823024563</v>
      </c>
      <c r="T4" s="114">
        <f t="shared" si="0"/>
        <v>1216096.1823024563</v>
      </c>
      <c r="U4" s="114">
        <f t="shared" si="0"/>
        <v>1216096.1823024563</v>
      </c>
      <c r="V4" s="114">
        <f t="shared" si="0"/>
        <v>1216096.1823024563</v>
      </c>
      <c r="W4" s="114">
        <f t="shared" si="0"/>
        <v>1216096.1823024563</v>
      </c>
      <c r="X4" s="114">
        <f t="shared" si="0"/>
        <v>1216096.1823024563</v>
      </c>
      <c r="Y4" s="114">
        <f t="shared" si="0"/>
        <v>1216096.1823024563</v>
      </c>
      <c r="Z4" s="114">
        <f t="shared" si="0"/>
        <v>1216096.1823024563</v>
      </c>
      <c r="AA4" s="114">
        <f t="shared" si="0"/>
        <v>1216096.1823024563</v>
      </c>
      <c r="AB4" s="114">
        <f t="shared" si="0"/>
        <v>1216096.1823024563</v>
      </c>
      <c r="AC4" s="114">
        <f t="shared" si="0"/>
        <v>1216096.1823024563</v>
      </c>
      <c r="AD4" s="114">
        <f t="shared" si="0"/>
        <v>1216096.1823024563</v>
      </c>
      <c r="AE4" s="114">
        <f t="shared" si="0"/>
        <v>1216096.1823024563</v>
      </c>
      <c r="AF4" s="114">
        <f t="shared" si="0"/>
        <v>1216096.1823024563</v>
      </c>
      <c r="AG4" s="114">
        <f t="shared" si="0"/>
        <v>1216096.1823024563</v>
      </c>
      <c r="AH4" s="114">
        <f t="shared" si="0"/>
        <v>1216096.1823024563</v>
      </c>
      <c r="AI4" s="114">
        <f t="shared" si="0"/>
        <v>1216096.1823024563</v>
      </c>
      <c r="AJ4" s="114">
        <f t="shared" si="0"/>
        <v>1216096.1823024563</v>
      </c>
    </row>
    <row r="5" spans="1:36">
      <c r="A5" s="113" t="s">
        <v>44</v>
      </c>
      <c r="B5" s="114">
        <f>'BTS NTS Modal Profile Data'!B27</f>
        <v>58295.790760419295</v>
      </c>
      <c r="C5" s="114">
        <f t="shared" si="1"/>
        <v>58295.790760419295</v>
      </c>
      <c r="D5" s="114">
        <f t="shared" si="0"/>
        <v>58295.790760419295</v>
      </c>
      <c r="E5" s="114">
        <f t="shared" si="0"/>
        <v>58295.790760419295</v>
      </c>
      <c r="F5" s="114">
        <f t="shared" si="0"/>
        <v>58295.790760419295</v>
      </c>
      <c r="G5" s="114">
        <f t="shared" si="0"/>
        <v>58295.790760419295</v>
      </c>
      <c r="H5" s="114">
        <f t="shared" si="0"/>
        <v>58295.790760419295</v>
      </c>
      <c r="I5" s="114">
        <f t="shared" si="0"/>
        <v>58295.790760419295</v>
      </c>
      <c r="J5" s="114">
        <f t="shared" si="0"/>
        <v>58295.790760419295</v>
      </c>
      <c r="K5" s="114">
        <f t="shared" si="0"/>
        <v>58295.790760419295</v>
      </c>
      <c r="L5" s="114">
        <f t="shared" si="0"/>
        <v>58295.790760419295</v>
      </c>
      <c r="M5" s="114">
        <f t="shared" si="0"/>
        <v>58295.790760419295</v>
      </c>
      <c r="N5" s="114">
        <f t="shared" si="0"/>
        <v>58295.790760419295</v>
      </c>
      <c r="O5" s="114">
        <f t="shared" si="0"/>
        <v>58295.790760419295</v>
      </c>
      <c r="P5" s="114">
        <f t="shared" si="0"/>
        <v>58295.790760419295</v>
      </c>
      <c r="Q5" s="114">
        <f t="shared" si="0"/>
        <v>58295.790760419295</v>
      </c>
      <c r="R5" s="114">
        <f t="shared" si="0"/>
        <v>58295.790760419295</v>
      </c>
      <c r="S5" s="114">
        <f t="shared" si="0"/>
        <v>58295.790760419295</v>
      </c>
      <c r="T5" s="114">
        <f t="shared" si="0"/>
        <v>58295.790760419295</v>
      </c>
      <c r="U5" s="114">
        <f t="shared" si="0"/>
        <v>58295.790760419295</v>
      </c>
      <c r="V5" s="114">
        <f t="shared" si="0"/>
        <v>58295.790760419295</v>
      </c>
      <c r="W5" s="114">
        <f t="shared" si="0"/>
        <v>58295.790760419295</v>
      </c>
      <c r="X5" s="114">
        <f t="shared" si="0"/>
        <v>58295.790760419295</v>
      </c>
      <c r="Y5" s="114">
        <f t="shared" si="0"/>
        <v>58295.790760419295</v>
      </c>
      <c r="Z5" s="114">
        <f t="shared" si="0"/>
        <v>58295.790760419295</v>
      </c>
      <c r="AA5" s="114">
        <f t="shared" si="0"/>
        <v>58295.790760419295</v>
      </c>
      <c r="AB5" s="114">
        <f t="shared" si="0"/>
        <v>58295.790760419295</v>
      </c>
      <c r="AC5" s="114">
        <f t="shared" si="0"/>
        <v>58295.790760419295</v>
      </c>
      <c r="AD5" s="114">
        <f t="shared" si="0"/>
        <v>58295.790760419295</v>
      </c>
      <c r="AE5" s="114">
        <f t="shared" si="0"/>
        <v>58295.790760419295</v>
      </c>
      <c r="AF5" s="114">
        <f t="shared" si="0"/>
        <v>58295.790760419295</v>
      </c>
      <c r="AG5" s="114">
        <f t="shared" si="0"/>
        <v>58295.790760419295</v>
      </c>
      <c r="AH5" s="114">
        <f t="shared" si="0"/>
        <v>58295.790760419295</v>
      </c>
      <c r="AI5" s="114">
        <f t="shared" si="0"/>
        <v>58295.790760419295</v>
      </c>
      <c r="AJ5" s="114">
        <f t="shared" si="0"/>
        <v>58295.790760419295</v>
      </c>
    </row>
    <row r="6" spans="1:36">
      <c r="A6" s="113" t="s">
        <v>45</v>
      </c>
      <c r="B6" s="114">
        <f>SUM('NRBS 40'!C5*'NRBS 40'!E5*'NRBS 40'!F5,'NRBS 40'!C7*'NRBS 40'!E7*'NRBS 40'!F7,'NRBS 40'!C8*'NRBS 40'!E8*'NRBS 40'!F8)/SUM('NRBS 40'!C5,'NRBS 40'!C7:C8)</f>
        <v>68.616347505006956</v>
      </c>
      <c r="C6" s="114">
        <f t="shared" si="1"/>
        <v>68.616347505006956</v>
      </c>
      <c r="D6" s="114">
        <f t="shared" si="0"/>
        <v>68.616347505006956</v>
      </c>
      <c r="E6" s="114">
        <f t="shared" si="0"/>
        <v>68.616347505006956</v>
      </c>
      <c r="F6" s="114">
        <f t="shared" si="0"/>
        <v>68.616347505006956</v>
      </c>
      <c r="G6" s="114">
        <f t="shared" si="0"/>
        <v>68.616347505006956</v>
      </c>
      <c r="H6" s="114">
        <f t="shared" si="0"/>
        <v>68.616347505006956</v>
      </c>
      <c r="I6" s="114">
        <f t="shared" si="0"/>
        <v>68.616347505006956</v>
      </c>
      <c r="J6" s="114">
        <f t="shared" si="0"/>
        <v>68.616347505006956</v>
      </c>
      <c r="K6" s="114">
        <f t="shared" si="0"/>
        <v>68.616347505006956</v>
      </c>
      <c r="L6" s="114">
        <f t="shared" si="0"/>
        <v>68.616347505006956</v>
      </c>
      <c r="M6" s="114">
        <f t="shared" si="0"/>
        <v>68.616347505006956</v>
      </c>
      <c r="N6" s="114">
        <f t="shared" si="0"/>
        <v>68.616347505006956</v>
      </c>
      <c r="O6" s="114">
        <f t="shared" si="0"/>
        <v>68.616347505006956</v>
      </c>
      <c r="P6" s="114">
        <f t="shared" si="0"/>
        <v>68.616347505006956</v>
      </c>
      <c r="Q6" s="114">
        <f t="shared" si="0"/>
        <v>68.616347505006956</v>
      </c>
      <c r="R6" s="114">
        <f t="shared" si="0"/>
        <v>68.616347505006956</v>
      </c>
      <c r="S6" s="114">
        <f t="shared" si="0"/>
        <v>68.616347505006956</v>
      </c>
      <c r="T6" s="114">
        <f t="shared" si="0"/>
        <v>68.616347505006956</v>
      </c>
      <c r="U6" s="114">
        <f t="shared" si="0"/>
        <v>68.616347505006956</v>
      </c>
      <c r="V6" s="114">
        <f t="shared" si="0"/>
        <v>68.616347505006956</v>
      </c>
      <c r="W6" s="114">
        <f t="shared" si="0"/>
        <v>68.616347505006956</v>
      </c>
      <c r="X6" s="114">
        <f t="shared" si="0"/>
        <v>68.616347505006956</v>
      </c>
      <c r="Y6" s="114">
        <f t="shared" si="0"/>
        <v>68.616347505006956</v>
      </c>
      <c r="Z6" s="114">
        <f t="shared" si="0"/>
        <v>68.616347505006956</v>
      </c>
      <c r="AA6" s="114">
        <f t="shared" si="0"/>
        <v>68.616347505006956</v>
      </c>
      <c r="AB6" s="114">
        <f t="shared" si="0"/>
        <v>68.616347505006956</v>
      </c>
      <c r="AC6" s="114">
        <f t="shared" si="0"/>
        <v>68.616347505006956</v>
      </c>
      <c r="AD6" s="114">
        <f t="shared" si="0"/>
        <v>68.616347505006956</v>
      </c>
      <c r="AE6" s="114">
        <f t="shared" si="0"/>
        <v>68.616347505006956</v>
      </c>
      <c r="AF6" s="114">
        <f t="shared" si="0"/>
        <v>68.616347505006956</v>
      </c>
      <c r="AG6" s="114">
        <f t="shared" si="0"/>
        <v>68.616347505006956</v>
      </c>
      <c r="AH6" s="114">
        <f t="shared" si="0"/>
        <v>68.616347505006956</v>
      </c>
      <c r="AI6" s="114">
        <f t="shared" si="0"/>
        <v>68.616347505006956</v>
      </c>
      <c r="AJ6" s="114">
        <f t="shared" si="0"/>
        <v>68.616347505006956</v>
      </c>
    </row>
    <row r="7" spans="1:36">
      <c r="A7" s="113" t="s">
        <v>46</v>
      </c>
      <c r="B7" s="114">
        <f>AVERAGE('NHTSA Motorbikes'!B2:C2)*10^6/AVERAGE('NHTSA Motorbikes'!B3:C3)</f>
        <v>2476.389452529967</v>
      </c>
      <c r="C7" s="114">
        <f t="shared" si="1"/>
        <v>2476.389452529967</v>
      </c>
      <c r="D7" s="114">
        <f t="shared" si="0"/>
        <v>2476.389452529967</v>
      </c>
      <c r="E7" s="114">
        <f t="shared" si="0"/>
        <v>2476.389452529967</v>
      </c>
      <c r="F7" s="114">
        <f t="shared" si="0"/>
        <v>2476.389452529967</v>
      </c>
      <c r="G7" s="114">
        <f t="shared" si="0"/>
        <v>2476.389452529967</v>
      </c>
      <c r="H7" s="114">
        <f t="shared" si="0"/>
        <v>2476.389452529967</v>
      </c>
      <c r="I7" s="114">
        <f t="shared" si="0"/>
        <v>2476.389452529967</v>
      </c>
      <c r="J7" s="114">
        <f t="shared" si="0"/>
        <v>2476.389452529967</v>
      </c>
      <c r="K7" s="114">
        <f t="shared" si="0"/>
        <v>2476.389452529967</v>
      </c>
      <c r="L7" s="114">
        <f t="shared" si="0"/>
        <v>2476.389452529967</v>
      </c>
      <c r="M7" s="114">
        <f t="shared" si="0"/>
        <v>2476.389452529967</v>
      </c>
      <c r="N7" s="114">
        <f t="shared" si="0"/>
        <v>2476.389452529967</v>
      </c>
      <c r="O7" s="114">
        <f t="shared" si="0"/>
        <v>2476.389452529967</v>
      </c>
      <c r="P7" s="114">
        <f t="shared" si="0"/>
        <v>2476.389452529967</v>
      </c>
      <c r="Q7" s="114">
        <f t="shared" si="0"/>
        <v>2476.389452529967</v>
      </c>
      <c r="R7" s="114">
        <f t="shared" si="0"/>
        <v>2476.389452529967</v>
      </c>
      <c r="S7" s="114">
        <f t="shared" si="0"/>
        <v>2476.389452529967</v>
      </c>
      <c r="T7" s="114">
        <f t="shared" si="0"/>
        <v>2476.389452529967</v>
      </c>
      <c r="U7" s="114">
        <f t="shared" si="0"/>
        <v>2476.389452529967</v>
      </c>
      <c r="V7" s="114">
        <f t="shared" si="0"/>
        <v>2476.389452529967</v>
      </c>
      <c r="W7" s="114">
        <f t="shared" si="0"/>
        <v>2476.389452529967</v>
      </c>
      <c r="X7" s="114">
        <f t="shared" si="0"/>
        <v>2476.389452529967</v>
      </c>
      <c r="Y7" s="114">
        <f t="shared" si="0"/>
        <v>2476.389452529967</v>
      </c>
      <c r="Z7" s="114">
        <f t="shared" si="0"/>
        <v>2476.389452529967</v>
      </c>
      <c r="AA7" s="114">
        <f t="shared" si="0"/>
        <v>2476.389452529967</v>
      </c>
      <c r="AB7" s="114">
        <f t="shared" si="0"/>
        <v>2476.389452529967</v>
      </c>
      <c r="AC7" s="114">
        <f t="shared" si="0"/>
        <v>2476.389452529967</v>
      </c>
      <c r="AD7" s="114">
        <f t="shared" si="0"/>
        <v>2476.389452529967</v>
      </c>
      <c r="AE7" s="114">
        <f t="shared" si="0"/>
        <v>2476.389452529967</v>
      </c>
      <c r="AF7" s="114">
        <f t="shared" si="0"/>
        <v>2476.389452529967</v>
      </c>
      <c r="AG7" s="114">
        <f t="shared" si="0"/>
        <v>2476.389452529967</v>
      </c>
      <c r="AH7" s="114">
        <f t="shared" si="0"/>
        <v>2476.389452529967</v>
      </c>
      <c r="AI7" s="114">
        <f t="shared" si="0"/>
        <v>2476.389452529967</v>
      </c>
      <c r="AJ7" s="114">
        <f t="shared" si="0"/>
        <v>2476.389452529967</v>
      </c>
    </row>
  </sheetData>
  <pageMargins left="0.7" right="0.7" top="0.75" bottom="0.75" header="0.3" footer="0.3"/>
  <pageSetup orientation="portrait" horizontalDpi="1200" verticalDpi="1200" r:id="rId1"/>
  <ignoredErrors>
    <ignoredError sqref="B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113" customWidth="1"/>
    <col min="2" max="2" width="9" style="113" customWidth="1"/>
    <col min="3" max="16384" width="9.140625" style="113"/>
  </cols>
  <sheetData>
    <row r="1" spans="1:36">
      <c r="A1" s="112" t="s">
        <v>40</v>
      </c>
      <c r="B1" s="20">
        <v>2016</v>
      </c>
      <c r="C1" s="112">
        <v>2017</v>
      </c>
      <c r="D1" s="20">
        <v>2018</v>
      </c>
      <c r="E1" s="112">
        <v>2019</v>
      </c>
      <c r="F1" s="20">
        <v>2020</v>
      </c>
      <c r="G1" s="112">
        <v>2021</v>
      </c>
      <c r="H1" s="20">
        <v>2022</v>
      </c>
      <c r="I1" s="112">
        <v>2023</v>
      </c>
      <c r="J1" s="20">
        <v>2024</v>
      </c>
      <c r="K1" s="112">
        <v>2025</v>
      </c>
      <c r="L1" s="20">
        <v>2026</v>
      </c>
      <c r="M1" s="112">
        <v>2027</v>
      </c>
      <c r="N1" s="20">
        <v>2028</v>
      </c>
      <c r="O1" s="112">
        <v>2029</v>
      </c>
      <c r="P1" s="20">
        <v>2030</v>
      </c>
      <c r="Q1" s="112">
        <v>2031</v>
      </c>
      <c r="R1" s="20">
        <v>2032</v>
      </c>
      <c r="S1" s="112">
        <v>2033</v>
      </c>
      <c r="T1" s="20">
        <v>2034</v>
      </c>
      <c r="U1" s="112">
        <v>2035</v>
      </c>
      <c r="V1" s="20">
        <v>2036</v>
      </c>
      <c r="W1" s="112">
        <v>2037</v>
      </c>
      <c r="X1" s="20">
        <v>2038</v>
      </c>
      <c r="Y1" s="112">
        <v>2039</v>
      </c>
      <c r="Z1" s="20">
        <v>2040</v>
      </c>
      <c r="AA1" s="112">
        <v>2041</v>
      </c>
      <c r="AB1" s="20">
        <v>2042</v>
      </c>
      <c r="AC1" s="112">
        <v>2043</v>
      </c>
      <c r="AD1" s="20">
        <v>2044</v>
      </c>
      <c r="AE1" s="112">
        <v>2045</v>
      </c>
      <c r="AF1" s="20">
        <v>2046</v>
      </c>
      <c r="AG1" s="112">
        <v>2047</v>
      </c>
      <c r="AH1" s="20">
        <v>2048</v>
      </c>
      <c r="AI1" s="112">
        <v>2049</v>
      </c>
      <c r="AJ1" s="20">
        <v>2050</v>
      </c>
    </row>
    <row r="2" spans="1:36">
      <c r="A2" s="113" t="s">
        <v>41</v>
      </c>
      <c r="B2" s="114">
        <f>AVERAGE('AADTbVT-passengers'!B2,'AADTbVT-freight'!B3)</f>
        <v>19173.369001772724</v>
      </c>
      <c r="C2" s="114">
        <f>$B2</f>
        <v>19173.369001772724</v>
      </c>
      <c r="D2" s="114">
        <f t="shared" ref="D2:AJ7" si="0">$B2</f>
        <v>19173.369001772724</v>
      </c>
      <c r="E2" s="114">
        <f t="shared" si="0"/>
        <v>19173.369001772724</v>
      </c>
      <c r="F2" s="114">
        <f t="shared" si="0"/>
        <v>19173.369001772724</v>
      </c>
      <c r="G2" s="114">
        <f t="shared" si="0"/>
        <v>19173.369001772724</v>
      </c>
      <c r="H2" s="114">
        <f t="shared" si="0"/>
        <v>19173.369001772724</v>
      </c>
      <c r="I2" s="114">
        <f t="shared" si="0"/>
        <v>19173.369001772724</v>
      </c>
      <c r="J2" s="114">
        <f t="shared" si="0"/>
        <v>19173.369001772724</v>
      </c>
      <c r="K2" s="114">
        <f t="shared" si="0"/>
        <v>19173.369001772724</v>
      </c>
      <c r="L2" s="114">
        <f t="shared" si="0"/>
        <v>19173.369001772724</v>
      </c>
      <c r="M2" s="114">
        <f t="shared" si="0"/>
        <v>19173.369001772724</v>
      </c>
      <c r="N2" s="114">
        <f t="shared" si="0"/>
        <v>19173.369001772724</v>
      </c>
      <c r="O2" s="114">
        <f t="shared" si="0"/>
        <v>19173.369001772724</v>
      </c>
      <c r="P2" s="114">
        <f t="shared" si="0"/>
        <v>19173.369001772724</v>
      </c>
      <c r="Q2" s="114">
        <f t="shared" si="0"/>
        <v>19173.369001772724</v>
      </c>
      <c r="R2" s="114">
        <f t="shared" si="0"/>
        <v>19173.369001772724</v>
      </c>
      <c r="S2" s="114">
        <f t="shared" si="0"/>
        <v>19173.369001772724</v>
      </c>
      <c r="T2" s="114">
        <f t="shared" si="0"/>
        <v>19173.369001772724</v>
      </c>
      <c r="U2" s="114">
        <f t="shared" si="0"/>
        <v>19173.369001772724</v>
      </c>
      <c r="V2" s="114">
        <f t="shared" si="0"/>
        <v>19173.369001772724</v>
      </c>
      <c r="W2" s="114">
        <f t="shared" si="0"/>
        <v>19173.369001772724</v>
      </c>
      <c r="X2" s="114">
        <f t="shared" si="0"/>
        <v>19173.369001772724</v>
      </c>
      <c r="Y2" s="114">
        <f t="shared" si="0"/>
        <v>19173.369001772724</v>
      </c>
      <c r="Z2" s="114">
        <f t="shared" si="0"/>
        <v>19173.369001772724</v>
      </c>
      <c r="AA2" s="114">
        <f t="shared" si="0"/>
        <v>19173.369001772724</v>
      </c>
      <c r="AB2" s="114">
        <f t="shared" si="0"/>
        <v>19173.369001772724</v>
      </c>
      <c r="AC2" s="114">
        <f t="shared" si="0"/>
        <v>19173.369001772724</v>
      </c>
      <c r="AD2" s="114">
        <f t="shared" si="0"/>
        <v>19173.369001772724</v>
      </c>
      <c r="AE2" s="114">
        <f t="shared" si="0"/>
        <v>19173.369001772724</v>
      </c>
      <c r="AF2" s="114">
        <f t="shared" si="0"/>
        <v>19173.369001772724</v>
      </c>
      <c r="AG2" s="114">
        <f t="shared" si="0"/>
        <v>19173.369001772724</v>
      </c>
      <c r="AH2" s="114">
        <f t="shared" si="0"/>
        <v>19173.369001772724</v>
      </c>
      <c r="AI2" s="114">
        <f t="shared" si="0"/>
        <v>19173.369001772724</v>
      </c>
      <c r="AJ2" s="114">
        <f t="shared" si="0"/>
        <v>19173.369001772724</v>
      </c>
    </row>
    <row r="3" spans="1:36">
      <c r="A3" s="113" t="s">
        <v>42</v>
      </c>
      <c r="B3" s="114">
        <f>(('Table 5.1'!E58*'Table 5.1'!C58)+('Table 5.2'!E56*'Table 5.2'!C56))/('Table 5.2'!C56+'Table 5.1'!C58)</f>
        <v>25593.071336878784</v>
      </c>
      <c r="C3" s="114">
        <f t="shared" ref="C3:R7" si="1">$B3</f>
        <v>25593.071336878784</v>
      </c>
      <c r="D3" s="114">
        <f t="shared" si="1"/>
        <v>25593.071336878784</v>
      </c>
      <c r="E3" s="114">
        <f t="shared" si="1"/>
        <v>25593.071336878784</v>
      </c>
      <c r="F3" s="114">
        <f t="shared" si="1"/>
        <v>25593.071336878784</v>
      </c>
      <c r="G3" s="114">
        <f t="shared" si="1"/>
        <v>25593.071336878784</v>
      </c>
      <c r="H3" s="114">
        <f t="shared" si="1"/>
        <v>25593.071336878784</v>
      </c>
      <c r="I3" s="114">
        <f t="shared" si="1"/>
        <v>25593.071336878784</v>
      </c>
      <c r="J3" s="114">
        <f t="shared" si="1"/>
        <v>25593.071336878784</v>
      </c>
      <c r="K3" s="114">
        <f t="shared" si="1"/>
        <v>25593.071336878784</v>
      </c>
      <c r="L3" s="114">
        <f t="shared" si="1"/>
        <v>25593.071336878784</v>
      </c>
      <c r="M3" s="114">
        <f t="shared" si="1"/>
        <v>25593.071336878784</v>
      </c>
      <c r="N3" s="114">
        <f t="shared" si="1"/>
        <v>25593.071336878784</v>
      </c>
      <c r="O3" s="114">
        <f t="shared" si="1"/>
        <v>25593.071336878784</v>
      </c>
      <c r="P3" s="114">
        <f t="shared" si="1"/>
        <v>25593.071336878784</v>
      </c>
      <c r="Q3" s="114">
        <f t="shared" si="1"/>
        <v>25593.071336878784</v>
      </c>
      <c r="R3" s="114">
        <f t="shared" si="1"/>
        <v>25593.071336878784</v>
      </c>
      <c r="S3" s="114">
        <f t="shared" si="0"/>
        <v>25593.071336878784</v>
      </c>
      <c r="T3" s="114">
        <f t="shared" si="0"/>
        <v>25593.071336878784</v>
      </c>
      <c r="U3" s="114">
        <f t="shared" si="0"/>
        <v>25593.071336878784</v>
      </c>
      <c r="V3" s="114">
        <f t="shared" si="0"/>
        <v>25593.071336878784</v>
      </c>
      <c r="W3" s="114">
        <f t="shared" si="0"/>
        <v>25593.071336878784</v>
      </c>
      <c r="X3" s="114">
        <f t="shared" si="0"/>
        <v>25593.071336878784</v>
      </c>
      <c r="Y3" s="114">
        <f t="shared" si="0"/>
        <v>25593.071336878784</v>
      </c>
      <c r="Z3" s="114">
        <f t="shared" si="0"/>
        <v>25593.071336878784</v>
      </c>
      <c r="AA3" s="114">
        <f t="shared" si="0"/>
        <v>25593.071336878784</v>
      </c>
      <c r="AB3" s="114">
        <f t="shared" si="0"/>
        <v>25593.071336878784</v>
      </c>
      <c r="AC3" s="114">
        <f t="shared" si="0"/>
        <v>25593.071336878784</v>
      </c>
      <c r="AD3" s="114">
        <f t="shared" si="0"/>
        <v>25593.071336878784</v>
      </c>
      <c r="AE3" s="114">
        <f t="shared" si="0"/>
        <v>25593.071336878784</v>
      </c>
      <c r="AF3" s="114">
        <f t="shared" si="0"/>
        <v>25593.071336878784</v>
      </c>
      <c r="AG3" s="114">
        <f t="shared" si="0"/>
        <v>25593.071336878784</v>
      </c>
      <c r="AH3" s="114">
        <f t="shared" si="0"/>
        <v>25593.071336878784</v>
      </c>
      <c r="AI3" s="114">
        <f t="shared" si="0"/>
        <v>25593.071336878784</v>
      </c>
      <c r="AJ3" s="114">
        <f t="shared" si="0"/>
        <v>25593.071336878784</v>
      </c>
    </row>
    <row r="4" spans="1:36">
      <c r="A4" s="113" t="s">
        <v>43</v>
      </c>
      <c r="B4" s="114">
        <f>'BTS NTS Modal Profile Data'!B4</f>
        <v>1216096.1823024563</v>
      </c>
      <c r="C4" s="113">
        <f t="shared" si="1"/>
        <v>1216096.1823024563</v>
      </c>
      <c r="D4" s="113">
        <f t="shared" si="0"/>
        <v>1216096.1823024563</v>
      </c>
      <c r="E4" s="113">
        <f t="shared" si="0"/>
        <v>1216096.1823024563</v>
      </c>
      <c r="F4" s="113">
        <f t="shared" si="0"/>
        <v>1216096.1823024563</v>
      </c>
      <c r="G4" s="113">
        <f t="shared" si="0"/>
        <v>1216096.1823024563</v>
      </c>
      <c r="H4" s="113">
        <f t="shared" si="0"/>
        <v>1216096.1823024563</v>
      </c>
      <c r="I4" s="113">
        <f t="shared" si="0"/>
        <v>1216096.1823024563</v>
      </c>
      <c r="J4" s="113">
        <f t="shared" si="0"/>
        <v>1216096.1823024563</v>
      </c>
      <c r="K4" s="113">
        <f t="shared" si="0"/>
        <v>1216096.1823024563</v>
      </c>
      <c r="L4" s="113">
        <f t="shared" si="0"/>
        <v>1216096.1823024563</v>
      </c>
      <c r="M4" s="113">
        <f t="shared" si="0"/>
        <v>1216096.1823024563</v>
      </c>
      <c r="N4" s="113">
        <f t="shared" si="0"/>
        <v>1216096.1823024563</v>
      </c>
      <c r="O4" s="113">
        <f t="shared" si="0"/>
        <v>1216096.1823024563</v>
      </c>
      <c r="P4" s="113">
        <f t="shared" si="0"/>
        <v>1216096.1823024563</v>
      </c>
      <c r="Q4" s="113">
        <f t="shared" si="0"/>
        <v>1216096.1823024563</v>
      </c>
      <c r="R4" s="113">
        <f t="shared" si="0"/>
        <v>1216096.1823024563</v>
      </c>
      <c r="S4" s="113">
        <f t="shared" si="0"/>
        <v>1216096.1823024563</v>
      </c>
      <c r="T4" s="113">
        <f t="shared" si="0"/>
        <v>1216096.1823024563</v>
      </c>
      <c r="U4" s="113">
        <f t="shared" si="0"/>
        <v>1216096.1823024563</v>
      </c>
      <c r="V4" s="113">
        <f t="shared" si="0"/>
        <v>1216096.1823024563</v>
      </c>
      <c r="W4" s="113">
        <f t="shared" si="0"/>
        <v>1216096.1823024563</v>
      </c>
      <c r="X4" s="113">
        <f t="shared" si="0"/>
        <v>1216096.1823024563</v>
      </c>
      <c r="Y4" s="113">
        <f t="shared" si="0"/>
        <v>1216096.1823024563</v>
      </c>
      <c r="Z4" s="113">
        <f t="shared" si="0"/>
        <v>1216096.1823024563</v>
      </c>
      <c r="AA4" s="113">
        <f t="shared" si="0"/>
        <v>1216096.1823024563</v>
      </c>
      <c r="AB4" s="113">
        <f t="shared" si="0"/>
        <v>1216096.1823024563</v>
      </c>
      <c r="AC4" s="113">
        <f t="shared" si="0"/>
        <v>1216096.1823024563</v>
      </c>
      <c r="AD4" s="113">
        <f t="shared" si="0"/>
        <v>1216096.1823024563</v>
      </c>
      <c r="AE4" s="113">
        <f t="shared" si="0"/>
        <v>1216096.1823024563</v>
      </c>
      <c r="AF4" s="113">
        <f t="shared" si="0"/>
        <v>1216096.1823024563</v>
      </c>
      <c r="AG4" s="113">
        <f t="shared" si="0"/>
        <v>1216096.1823024563</v>
      </c>
      <c r="AH4" s="113">
        <f t="shared" si="0"/>
        <v>1216096.1823024563</v>
      </c>
      <c r="AI4" s="113">
        <f t="shared" si="0"/>
        <v>1216096.1823024563</v>
      </c>
      <c r="AJ4" s="113">
        <f t="shared" si="0"/>
        <v>1216096.1823024563</v>
      </c>
    </row>
    <row r="5" spans="1:36">
      <c r="A5" s="113" t="s">
        <v>44</v>
      </c>
      <c r="B5" s="113">
        <f>'BTS NTS Modal Profile Data'!B10</f>
        <v>64944</v>
      </c>
      <c r="C5" s="113">
        <f t="shared" si="1"/>
        <v>64944</v>
      </c>
      <c r="D5" s="113">
        <f t="shared" si="0"/>
        <v>64944</v>
      </c>
      <c r="E5" s="113">
        <f t="shared" si="0"/>
        <v>64944</v>
      </c>
      <c r="F5" s="113">
        <f t="shared" si="0"/>
        <v>64944</v>
      </c>
      <c r="G5" s="113">
        <f t="shared" si="0"/>
        <v>64944</v>
      </c>
      <c r="H5" s="113">
        <f t="shared" si="0"/>
        <v>64944</v>
      </c>
      <c r="I5" s="113">
        <f t="shared" si="0"/>
        <v>64944</v>
      </c>
      <c r="J5" s="113">
        <f t="shared" si="0"/>
        <v>64944</v>
      </c>
      <c r="K5" s="113">
        <f t="shared" si="0"/>
        <v>64944</v>
      </c>
      <c r="L5" s="113">
        <f t="shared" si="0"/>
        <v>64944</v>
      </c>
      <c r="M5" s="113">
        <f t="shared" si="0"/>
        <v>64944</v>
      </c>
      <c r="N5" s="113">
        <f t="shared" si="0"/>
        <v>64944</v>
      </c>
      <c r="O5" s="113">
        <f t="shared" si="0"/>
        <v>64944</v>
      </c>
      <c r="P5" s="113">
        <f t="shared" si="0"/>
        <v>64944</v>
      </c>
      <c r="Q5" s="113">
        <f t="shared" si="0"/>
        <v>64944</v>
      </c>
      <c r="R5" s="113">
        <f t="shared" si="0"/>
        <v>64944</v>
      </c>
      <c r="S5" s="113">
        <f t="shared" si="0"/>
        <v>64944</v>
      </c>
      <c r="T5" s="113">
        <f t="shared" si="0"/>
        <v>64944</v>
      </c>
      <c r="U5" s="113">
        <f t="shared" si="0"/>
        <v>64944</v>
      </c>
      <c r="V5" s="113">
        <f t="shared" si="0"/>
        <v>64944</v>
      </c>
      <c r="W5" s="113">
        <f t="shared" si="0"/>
        <v>64944</v>
      </c>
      <c r="X5" s="113">
        <f t="shared" si="0"/>
        <v>64944</v>
      </c>
      <c r="Y5" s="113">
        <f t="shared" si="0"/>
        <v>64944</v>
      </c>
      <c r="Z5" s="113">
        <f t="shared" si="0"/>
        <v>64944</v>
      </c>
      <c r="AA5" s="113">
        <f t="shared" si="0"/>
        <v>64944</v>
      </c>
      <c r="AB5" s="113">
        <f t="shared" si="0"/>
        <v>64944</v>
      </c>
      <c r="AC5" s="113">
        <f t="shared" si="0"/>
        <v>64944</v>
      </c>
      <c r="AD5" s="113">
        <f t="shared" si="0"/>
        <v>64944</v>
      </c>
      <c r="AE5" s="113">
        <f t="shared" si="0"/>
        <v>64944</v>
      </c>
      <c r="AF5" s="113">
        <f t="shared" si="0"/>
        <v>64944</v>
      </c>
      <c r="AG5" s="113">
        <f t="shared" si="0"/>
        <v>64944</v>
      </c>
      <c r="AH5" s="113">
        <f t="shared" si="0"/>
        <v>64944</v>
      </c>
      <c r="AI5" s="113">
        <f t="shared" si="0"/>
        <v>64944</v>
      </c>
      <c r="AJ5" s="113">
        <f t="shared" si="0"/>
        <v>64944</v>
      </c>
    </row>
    <row r="6" spans="1:36">
      <c r="A6" s="113" t="s">
        <v>45</v>
      </c>
      <c r="B6" s="114">
        <f>'BTS NTS Modal Profile Data'!B38</f>
        <v>12412.817819435644</v>
      </c>
      <c r="C6" s="114">
        <f t="shared" si="1"/>
        <v>12412.817819435644</v>
      </c>
      <c r="D6" s="114">
        <f t="shared" si="0"/>
        <v>12412.817819435644</v>
      </c>
      <c r="E6" s="114">
        <f t="shared" si="0"/>
        <v>12412.817819435644</v>
      </c>
      <c r="F6" s="114">
        <f t="shared" si="0"/>
        <v>12412.817819435644</v>
      </c>
      <c r="G6" s="114">
        <f t="shared" si="0"/>
        <v>12412.817819435644</v>
      </c>
      <c r="H6" s="114">
        <f t="shared" si="0"/>
        <v>12412.817819435644</v>
      </c>
      <c r="I6" s="114">
        <f t="shared" si="0"/>
        <v>12412.817819435644</v>
      </c>
      <c r="J6" s="114">
        <f t="shared" si="0"/>
        <v>12412.817819435644</v>
      </c>
      <c r="K6" s="114">
        <f t="shared" si="0"/>
        <v>12412.817819435644</v>
      </c>
      <c r="L6" s="114">
        <f t="shared" si="0"/>
        <v>12412.817819435644</v>
      </c>
      <c r="M6" s="114">
        <f t="shared" si="0"/>
        <v>12412.817819435644</v>
      </c>
      <c r="N6" s="114">
        <f t="shared" si="0"/>
        <v>12412.817819435644</v>
      </c>
      <c r="O6" s="114">
        <f t="shared" si="0"/>
        <v>12412.817819435644</v>
      </c>
      <c r="P6" s="114">
        <f t="shared" si="0"/>
        <v>12412.817819435644</v>
      </c>
      <c r="Q6" s="114">
        <f t="shared" si="0"/>
        <v>12412.817819435644</v>
      </c>
      <c r="R6" s="114">
        <f t="shared" si="0"/>
        <v>12412.817819435644</v>
      </c>
      <c r="S6" s="114">
        <f t="shared" si="0"/>
        <v>12412.817819435644</v>
      </c>
      <c r="T6" s="114">
        <f t="shared" si="0"/>
        <v>12412.817819435644</v>
      </c>
      <c r="U6" s="114">
        <f t="shared" si="0"/>
        <v>12412.817819435644</v>
      </c>
      <c r="V6" s="114">
        <f t="shared" si="0"/>
        <v>12412.817819435644</v>
      </c>
      <c r="W6" s="114">
        <f t="shared" si="0"/>
        <v>12412.817819435644</v>
      </c>
      <c r="X6" s="114">
        <f t="shared" si="0"/>
        <v>12412.817819435644</v>
      </c>
      <c r="Y6" s="114">
        <f t="shared" si="0"/>
        <v>12412.817819435644</v>
      </c>
      <c r="Z6" s="114">
        <f t="shared" si="0"/>
        <v>12412.817819435644</v>
      </c>
      <c r="AA6" s="114">
        <f t="shared" si="0"/>
        <v>12412.817819435644</v>
      </c>
      <c r="AB6" s="114">
        <f t="shared" si="0"/>
        <v>12412.817819435644</v>
      </c>
      <c r="AC6" s="114">
        <f t="shared" si="0"/>
        <v>12412.817819435644</v>
      </c>
      <c r="AD6" s="114">
        <f t="shared" si="0"/>
        <v>12412.817819435644</v>
      </c>
      <c r="AE6" s="114">
        <f t="shared" si="0"/>
        <v>12412.817819435644</v>
      </c>
      <c r="AF6" s="114">
        <f t="shared" si="0"/>
        <v>12412.817819435644</v>
      </c>
      <c r="AG6" s="114">
        <f t="shared" si="0"/>
        <v>12412.817819435644</v>
      </c>
      <c r="AH6" s="114">
        <f t="shared" si="0"/>
        <v>12412.817819435644</v>
      </c>
      <c r="AI6" s="114">
        <f t="shared" si="0"/>
        <v>12412.817819435644</v>
      </c>
      <c r="AJ6" s="114">
        <f t="shared" si="0"/>
        <v>12412.817819435644</v>
      </c>
    </row>
    <row r="7" spans="1:36">
      <c r="A7" s="113" t="s">
        <v>46</v>
      </c>
      <c r="B7" s="113">
        <v>0</v>
      </c>
      <c r="C7" s="113">
        <f t="shared" si="1"/>
        <v>0</v>
      </c>
      <c r="D7" s="113">
        <f t="shared" si="0"/>
        <v>0</v>
      </c>
      <c r="E7" s="113">
        <f t="shared" si="0"/>
        <v>0</v>
      </c>
      <c r="F7" s="113">
        <f t="shared" si="0"/>
        <v>0</v>
      </c>
      <c r="G7" s="113">
        <f t="shared" si="0"/>
        <v>0</v>
      </c>
      <c r="H7" s="113">
        <f t="shared" si="0"/>
        <v>0</v>
      </c>
      <c r="I7" s="113">
        <f t="shared" si="0"/>
        <v>0</v>
      </c>
      <c r="J7" s="113">
        <f t="shared" si="0"/>
        <v>0</v>
      </c>
      <c r="K7" s="113">
        <f t="shared" si="0"/>
        <v>0</v>
      </c>
      <c r="L7" s="113">
        <f t="shared" si="0"/>
        <v>0</v>
      </c>
      <c r="M7" s="113">
        <f t="shared" si="0"/>
        <v>0</v>
      </c>
      <c r="N7" s="113">
        <f t="shared" si="0"/>
        <v>0</v>
      </c>
      <c r="O7" s="113">
        <f t="shared" si="0"/>
        <v>0</v>
      </c>
      <c r="P7" s="113">
        <f t="shared" si="0"/>
        <v>0</v>
      </c>
      <c r="Q7" s="113">
        <f t="shared" si="0"/>
        <v>0</v>
      </c>
      <c r="R7" s="113">
        <f t="shared" si="0"/>
        <v>0</v>
      </c>
      <c r="S7" s="113">
        <f t="shared" si="0"/>
        <v>0</v>
      </c>
      <c r="T7" s="113">
        <f t="shared" si="0"/>
        <v>0</v>
      </c>
      <c r="U7" s="113">
        <f t="shared" si="0"/>
        <v>0</v>
      </c>
      <c r="V7" s="113">
        <f t="shared" si="0"/>
        <v>0</v>
      </c>
      <c r="W7" s="113">
        <f t="shared" si="0"/>
        <v>0</v>
      </c>
      <c r="X7" s="113">
        <f t="shared" si="0"/>
        <v>0</v>
      </c>
      <c r="Y7" s="113">
        <f t="shared" si="0"/>
        <v>0</v>
      </c>
      <c r="Z7" s="113">
        <f t="shared" si="0"/>
        <v>0</v>
      </c>
      <c r="AA7" s="113">
        <f t="shared" si="0"/>
        <v>0</v>
      </c>
      <c r="AB7" s="113">
        <f t="shared" si="0"/>
        <v>0</v>
      </c>
      <c r="AC7" s="113">
        <f t="shared" si="0"/>
        <v>0</v>
      </c>
      <c r="AD7" s="113">
        <f t="shared" si="0"/>
        <v>0</v>
      </c>
      <c r="AE7" s="113">
        <f t="shared" si="0"/>
        <v>0</v>
      </c>
      <c r="AF7" s="113">
        <f t="shared" si="0"/>
        <v>0</v>
      </c>
      <c r="AG7" s="113">
        <f t="shared" si="0"/>
        <v>0</v>
      </c>
      <c r="AH7" s="113">
        <f t="shared" si="0"/>
        <v>0</v>
      </c>
      <c r="AI7" s="113">
        <f t="shared" si="0"/>
        <v>0</v>
      </c>
      <c r="AJ7" s="113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Table 4.1</vt:lpstr>
      <vt:lpstr>Table 5.1</vt:lpstr>
      <vt:lpstr>Table 5.2</vt:lpstr>
      <vt:lpstr>NHTSA Motorbikes</vt:lpstr>
      <vt:lpstr>BTS NTS Modal Profile Data</vt:lpstr>
      <vt:lpstr>NRBS 40</vt:lpstr>
      <vt:lpstr>AADTbVT-passengers</vt:lpstr>
      <vt:lpstr>AADTbVT-freight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2017-07-13T21:17:18Z</dcterms:modified>
</cp:coreProperties>
</file>