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425" windowHeight="11025"/>
  </bookViews>
  <sheets>
    <sheet name="About" sheetId="1" r:id="rId1"/>
    <sheet name="BTS NTS Modal Profile Data" sheetId="3" r:id="rId2"/>
    <sheet name="NRBS 40" sheetId="5" r:id="rId3"/>
    <sheet name="AVLo-passengers" sheetId="2" r:id="rId4"/>
    <sheet name="AVLo-freight" sheetId="4" r:id="rId5"/>
  </sheets>
  <externalReferences>
    <externalReference r:id="rId6"/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6" i="2" l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3" i="2"/>
  <c r="C4" i="2"/>
  <c r="C5" i="2"/>
  <c r="C6" i="2"/>
  <c r="C7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4" i="4"/>
  <c r="C5" i="4"/>
  <c r="C6" i="4"/>
  <c r="C7" i="4"/>
  <c r="B6" i="4"/>
  <c r="B5" i="4"/>
  <c r="B4" i="4"/>
  <c r="B50" i="3" l="1"/>
  <c r="B61" i="3" l="1"/>
  <c r="B7" i="2"/>
  <c r="B56" i="3"/>
  <c r="B7" i="3"/>
  <c r="B9" i="3"/>
  <c r="B34" i="3"/>
  <c r="B35" i="3"/>
  <c r="B33" i="3"/>
  <c r="B47" i="3"/>
  <c r="B48" i="3" s="1"/>
  <c r="B45" i="3"/>
  <c r="B25" i="3"/>
  <c r="B36" i="3" s="1"/>
  <c r="B5" i="2" s="1"/>
  <c r="B19" i="3"/>
  <c r="B14" i="3"/>
  <c r="B3" i="2" s="1"/>
  <c r="B51" i="3" l="1"/>
  <c r="B8" i="3"/>
  <c r="B4" i="2" s="1"/>
</calcChain>
</file>

<file path=xl/sharedStrings.xml><?xml version="1.0" encoding="utf-8"?>
<sst xmlns="http://schemas.openxmlformats.org/spreadsheetml/2006/main" count="128" uniqueCount="122">
  <si>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</si>
  <si>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</si>
  <si>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</si>
  <si>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</si>
  <si>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</si>
  <si>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</si>
  <si>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</si>
  <si>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</si>
  <si>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</si>
  <si>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</si>
  <si>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</si>
  <si>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</si>
  <si>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</si>
  <si>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</si>
  <si>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</si>
  <si>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</si>
  <si>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</si>
  <si>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</si>
  <si>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</si>
  <si>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</si>
  <si>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</si>
  <si>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</si>
  <si>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</si>
  <si>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</si>
  <si>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</si>
  <si>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</si>
  <si>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</si>
  <si>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</si>
  <si>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</si>
  <si>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</si>
  <si>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</si>
  <si>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</si>
  <si>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</si>
  <si>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</si>
  <si>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</si>
  <si>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</si>
  <si>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</si>
  <si>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</si>
  <si>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</si>
  <si>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</si>
  <si>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</si>
  <si>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</si>
  <si>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</si>
  <si>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number of vessels, total nonself-propelled</t>
  </si>
  <si>
    <t>number of vessels, total self-propelled (excluding tugboats)</t>
  </si>
  <si>
    <t>number of vessels, total</t>
  </si>
  <si>
    <t>total vessel-miles (miles)</t>
  </si>
  <si>
    <t>Distance-weighted avg. freight tons/vessel or tow</t>
  </si>
  <si>
    <t>A "tow" is a group of barges towed by a single powered ship.  It counts as one unit for purposes of this statistic.</t>
  </si>
  <si>
    <t>There appears to be an error in the source data for ton-miles for years 2004-2005, so we use year 2003.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</si>
  <si>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</si>
  <si>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</si>
  <si>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</si>
  <si>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</si>
  <si>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</si>
  <si>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</si>
  <si>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</si>
  <si>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</si>
  <si>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</si>
  <si>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</si>
  <si>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</si>
  <si>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</si>
  <si>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</si>
  <si>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</si>
  <si>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</si>
  <si>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</si>
  <si>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</si>
  <si>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</si>
  <si>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</si>
  <si>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</si>
  <si>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</si>
  <si>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</si>
  <si>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</si>
  <si>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</si>
  <si>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</si>
  <si>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</si>
  <si>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</si>
  <si>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</si>
  <si>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</si>
  <si>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</si>
  <si>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</si>
  <si>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</si>
  <si>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</si>
  <si>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</si>
  <si>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</si>
  <si>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</si>
  <si>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</si>
  <si>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</si>
  <si>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</si>
  <si>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</si>
  <si>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</si>
  <si>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</si>
  <si>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</si>
  <si>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This number is a guess, since the NTS just barely doesn't have enough data to fully calculate this metric.</t>
  </si>
  <si>
    <t>average number of hauls (trips) completed per year</t>
  </si>
  <si>
    <t>We use a time series to support countries and regions for which loading changes during the</t>
  </si>
  <si>
    <t>model run, though the values are constant in the U.S. data set.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</si>
  <si>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</si>
  <si>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</si>
  <si>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</si>
  <si>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</si>
  <si>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</si>
  <si>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</si>
  <si>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</si>
  <si>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</si>
  <si>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</si>
  <si>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</si>
  <si>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</si>
  <si>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</si>
  <si>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</si>
  <si>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</si>
  <si>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</si>
  <si>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</si>
  <si>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</si>
  <si>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</si>
  <si>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</si>
  <si>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</si>
  <si>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</si>
  <si>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</si>
  <si>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</si>
  <si>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</si>
  <si>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We use an average of the loading of the motorized boat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</si>
</sst>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1" fontId="0" fillId="5" borderId="0" xfId="0" applyNumberFormat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2" borderId="0" xfId="0" applyFont="1" applyFill="1" applyAlignment="1">
      <alignment horizontal="left"/>
    </xf>
  </cellXfs>
  <cellStyles count="1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CDT/BAU%20Cargo%20Dist%20Transp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6"/>
      <sheetName val="AEO 48"/>
      <sheetName val="NTS 1-40"/>
      <sheetName val="NRBS 40"/>
      <sheetName val="Vehicle Loadings"/>
      <sheetName val="BCDT-psgr"/>
      <sheetName val="BCDT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/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78</v>
      </c>
    </row>
    <row r="18" spans="2:2">
      <c r="B18" t="s">
        <v>79</v>
      </c>
    </row>
    <row r="19" spans="2:2">
      <c r="B19" s="2">
        <v>2016</v>
      </c>
    </row>
    <row r="20" spans="2:2">
      <c r="B20" t="s">
        <v>88</v>
      </c>
    </row>
    <row r="21" spans="2:2">
      <c r="B21" t="s">
        <v>81</v>
      </c>
    </row>
    <row r="22" spans="2:2">
      <c r="B22" t="s">
        <v>80</v>
      </c>
    </row>
    <row r="23" spans="2:2">
      <c r="B23" s="14" t="s">
        <v>82</v>
      </c>
    </row>
    <row r="24" spans="2:2">
      <c r="B24" s="14" t="s">
        <v>83</v>
      </c>
    </row>
    <row r="25" spans="2:2">
      <c r="B25" s="14" t="s">
        <v>84</v>
      </c>
    </row>
    <row r="26" spans="2:2">
      <c r="B26" s="14" t="s">
        <v>85</v>
      </c>
    </row>
    <row r="27" spans="2:2">
      <c r="B27" s="14" t="s">
        <v>86</v>
      </c>
    </row>
    <row r="28" spans="2:2">
      <c r="B28" s="14" t="s">
        <v>87</v>
      </c>
    </row>
    <row r="29" spans="2:2">
      <c r="B29" s="14"/>
    </row>
    <row r="30" spans="2:2">
      <c r="B30" s="21" t="s">
        <v>113</v>
      </c>
    </row>
    <row r="31" spans="2:2">
      <c r="B31" t="s">
        <v>114</v>
      </c>
    </row>
    <row r="32" spans="2:2">
      <c r="B32" s="2">
        <v>2013</v>
      </c>
    </row>
    <row r="33" spans="1:2">
      <c r="B33" t="s">
        <v>115</v>
      </c>
    </row>
    <row r="34" spans="1:2">
      <c r="B34" t="s">
        <v>116</v>
      </c>
    </row>
    <row r="35" spans="1:2">
      <c r="B35" t="s">
        <v>117</v>
      </c>
    </row>
    <row r="37" spans="1:2">
      <c r="A37" s="1" t="s">
        <v>18</v>
      </c>
    </row>
    <row r="38" spans="1:2">
      <c r="A38" t="s">
        <v>118</v>
      </c>
    </row>
    <row r="39" spans="1:2">
      <c r="A39" t="s">
        <v>119</v>
      </c>
    </row>
    <row r="41" spans="1:2">
      <c r="A41" t="s">
        <v>120</v>
      </c>
    </row>
    <row r="42" spans="1:2">
      <c r="A42" t="s">
        <v>121</v>
      </c>
    </row>
    <row r="44" spans="1:2">
      <c r="A44" t="s">
        <v>89</v>
      </c>
    </row>
    <row r="45" spans="1:2">
      <c r="A45" t="s">
        <v>90</v>
      </c>
    </row>
    <row r="46" spans="1:2">
      <c r="A46" t="s">
        <v>91</v>
      </c>
    </row>
    <row r="47" spans="1:2">
      <c r="A47" t="s">
        <v>92</v>
      </c>
    </row>
    <row r="49" spans="1:1">
      <c r="A49" t="s">
        <v>95</v>
      </c>
    </row>
    <row r="50" spans="1:1">
      <c r="A50" t="s">
        <v>96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/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77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62</v>
      </c>
      <c r="B4">
        <v>39719513</v>
      </c>
    </row>
    <row r="5" spans="1:3">
      <c r="A5" t="s">
        <v>66</v>
      </c>
      <c r="B5">
        <v>7880</v>
      </c>
    </row>
    <row r="6" spans="1:3">
      <c r="A6" t="s">
        <v>67</v>
      </c>
      <c r="B6">
        <v>907</v>
      </c>
    </row>
    <row r="7" spans="1:3">
      <c r="A7" t="s">
        <v>63</v>
      </c>
      <c r="B7" s="8">
        <f>B6/B5</f>
        <v>0.11510152284263959</v>
      </c>
      <c r="C7" t="s">
        <v>64</v>
      </c>
    </row>
    <row r="8" spans="1:3">
      <c r="A8" t="s">
        <v>22</v>
      </c>
      <c r="B8" s="9">
        <f>B3/(B2*(1-B7))</f>
        <v>111.39416306433705</v>
      </c>
    </row>
    <row r="9" spans="1:3">
      <c r="A9" t="s">
        <v>65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59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60</v>
      </c>
      <c r="B26" s="12">
        <v>2009</v>
      </c>
    </row>
    <row r="27" spans="1:3">
      <c r="A27" t="s">
        <v>50</v>
      </c>
      <c r="B27" s="6">
        <v>16805</v>
      </c>
    </row>
    <row r="28" spans="1:3">
      <c r="A28" t="s">
        <v>51</v>
      </c>
      <c r="B28" s="6">
        <v>2196</v>
      </c>
    </row>
    <row r="29" spans="1:3">
      <c r="A29" t="s">
        <v>52</v>
      </c>
      <c r="B29" s="6">
        <v>11129</v>
      </c>
    </row>
    <row r="30" spans="1:3">
      <c r="A30" t="s">
        <v>53</v>
      </c>
      <c r="B30" s="6">
        <v>685</v>
      </c>
    </row>
    <row r="31" spans="1:3">
      <c r="A31" t="s">
        <v>54</v>
      </c>
      <c r="B31" s="6">
        <v>90</v>
      </c>
    </row>
    <row r="32" spans="1:3">
      <c r="A32" t="s">
        <v>55</v>
      </c>
      <c r="B32" s="6">
        <v>337</v>
      </c>
    </row>
    <row r="33" spans="1:3">
      <c r="A33" t="s">
        <v>56</v>
      </c>
      <c r="B33" s="6">
        <f>B27/B30</f>
        <v>24.532846715328468</v>
      </c>
    </row>
    <row r="34" spans="1:3">
      <c r="A34" t="s">
        <v>57</v>
      </c>
      <c r="B34" s="6">
        <f t="shared" ref="B34:B35" si="0">B28/B31</f>
        <v>24.4</v>
      </c>
    </row>
    <row r="35" spans="1:3">
      <c r="A35" t="s">
        <v>58</v>
      </c>
      <c r="B35" s="6">
        <f t="shared" si="0"/>
        <v>33.023738872403563</v>
      </c>
    </row>
    <row r="36" spans="1:3">
      <c r="A36" s="10" t="s">
        <v>61</v>
      </c>
      <c r="B36" s="6">
        <f>(B25*B24+B33*B27+B34*B28+B35*B29)/SUM(B24,B27:B29)</f>
        <v>48.656731685074099</v>
      </c>
    </row>
    <row r="38" spans="1:3">
      <c r="A38" s="4" t="s">
        <v>35</v>
      </c>
      <c r="B38" s="4">
        <v>2003</v>
      </c>
      <c r="C38" t="s">
        <v>49</v>
      </c>
    </row>
    <row r="39" spans="1:3">
      <c r="A39" t="s">
        <v>36</v>
      </c>
      <c r="B39">
        <v>278918700</v>
      </c>
    </row>
    <row r="40" spans="1:3">
      <c r="A40" t="s">
        <v>37</v>
      </c>
      <c r="B40">
        <v>278352300</v>
      </c>
    </row>
    <row r="41" spans="1:3">
      <c r="A41" t="s">
        <v>38</v>
      </c>
      <c r="B41">
        <v>47539400</v>
      </c>
    </row>
    <row r="42" spans="1:3">
      <c r="A42" t="s">
        <v>39</v>
      </c>
      <c r="B42">
        <v>1248</v>
      </c>
    </row>
    <row r="43" spans="1:3">
      <c r="A43" t="s">
        <v>40</v>
      </c>
      <c r="B43">
        <v>457</v>
      </c>
    </row>
    <row r="44" spans="1:3">
      <c r="A44" t="s">
        <v>41</v>
      </c>
      <c r="B44">
        <v>530</v>
      </c>
    </row>
    <row r="45" spans="1:3">
      <c r="A45" t="s">
        <v>42</v>
      </c>
      <c r="B45" s="6">
        <f>(B42*B39+B43*B40+B44*B41)/SUM(B39:B41)</f>
        <v>827.5211879623763</v>
      </c>
    </row>
    <row r="46" spans="1:3">
      <c r="A46" t="s">
        <v>43</v>
      </c>
      <c r="B46" s="6">
        <v>32052</v>
      </c>
    </row>
    <row r="47" spans="1:3">
      <c r="A47" t="s">
        <v>44</v>
      </c>
      <c r="B47" s="6">
        <f>SUM(2967,619,100)</f>
        <v>3686</v>
      </c>
    </row>
    <row r="48" spans="1:3">
      <c r="A48" t="s">
        <v>45</v>
      </c>
      <c r="B48" s="6">
        <f>SUM(B46:B47)</f>
        <v>35738</v>
      </c>
    </row>
    <row r="49" spans="1:3">
      <c r="A49" t="s">
        <v>94</v>
      </c>
      <c r="B49" s="16">
        <v>15</v>
      </c>
      <c r="C49" s="15" t="s">
        <v>93</v>
      </c>
    </row>
    <row r="50" spans="1:3">
      <c r="A50" t="s">
        <v>46</v>
      </c>
      <c r="B50" s="16">
        <f>B45*B48*B49</f>
        <v>443609283.23099107</v>
      </c>
    </row>
    <row r="51" spans="1:3">
      <c r="A51" t="s">
        <v>47</v>
      </c>
      <c r="B51" s="6">
        <f>SUM(B39:B41)*1000/B50</f>
        <v>1363.3853547764243</v>
      </c>
      <c r="C51" t="s">
        <v>48</v>
      </c>
    </row>
    <row r="52" spans="1:3">
      <c r="B52" s="6"/>
    </row>
    <row r="53" spans="1:3">
      <c r="A53" s="4" t="s">
        <v>68</v>
      </c>
      <c r="B53" s="13">
        <v>2007</v>
      </c>
    </row>
    <row r="54" spans="1:3">
      <c r="A54" t="s">
        <v>69</v>
      </c>
      <c r="B54">
        <v>13611</v>
      </c>
    </row>
    <row r="55" spans="1:3">
      <c r="A55" s="11" t="s">
        <v>70</v>
      </c>
      <c r="B55" s="11">
        <v>17287</v>
      </c>
    </row>
    <row r="56" spans="1:3">
      <c r="A56" s="10" t="s">
        <v>71</v>
      </c>
      <c r="B56" s="7">
        <f>B55/B54</f>
        <v>1.2700756740871355</v>
      </c>
    </row>
    <row r="57" spans="1:3">
      <c r="A57" s="10"/>
    </row>
    <row r="58" spans="1:3">
      <c r="A58" s="4" t="s">
        <v>72</v>
      </c>
      <c r="B58" s="4">
        <v>2007</v>
      </c>
    </row>
    <row r="59" spans="1:3">
      <c r="A59" t="s">
        <v>73</v>
      </c>
      <c r="B59" s="11">
        <v>1670994</v>
      </c>
    </row>
    <row r="60" spans="1:3">
      <c r="A60" t="s">
        <v>74</v>
      </c>
      <c r="B60" s="6">
        <v>2640170</v>
      </c>
    </row>
    <row r="61" spans="1:3">
      <c r="A61" t="s">
        <v>75</v>
      </c>
      <c r="B61" s="7">
        <f>B60/B59</f>
        <v>1.579999688807979</v>
      </c>
      <c r="C61" s="11" t="s">
        <v>76</v>
      </c>
    </row>
    <row r="62" spans="1:3">
      <c r="B62" s="6"/>
    </row>
    <row r="63" spans="1:3">
      <c r="B63" s="6"/>
    </row>
    <row r="65" spans="2:2">
      <c r="B65" s="9"/>
    </row>
  </sheetData>
  <pageMargins left="0.7" right="0.7" top="0.75" bottom="0.75" header="0.3" footer="0.3"/>
  <pageSetup orientation="portrait" r:id="rId1"/>
  <ignoredErrors>
    <ignoredError sqref="B51 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/>
  <cols>
    <col min="1" max="1" width="26.85546875" customWidth="1"/>
    <col min="2" max="2" width="16.7109375" customWidth="1"/>
    <col min="3" max="3" width="12.5703125" customWidth="1"/>
    <col min="4" max="4" width="14.140625" customWidth="1"/>
    <col min="5" max="5" width="16.7109375" customWidth="1"/>
    <col min="6" max="6" width="16.28515625" customWidth="1"/>
    <col min="7" max="7" width="15.85546875" customWidth="1"/>
  </cols>
  <sheetData>
    <row r="1" spans="1:7">
      <c r="A1" s="1" t="s">
        <v>97</v>
      </c>
    </row>
    <row r="2" spans="1:7">
      <c r="A2" s="1"/>
    </row>
    <row r="3" spans="1:7" ht="45">
      <c r="A3" s="19" t="s">
        <v>98</v>
      </c>
      <c r="B3" s="19" t="s">
        <v>99</v>
      </c>
      <c r="C3" s="19" t="s">
        <v>100</v>
      </c>
      <c r="D3" s="19" t="s">
        <v>101</v>
      </c>
      <c r="E3" s="19" t="s">
        <v>102</v>
      </c>
      <c r="F3" s="19" t="s">
        <v>103</v>
      </c>
      <c r="G3" s="19" t="s">
        <v>104</v>
      </c>
    </row>
    <row r="4" spans="1:7">
      <c r="A4" t="s">
        <v>105</v>
      </c>
      <c r="B4" s="20">
        <v>21611</v>
      </c>
      <c r="C4" s="20">
        <v>244203</v>
      </c>
      <c r="D4" s="20">
        <v>3584</v>
      </c>
      <c r="E4">
        <v>11.3</v>
      </c>
      <c r="F4">
        <v>5.7</v>
      </c>
      <c r="G4">
        <v>2.4</v>
      </c>
    </row>
    <row r="5" spans="1:7">
      <c r="A5" t="s">
        <v>106</v>
      </c>
      <c r="B5" s="20">
        <v>10147</v>
      </c>
      <c r="C5" s="20">
        <v>121865</v>
      </c>
      <c r="D5" s="20">
        <v>2035</v>
      </c>
      <c r="E5">
        <v>12</v>
      </c>
      <c r="F5">
        <v>6</v>
      </c>
      <c r="G5">
        <v>2.7</v>
      </c>
    </row>
    <row r="6" spans="1:7">
      <c r="A6" t="s">
        <v>107</v>
      </c>
      <c r="B6">
        <v>735</v>
      </c>
      <c r="C6" s="20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108</v>
      </c>
      <c r="B7">
        <v>854</v>
      </c>
      <c r="C7" s="20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109</v>
      </c>
      <c r="B8" s="20">
        <v>1704</v>
      </c>
      <c r="C8" s="20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110</v>
      </c>
      <c r="B9" s="20">
        <v>2508</v>
      </c>
      <c r="C9" s="20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111</v>
      </c>
      <c r="B10" s="20">
        <v>3916</v>
      </c>
      <c r="C10" s="20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112</v>
      </c>
      <c r="B11" s="20">
        <v>1747</v>
      </c>
      <c r="C11" s="20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5"/>
  <cols>
    <col min="1" max="1" width="13.140625" customWidth="1"/>
    <col min="2" max="2" width="8.7109375" customWidth="1"/>
  </cols>
  <sheetData>
    <row r="1" spans="1:37">
      <c r="A1" s="1"/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7" t="s">
        <v>16</v>
      </c>
      <c r="B6" s="7">
        <f>AVERAGE('NRBS 40'!G5,'NRBS 40'!G7:G8)</f>
        <v>2.9333333333333336</v>
      </c>
      <c r="C6" s="7">
        <f t="shared" si="1"/>
        <v>2.9333333333333336</v>
      </c>
      <c r="D6" s="7">
        <f t="shared" si="0"/>
        <v>2.9333333333333336</v>
      </c>
      <c r="E6" s="7">
        <f t="shared" si="0"/>
        <v>2.9333333333333336</v>
      </c>
      <c r="F6" s="7">
        <f t="shared" si="0"/>
        <v>2.9333333333333336</v>
      </c>
      <c r="G6" s="7">
        <f t="shared" si="0"/>
        <v>2.9333333333333336</v>
      </c>
      <c r="H6" s="7">
        <f t="shared" si="0"/>
        <v>2.9333333333333336</v>
      </c>
      <c r="I6" s="7">
        <f t="shared" si="0"/>
        <v>2.9333333333333336</v>
      </c>
      <c r="J6" s="7">
        <f t="shared" si="0"/>
        <v>2.9333333333333336</v>
      </c>
      <c r="K6" s="7">
        <f t="shared" si="0"/>
        <v>2.9333333333333336</v>
      </c>
      <c r="L6" s="7">
        <f t="shared" si="0"/>
        <v>2.9333333333333336</v>
      </c>
      <c r="M6" s="7">
        <f t="shared" si="0"/>
        <v>2.9333333333333336</v>
      </c>
      <c r="N6" s="7">
        <f t="shared" si="0"/>
        <v>2.9333333333333336</v>
      </c>
      <c r="O6" s="7">
        <f t="shared" si="0"/>
        <v>2.9333333333333336</v>
      </c>
      <c r="P6" s="7">
        <f t="shared" si="0"/>
        <v>2.9333333333333336</v>
      </c>
      <c r="Q6" s="7">
        <f t="shared" si="0"/>
        <v>2.9333333333333336</v>
      </c>
      <c r="R6" s="7">
        <f t="shared" si="0"/>
        <v>2.9333333333333336</v>
      </c>
      <c r="S6" s="7">
        <f t="shared" si="0"/>
        <v>2.9333333333333336</v>
      </c>
      <c r="T6" s="7">
        <f t="shared" si="0"/>
        <v>2.9333333333333336</v>
      </c>
      <c r="U6" s="7">
        <f t="shared" si="0"/>
        <v>2.9333333333333336</v>
      </c>
      <c r="V6" s="7">
        <f t="shared" si="0"/>
        <v>2.9333333333333336</v>
      </c>
      <c r="W6" s="7">
        <f t="shared" si="0"/>
        <v>2.9333333333333336</v>
      </c>
      <c r="X6" s="7">
        <f t="shared" si="0"/>
        <v>2.9333333333333336</v>
      </c>
      <c r="Y6" s="7">
        <f t="shared" si="0"/>
        <v>2.9333333333333336</v>
      </c>
      <c r="Z6" s="7">
        <f t="shared" si="0"/>
        <v>2.9333333333333336</v>
      </c>
      <c r="AA6" s="7">
        <f t="shared" si="0"/>
        <v>2.9333333333333336</v>
      </c>
      <c r="AB6" s="7">
        <f t="shared" si="0"/>
        <v>2.9333333333333336</v>
      </c>
      <c r="AC6" s="7">
        <f t="shared" si="0"/>
        <v>2.9333333333333336</v>
      </c>
      <c r="AD6" s="7">
        <f t="shared" si="0"/>
        <v>2.9333333333333336</v>
      </c>
      <c r="AE6" s="7">
        <f t="shared" si="0"/>
        <v>2.9333333333333336</v>
      </c>
      <c r="AF6" s="7">
        <f t="shared" si="0"/>
        <v>2.9333333333333336</v>
      </c>
      <c r="AG6" s="7">
        <f t="shared" si="0"/>
        <v>2.9333333333333336</v>
      </c>
      <c r="AH6" s="7">
        <f t="shared" si="0"/>
        <v>2.9333333333333336</v>
      </c>
      <c r="AI6" s="7">
        <f t="shared" si="0"/>
        <v>2.9333333333333336</v>
      </c>
      <c r="AJ6" s="7">
        <f t="shared" si="0"/>
        <v>2.9333333333333336</v>
      </c>
      <c r="AK6" s="7">
        <f t="shared" si="0"/>
        <v>2.9333333333333336</v>
      </c>
    </row>
    <row r="7" spans="1:37">
      <c r="A7" s="1" t="s">
        <v>17</v>
      </c>
      <c r="B7" s="7">
        <f>'BTS NTS Modal Profile Data'!B56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1.85546875" customWidth="1"/>
  </cols>
  <sheetData>
    <row r="1" spans="1:36" s="1" customFormat="1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8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Data'!B51</f>
        <v>1363.3853547764243</v>
      </c>
      <c r="C6" s="6">
        <f t="shared" si="0"/>
        <v>1363.3853547764243</v>
      </c>
      <c r="D6" s="6">
        <f t="shared" si="1"/>
        <v>1363.3853547764243</v>
      </c>
      <c r="E6" s="6">
        <f t="shared" si="1"/>
        <v>1363.3853547764243</v>
      </c>
      <c r="F6" s="6">
        <f t="shared" si="1"/>
        <v>1363.3853547764243</v>
      </c>
      <c r="G6" s="6">
        <f t="shared" si="1"/>
        <v>1363.3853547764243</v>
      </c>
      <c r="H6" s="6">
        <f t="shared" si="1"/>
        <v>1363.3853547764243</v>
      </c>
      <c r="I6" s="6">
        <f t="shared" si="1"/>
        <v>1363.3853547764243</v>
      </c>
      <c r="J6" s="6">
        <f t="shared" si="1"/>
        <v>1363.3853547764243</v>
      </c>
      <c r="K6" s="6">
        <f t="shared" si="1"/>
        <v>1363.3853547764243</v>
      </c>
      <c r="L6" s="6">
        <f t="shared" si="1"/>
        <v>1363.3853547764243</v>
      </c>
      <c r="M6" s="6">
        <f t="shared" si="1"/>
        <v>1363.3853547764243</v>
      </c>
      <c r="N6" s="6">
        <f t="shared" si="1"/>
        <v>1363.3853547764243</v>
      </c>
      <c r="O6" s="6">
        <f t="shared" si="1"/>
        <v>1363.3853547764243</v>
      </c>
      <c r="P6" s="6">
        <f t="shared" si="1"/>
        <v>1363.3853547764243</v>
      </c>
      <c r="Q6" s="6">
        <f t="shared" si="1"/>
        <v>1363.3853547764243</v>
      </c>
      <c r="R6" s="6">
        <f t="shared" si="1"/>
        <v>1363.3853547764243</v>
      </c>
      <c r="S6" s="6">
        <f t="shared" si="1"/>
        <v>1363.3853547764243</v>
      </c>
      <c r="T6" s="6">
        <f t="shared" si="1"/>
        <v>1363.3853547764243</v>
      </c>
      <c r="U6" s="6">
        <f t="shared" si="1"/>
        <v>1363.3853547764243</v>
      </c>
      <c r="V6" s="6">
        <f t="shared" si="1"/>
        <v>1363.3853547764243</v>
      </c>
      <c r="W6" s="6">
        <f t="shared" si="1"/>
        <v>1363.3853547764243</v>
      </c>
      <c r="X6" s="6">
        <f t="shared" si="1"/>
        <v>1363.3853547764243</v>
      </c>
      <c r="Y6" s="6">
        <f t="shared" si="1"/>
        <v>1363.3853547764243</v>
      </c>
      <c r="Z6" s="6">
        <f t="shared" si="1"/>
        <v>1363.3853547764243</v>
      </c>
      <c r="AA6" s="6">
        <f t="shared" si="1"/>
        <v>1363.3853547764243</v>
      </c>
      <c r="AB6" s="6">
        <f t="shared" si="1"/>
        <v>1363.3853547764243</v>
      </c>
      <c r="AC6" s="6">
        <f t="shared" si="1"/>
        <v>1363.3853547764243</v>
      </c>
      <c r="AD6" s="6">
        <f t="shared" si="1"/>
        <v>1363.3853547764243</v>
      </c>
      <c r="AE6" s="6">
        <f t="shared" si="1"/>
        <v>1363.3853547764243</v>
      </c>
      <c r="AF6" s="6">
        <f t="shared" si="1"/>
        <v>1363.3853547764243</v>
      </c>
      <c r="AG6" s="6">
        <f t="shared" si="1"/>
        <v>1363.3853547764243</v>
      </c>
      <c r="AH6" s="6">
        <f t="shared" si="1"/>
        <v>1363.3853547764243</v>
      </c>
      <c r="AI6" s="6">
        <f t="shared" si="1"/>
        <v>1363.3853547764243</v>
      </c>
      <c r="AJ6" s="6">
        <f t="shared" si="1"/>
        <v>1363.3853547764243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BTS NTS Modal Profile Data</vt:lpstr>
      <vt:lpstr>NRBS 40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2017-07-13T19:49:33Z</dcterms:modified>
</cp:coreProperties>
</file>