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9425" windowHeight="11025" tabRatio="742"/>
  </bookViews>
  <sheets>
    <sheet name="About" sheetId="1" r:id="rId1"/>
    <sheet name="AEO 7" sheetId="4" r:id="rId2"/>
    <sheet name="AEO 36" sheetId="21" r:id="rId3"/>
    <sheet name="AEO 48" sheetId="16" r:id="rId4"/>
    <sheet name="NTS 1-40" sheetId="20" r:id="rId5"/>
    <sheet name="NRBS 40" sheetId="19" r:id="rId6"/>
    <sheet name="Vehicle Loadings" sheetId="18" r:id="rId7"/>
    <sheet name="BCDT-psgr" sheetId="23" r:id="rId8"/>
    <sheet name="BCDT-frgt" sheetId="24" r:id="rId9"/>
  </sheets>
  <externalReferences>
    <externalReference r:id="rId10"/>
  </externalReferences>
  <definedNames>
    <definedName name="Eno_TM" localSheetId="8">'[1]1997  Table 1a Modified'!#REF!</definedName>
    <definedName name="Eno_TM" localSheetId="4">'[1]1997  Table 1a Modified'!#REF!</definedName>
    <definedName name="Eno_TM">'[1]1997  Table 1a Modified'!#REF!</definedName>
    <definedName name="Eno_Tons" localSheetId="8">'[1]1997  Table 1a Modified'!#REF!</definedName>
    <definedName name="Eno_Tons" localSheetId="4">'[1]1997  Table 1a Modified'!#REF!</definedName>
    <definedName name="Eno_Tons">'[1]1997  Table 1a Modified'!#REF!</definedName>
    <definedName name="Sum_T2" localSheetId="8">'[1]1997  Table 1a Modified'!#REF!</definedName>
    <definedName name="Sum_T2" localSheetId="4">'[1]1997  Table 1a Modified'!#REF!</definedName>
    <definedName name="Sum_T2">'[1]1997  Table 1a Modified'!#REF!</definedName>
    <definedName name="Sum_TTM" localSheetId="8">'[1]1997  Table 1a Modified'!#REF!</definedName>
    <definedName name="Sum_TTM" localSheetId="4">'[1]1997  Table 1a Modified'!#REF!</definedName>
    <definedName name="Sum_TTM">'[1]1997  Table 1a Modified'!#REF!</definedName>
    <definedName name="ti_tbl_50" localSheetId="8">#REF!</definedName>
    <definedName name="ti_tbl_50" localSheetId="4">#REF!</definedName>
    <definedName name="ti_tbl_50">#REF!</definedName>
    <definedName name="ti_tbl_69" localSheetId="8">#REF!</definedName>
    <definedName name="ti_tbl_69" localSheetId="4">#REF!</definedName>
    <definedName name="ti_tbl_69">#REF!</definedName>
  </definedNames>
  <calcPr calcId="145621"/>
</workbook>
</file>

<file path=xl/calcChain.xml><?xml version="1.0" encoding="utf-8"?>
<calcChain xmlns="http://schemas.openxmlformats.org/spreadsheetml/2006/main">
  <c r="F6" i="24" l="1"/>
  <c r="G6" i="24"/>
  <c r="C6" i="24" l="1"/>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AJ6" i="24"/>
  <c r="AK6" i="24"/>
  <c r="D6" i="24"/>
  <c r="E6" i="24"/>
  <c r="B6" i="24"/>
  <c r="D7" i="23" l="1"/>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AJ7" i="23"/>
  <c r="AK7" i="23"/>
  <c r="C7" i="23"/>
  <c r="B7" i="23"/>
  <c r="B6" i="23"/>
  <c r="D6" i="23" s="1"/>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AK6" i="23"/>
  <c r="C6" i="23"/>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AJ5" i="24"/>
  <c r="AK5" i="24"/>
  <c r="B5" i="24"/>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AK5" i="23"/>
  <c r="C5" i="23"/>
  <c r="B5" i="23"/>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AH4" i="24"/>
  <c r="AI4" i="24"/>
  <c r="AJ4" i="24"/>
  <c r="AK4" i="24"/>
  <c r="B4" i="24"/>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AK4" i="23"/>
  <c r="B4" i="23"/>
  <c r="B3" i="24"/>
  <c r="F3" i="24" s="1"/>
  <c r="B3" i="23"/>
  <c r="C3" i="23" s="1"/>
  <c r="C2" i="24"/>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AJ2" i="24"/>
  <c r="AK2"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AK2" i="23"/>
  <c r="B2" i="23"/>
  <c r="AH3" i="23" l="1"/>
  <c r="AD3" i="23"/>
  <c r="Z3" i="23"/>
  <c r="V3" i="23"/>
  <c r="R3" i="23"/>
  <c r="N3" i="23"/>
  <c r="J3" i="23"/>
  <c r="F3" i="23"/>
  <c r="AK3" i="24"/>
  <c r="AG3" i="24"/>
  <c r="AC3" i="24"/>
  <c r="Y3" i="24"/>
  <c r="U3" i="24"/>
  <c r="Q3" i="24"/>
  <c r="M3" i="24"/>
  <c r="I3" i="24"/>
  <c r="E3" i="24"/>
  <c r="AK3" i="23"/>
  <c r="AG3" i="23"/>
  <c r="AC3" i="23"/>
  <c r="Y3" i="23"/>
  <c r="U3" i="23"/>
  <c r="Q3" i="23"/>
  <c r="M3" i="23"/>
  <c r="I3" i="23"/>
  <c r="E3" i="23"/>
  <c r="AJ3" i="24"/>
  <c r="AF3" i="24"/>
  <c r="AB3" i="24"/>
  <c r="X3" i="24"/>
  <c r="T3" i="24"/>
  <c r="P3" i="24"/>
  <c r="L3" i="24"/>
  <c r="H3" i="24"/>
  <c r="D3" i="24"/>
  <c r="AJ3" i="23"/>
  <c r="AF3" i="23"/>
  <c r="AB3" i="23"/>
  <c r="X3" i="23"/>
  <c r="T3" i="23"/>
  <c r="P3" i="23"/>
  <c r="L3" i="23"/>
  <c r="H3" i="23"/>
  <c r="D3" i="23"/>
  <c r="AI3" i="24"/>
  <c r="AE3" i="24"/>
  <c r="AA3" i="24"/>
  <c r="W3" i="24"/>
  <c r="S3" i="24"/>
  <c r="O3" i="24"/>
  <c r="K3" i="24"/>
  <c r="G3" i="24"/>
  <c r="C3" i="24"/>
  <c r="AI3" i="23"/>
  <c r="AE3" i="23"/>
  <c r="AA3" i="23"/>
  <c r="W3" i="23"/>
  <c r="S3" i="23"/>
  <c r="O3" i="23"/>
  <c r="K3" i="23"/>
  <c r="G3" i="23"/>
  <c r="AH3" i="24"/>
  <c r="AD3" i="24"/>
  <c r="Z3" i="24"/>
  <c r="V3" i="24"/>
  <c r="R3" i="24"/>
  <c r="N3" i="24"/>
  <c r="J3" i="24"/>
  <c r="F6" i="23"/>
  <c r="E6" i="23"/>
  <c r="B5" i="20" l="1"/>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alcChain>
</file>

<file path=xl/sharedStrings.xml><?xml version="1.0" encoding="utf-8"?>
<sst xmlns="http://schemas.openxmlformats.org/spreadsheetml/2006/main" count="1081" uniqueCount="681">
  <si>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</si>
  <si>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</si>
  <si>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</si>
  <si>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</si>
  <si>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</si>
  <si>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</si>
  <si>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</si>
  <si>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</si>
  <si>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</si>
  <si>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</si>
  <si>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</si>
  <si>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</si>
  <si>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</si>
  <si>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</si>
  <si>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</si>
  <si>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</si>
  <si>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</si>
  <si>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</si>
  <si>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</si>
  <si>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</si>
  <si>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</si>
  <si>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</si>
  <si>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</si>
  <si>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</si>
  <si>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</si>
  <si>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</si>
  <si>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</si>
  <si>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</si>
  <si>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</si>
  <si>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</si>
  <si>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</si>
  <si>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</si>
  <si>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</si>
  <si>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</si>
  <si>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</si>
  <si>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</si>
  <si>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</si>
  <si>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</si>
  <si>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</si>
  <si>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</si>
  <si>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</si>
  <si>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</si>
  <si>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</si>
  <si>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</si>
  <si>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</si>
  <si>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</si>
  <si>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</si>
  <si>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</si>
  <si>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</si>
  <si>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</si>
  <si>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</si>
  <si>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</si>
  <si>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</si>
  <si>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</si>
  <si>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</si>
  <si>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</si>
  <si>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</si>
  <si>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</si>
  <si>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</si>
  <si>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</si>
  <si>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</si>
  <si>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</si>
  <si>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</si>
  <si>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</si>
  <si>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</si>
  <si>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</si>
  <si>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</si>
  <si>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</si>
  <si>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</si>
  <si>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</si>
  <si>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</si>
  <si>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</si>
  <si>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</si>
  <si>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</si>
  <si>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</si>
  <si>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</si>
  <si>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</si>
  <si>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</si>
  <si>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</si>
  <si>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</si>
  <si>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</si>
  <si>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</si>
  <si>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</si>
  <si>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</si>
  <si>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</si>
  <si>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</si>
  <si>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</si>
  <si>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</si>
  <si>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</si>
  <si>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</si>
  <si>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</si>
  <si>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</si>
  <si>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</si>
  <si>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</si>
  <si>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</si>
  <si>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</si>
  <si>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</si>
  <si>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</si>
  <si>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</si>
  <si>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</si>
  <si>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</si>
  <si>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</si>
  <si>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</si>
  <si>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</si>
  <si>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</si>
  <si>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</si>
  <si>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</si>
  <si>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</si>
  <si>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</si>
  <si>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</si>
  <si>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</si>
  <si>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</si>
  <si>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</si>
  <si>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</si>
  <si>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</si>
  <si>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</si>
  <si>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</si>
  <si>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</si>
  <si>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</si>
  <si>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</si>
  <si>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</si>
  <si>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</si>
  <si>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</si>
  <si>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</si>
  <si>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</si>
  <si>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</si>
  <si>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</si>
  <si>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</si>
  <si>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</si>
  <si>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</si>
  <si>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</si>
  <si>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</si>
  <si>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</si>
  <si>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</si>
  <si>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</si>
  <si>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</si>
  <si>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</si>
  <si>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</si>
  <si>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</si>
  <si>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</si>
  <si>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</si>
  <si>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</si>
  <si>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</si>
  <si>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</si>
  <si>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</si>
  <si>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</si>
  <si>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</si>
  <si>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</si>
  <si>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</si>
  <si>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</si>
  <si>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</si>
  <si>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</si>
  <si>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</si>
  <si>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</si>
  <si>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</si>
  <si>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</si>
  <si>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</si>
  <si>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</si>
  <si>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</si>
  <si>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</si>
  <si>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</si>
  <si>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</si>
  <si>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</si>
  <si>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</si>
  <si>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</si>
  <si>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</si>
  <si>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</si>
  <si>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</si>
  <si>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</si>
  <si>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</si>
  <si>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</si>
  <si>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</si>
  <si>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</si>
  <si>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</si>
  <si>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</si>
  <si>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</si>
  <si>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</si>
  <si>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</si>
  <si>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</si>
  <si>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</si>
  <si>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</si>
  <si>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</si>
  <si>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</si>
  <si>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</si>
  <si>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</si>
  <si>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</si>
  <si>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</si>
  <si>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</si>
  <si>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</si>
  <si>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</si>
  <si>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</si>
  <si>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</si>
  <si>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</si>
  <si>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</si>
  <si>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</si>
  <si>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</si>
  <si>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</si>
  <si>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</si>
  <si>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</si>
  <si>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</si>
  <si>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</si>
  <si>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</si>
  <si>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</si>
  <si>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</si>
  <si>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</si>
  <si>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</si>
  <si>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</si>
  <si>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</si>
  <si>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</si>
  <si>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</si>
  <si>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</si>
  <si>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</si>
  <si>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</si>
  <si>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</si>
  <si>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</si>
  <si>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</si>
  <si>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</si>
  <si>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</si>
  <si>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</si>
  <si>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</si>
  <si>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</si>
  <si>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</si>
  <si>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</si>
  <si>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</si>
  <si>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</si>
  <si>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</si>
  <si>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</si>
  <si>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</si>
  <si>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</si>
  <si>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</si>
  <si>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</si>
  <si>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</si>
  <si>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</si>
  <si>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</si>
  <si>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</si>
  <si>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</si>
  <si>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</si>
  <si>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</si>
  <si>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</si>
  <si>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</si>
  <si>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</si>
  <si>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</si>
  <si>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</si>
  <si>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</si>
  <si>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</si>
  <si>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</si>
  <si>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</si>
  <si>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</si>
  <si>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</si>
  <si>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</si>
  <si>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</si>
  <si>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</si>
  <si>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</si>
  <si>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</si>
  <si>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</si>
  <si>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</si>
  <si>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</si>
  <si>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</si>
  <si>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</si>
  <si>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</si>
  <si>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</si>
  <si>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</si>
  <si>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</si>
  <si>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</si>
  <si>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</si>
  <si>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</si>
  <si>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</si>
  <si>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</si>
  <si>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</si>
  <si>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</si>
  <si>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</si>
  <si>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</si>
  <si>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</si>
  <si>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</si>
  <si>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</si>
  <si>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</si>
  <si>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</si>
  <si>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</si>
  <si>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</si>
  <si>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</si>
  <si>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</si>
  <si>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</si>
  <si>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</si>
  <si>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</si>
  <si>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</si>
  <si>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</si>
  <si>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</si>
  <si>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</si>
  <si>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</si>
  <si>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</si>
  <si>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</si>
  <si>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</si>
  <si>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</si>
  <si>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</si>
  <si>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</si>
  <si>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</si>
  <si>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</si>
  <si>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</si>
  <si>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</si>
  <si>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</si>
  <si>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</si>
  <si>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</si>
  <si>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</si>
  <si>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</si>
  <si>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</si>
  <si>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</si>
  <si>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</si>
  <si>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</si>
  <si>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</si>
  <si>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</si>
  <si>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</si>
  <si>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</si>
  <si>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</si>
  <si>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</si>
  <si>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</si>
  <si>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</si>
  <si>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</si>
  <si>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</si>
  <si>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</si>
  <si>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</si>
  <si>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</si>
  <si>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</si>
  <si>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</si>
  <si>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</si>
  <si>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</si>
  <si>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</si>
  <si>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</si>
  <si>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</si>
  <si>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</si>
  <si>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</si>
  <si>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</si>
  <si>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</si>
  <si>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</si>
  <si>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</si>
  <si>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</si>
  <si>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</si>
  <si>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</si>
  <si>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</si>
  <si>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</si>
  <si>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</si>
  <si>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</si>
  <si>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</si>
  <si>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</si>
  <si>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</si>
  <si>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</si>
  <si>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</si>
  <si>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</si>
  <si>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</si>
  <si>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</si>
  <si>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</si>
  <si>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</si>
  <si>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</si>
  <si>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</si>
  <si>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</si>
  <si>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</si>
  <si>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</si>
  <si>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</si>
  <si>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</si>
  <si>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</si>
  <si>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</si>
  <si>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</si>
  <si>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</si>
  <si>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</si>
  <si>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</si>
  <si>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</si>
  <si>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</si>
  <si>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</si>
  <si>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</si>
  <si>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</si>
  <si>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</si>
  <si>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</si>
  <si>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</si>
  <si>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</si>
  <si>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</si>
  <si>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</si>
  <si>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</si>
  <si>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</si>
  <si>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</si>
  <si>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</si>
  <si>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</si>
  <si>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</si>
  <si>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</si>
  <si>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</si>
  <si>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</si>
  <si>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</si>
  <si>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</si>
  <si>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</si>
  <si>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</si>
  <si>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</si>
  <si>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</si>
  <si>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</si>
  <si>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</si>
  <si>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</si>
  <si>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aircraft</t>
  </si>
  <si>
    <t>EIA</t>
  </si>
  <si>
    <t>https://www.eia.gov/outlooks/aeo/tables_ref.cfm</t>
  </si>
  <si>
    <t>HDVs</t>
  </si>
  <si>
    <t>freight ships</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</si>
  <si>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</si>
  <si>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</si>
  <si>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</si>
  <si>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</si>
  <si>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</si>
  <si>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</si>
  <si>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</si>
  <si>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</si>
  <si>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</si>
  <si>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</si>
  <si>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</si>
  <si>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</si>
  <si>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</si>
  <si>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</si>
  <si>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</si>
  <si>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</si>
  <si>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</si>
  <si>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</si>
  <si>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</si>
  <si>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</si>
  <si>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</si>
  <si>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</si>
  <si>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</si>
  <si>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</si>
  <si>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</si>
  <si>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</si>
  <si>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</si>
  <si>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</si>
  <si>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</si>
  <si>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</si>
  <si>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</si>
  <si>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</si>
  <si>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</si>
  <si>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</si>
  <si>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</si>
  <si>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</si>
  <si>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</si>
  <si>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</si>
  <si>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</si>
  <si>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</si>
  <si>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</si>
  <si>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</si>
  <si>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</si>
  <si>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</si>
  <si>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</si>
  <si>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</si>
  <si>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</si>
  <si>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</si>
  <si>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</si>
  <si>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</si>
  <si>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</si>
  <si>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</si>
  <si>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</si>
  <si>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</si>
  <si>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</si>
  <si>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</si>
  <si>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</si>
  <si>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</si>
  <si>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</si>
  <si>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</si>
  <si>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</si>
  <si>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</si>
  <si>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</si>
  <si>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</si>
  <si>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</si>
  <si>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</si>
  <si>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</si>
  <si>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</si>
  <si>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</si>
  <si>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</si>
  <si>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</si>
  <si>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</si>
  <si>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</si>
  <si>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</si>
  <si>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</si>
  <si>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</si>
  <si>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</si>
  <si>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</si>
  <si>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</si>
  <si>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</si>
  <si>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</si>
  <si>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</si>
  <si>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</si>
  <si>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</si>
  <si>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</si>
  <si>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</si>
  <si>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</si>
  <si>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</si>
  <si>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</si>
  <si>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</si>
  <si>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</si>
  <si>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</si>
  <si>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</si>
  <si>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</si>
  <si>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</si>
  <si>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</si>
  <si>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</si>
  <si>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</si>
  <si>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</si>
  <si>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</si>
  <si>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</si>
  <si>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</si>
  <si>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</si>
  <si>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</si>
  <si>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</si>
  <si>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</si>
  <si>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</si>
  <si>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</si>
  <si>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</si>
  <si>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</si>
  <si>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</si>
  <si>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</si>
  <si>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</si>
  <si>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</si>
  <si>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</si>
  <si>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</si>
  <si>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</si>
  <si>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</si>
  <si>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</si>
  <si>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</si>
  <si>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</si>
  <si>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</si>
  <si>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</si>
  <si>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</si>
  <si>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</si>
  <si>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</si>
  <si>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</si>
  <si>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</si>
  <si>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</si>
  <si>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</si>
  <si>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</si>
  <si>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</si>
  <si>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</si>
  <si>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</si>
  <si>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</si>
  <si>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</si>
  <si>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</si>
  <si>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</si>
  <si>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</si>
  <si>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</si>
  <si>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</si>
  <si>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</si>
  <si>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</si>
  <si>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</si>
  <si>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</si>
  <si>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</si>
  <si>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</si>
  <si>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</si>
  <si>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</si>
  <si>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</si>
  <si>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</si>
  <si>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</si>
  <si>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</si>
  <si>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</si>
  <si>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</si>
  <si>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</si>
  <si>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</si>
  <si>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</si>
  <si>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</si>
  <si>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</si>
  <si>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</si>
  <si>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</si>
  <si>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</si>
  <si>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</si>
  <si>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</si>
  <si>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</si>
  <si>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</si>
  <si>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</si>
  <si>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</si>
  <si>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</si>
  <si>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</si>
  <si>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</si>
  <si>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</si>
  <si>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</si>
  <si>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</si>
  <si>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</si>
  <si>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</si>
  <si>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</si>
  <si>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</si>
  <si>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</si>
  <si>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</si>
  <si>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</si>
  <si>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</si>
  <si>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</si>
  <si>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</si>
  <si>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</si>
  <si>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</si>
  <si>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</si>
  <si>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</si>
  <si>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</si>
  <si>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</si>
  <si>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</si>
  <si>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</si>
  <si>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</si>
  <si>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</si>
  <si>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</si>
  <si>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</si>
  <si>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</si>
  <si>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</si>
  <si>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</si>
  <si>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</si>
  <si>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</si>
  <si>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</si>
  <si>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</si>
  <si>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</si>
  <si>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</si>
  <si>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</si>
  <si>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</si>
  <si>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</si>
  <si>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</si>
  <si>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</si>
  <si>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</si>
  <si>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</si>
  <si>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</si>
  <si>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</si>
  <si>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</si>
  <si>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</si>
  <si>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</si>
  <si>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</si>
  <si>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</si>
  <si>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</si>
  <si>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</si>
  <si>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</si>
  <si>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</si>
  <si>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</si>
  <si>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</si>
  <si>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</si>
  <si>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</si>
  <si>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</si>
  <si>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</si>
  <si>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</si>
  <si>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</si>
  <si>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</si>
  <si>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</si>
  <si>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</si>
  <si>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</si>
  <si>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</si>
  <si>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</si>
  <si>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</si>
  <si>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</si>
  <si>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Sources: AEO 36, NTS 1-40</t>
  </si>
  <si>
    <t>For sources and calculations, see the variable AVLo.</t>
  </si>
  <si>
    <t>Source:</t>
  </si>
  <si>
    <t>Vehicle Loadings (in people or freight tons / vehicle)</t>
  </si>
  <si>
    <t>passenger and freight LDVs</t>
  </si>
  <si>
    <t>Sources: AEO 7, others as noted on "Calculations Etc" tab</t>
  </si>
  <si>
    <t>Others as noted on "Calculations Etc" tab</t>
  </si>
  <si>
    <t>BCDT BAU Cargo Dist Transported</t>
  </si>
  <si>
    <t>LDVs</t>
  </si>
  <si>
    <t>rail</t>
  </si>
  <si>
    <t>ships</t>
  </si>
  <si>
    <t>motorbikes</t>
  </si>
  <si>
    <t>convert to cargo distance.</t>
  </si>
  <si>
    <t>Vehicle*miles are available directly in AEO 7.  We use passenger or freight loadings to</t>
  </si>
  <si>
    <t>Passenger*miles for the start year are available directly in NTS 1-40.  We project future years</t>
  </si>
  <si>
    <t>by scaling by the growth in bus energy usage (AEO 7), adjusted for the increasing energy</t>
  </si>
  <si>
    <t>efficiency of HDV transport (estimated using the efficiency change of freight trucks,</t>
  </si>
  <si>
    <t>from AEO 7).</t>
  </si>
  <si>
    <t>Vehicle*miles (AEO 7) are multiplied by freight loading to convert to cargo distance.</t>
  </si>
  <si>
    <t>Future years are projected by multiplying by the ratio of freight truck energy usage</t>
  </si>
  <si>
    <t>in each year relative to the start year, adjusted for increasing HDV fleet average</t>
  </si>
  <si>
    <t>fuel efficiency.</t>
  </si>
  <si>
    <t>Sources: AEO 48</t>
  </si>
  <si>
    <t>Passenger*miles and freight ton*miles are available directly from AEO 48.</t>
  </si>
  <si>
    <t>Passenger*miles are taken for the most recently available year (NTS 1-40), which is used</t>
  </si>
  <si>
    <t>as the value for the start year.  Future years are projected by multiplying the ratio of</t>
  </si>
  <si>
    <t>freight rail average fuel efficiency (as passenger rail fuel efficiency is not available).</t>
  </si>
  <si>
    <t>Sources: AEO 7</t>
  </si>
  <si>
    <t>Freight ton*miles are available directly from AEO 7.</t>
  </si>
  <si>
    <t>Passenger*hours in motorized craft are taken for the most recently available year (NRBS 40),</t>
  </si>
  <si>
    <t>which is used as the value for the start year.  Future years are projected by multiplying</t>
  </si>
  <si>
    <t>the ratio of recreational boat energy use ine ach year relative to the start year.</t>
  </si>
  <si>
    <t>Freight ton*miles for domestic trips are available directly from AEO 7.  We multiply the</t>
  </si>
  <si>
    <t>domestic ton*miles by the ratio of (domestic + international) to domestic ship energy use</t>
  </si>
  <si>
    <t>Passenger*miles are taken for the most recently available year, which is the start</t>
  </si>
  <si>
    <t xml:space="preserve"> year (NTS 1-40).  Future years are projected by multiplying the ratio of motorcycle</t>
  </si>
  <si>
    <t>energy use in each year relative to the start year (AEO 36).</t>
  </si>
  <si>
    <t>passenger rail energy use in each year relative to the start year, adjusted for increasing</t>
  </si>
  <si>
    <t>Tables 7, 36, 48</t>
  </si>
  <si>
    <t>to find the total ton*miles transported by U.S. shipping in the start year.  For future</t>
  </si>
  <si>
    <t>years, we scale up this value by the ratio of freight ship fuel use in each future year to</t>
  </si>
  <si>
    <t>total freight ship fuel use in the start year.  (We eliminate two outliers by taking an</t>
  </si>
  <si>
    <t>average of the values for the years before and after each outlier.)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</si>
</sst>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s>
  <fonts count="5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7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0" fontId="0" fillId="0" borderId="0" xfId="0" applyNumberFormat="1"/>
    <xf numFmtId="11" fontId="0" fillId="28" borderId="0" xfId="0" applyNumberFormat="1" applyFill="1"/>
    <xf numFmtId="0" fontId="3" fillId="0" borderId="2" xfId="2" applyFont="1" applyFill="1" applyBorder="1" applyAlignment="1">
      <alignment wrapText="1"/>
    </xf>
    <xf numFmtId="0" fontId="47" fillId="0" borderId="0" xfId="133" applyFont="1" applyFill="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tabSelected="1" workbookViewId="0"/>
  </sheetViews>
  <sheetFormatPr defaultRowHeight="15"/>
  <cols>
    <col min="1" max="1" width="13.42578125" customWidth="1"/>
    <col min="2" max="2" width="107.42578125" customWidth="1"/>
  </cols>
  <sheetData>
    <row r="1" spans="1:2">
      <c r="A1" s="1" t="s">
        <v>645</v>
      </c>
    </row>
    <row r="3" spans="1:2">
      <c r="A3" s="1" t="s">
        <v>0</v>
      </c>
      <c r="B3" s="20" t="s">
        <v>424</v>
      </c>
    </row>
    <row r="4" spans="1:2">
      <c r="B4" t="s">
        <v>394</v>
      </c>
    </row>
    <row r="5" spans="1:2">
      <c r="B5" s="23">
        <v>2017</v>
      </c>
    </row>
    <row r="6" spans="1:2">
      <c r="B6" t="s">
        <v>134</v>
      </c>
    </row>
    <row r="7" spans="1:2">
      <c r="B7" t="s">
        <v>395</v>
      </c>
    </row>
    <row r="8" spans="1:2">
      <c r="B8" t="s">
        <v>676</v>
      </c>
    </row>
    <row r="10" spans="1:2">
      <c r="B10" s="26" t="s">
        <v>508</v>
      </c>
    </row>
    <row r="11" spans="1:2">
      <c r="B11" s="23">
        <v>2017</v>
      </c>
    </row>
    <row r="12" spans="1:2">
      <c r="B12" t="s">
        <v>509</v>
      </c>
    </row>
    <row r="13" spans="1:2">
      <c r="B13" t="s">
        <v>511</v>
      </c>
    </row>
    <row r="14" spans="1:2">
      <c r="B14" t="s">
        <v>510</v>
      </c>
    </row>
    <row r="16" spans="1:2">
      <c r="B16" t="s">
        <v>414</v>
      </c>
    </row>
    <row r="17" spans="1:2">
      <c r="B17" s="23">
        <v>2013</v>
      </c>
    </row>
    <row r="18" spans="1:2">
      <c r="B18" t="s">
        <v>415</v>
      </c>
    </row>
    <row r="19" spans="1:2">
      <c r="B19" t="s">
        <v>416</v>
      </c>
    </row>
    <row r="20" spans="1:2">
      <c r="B20" t="s">
        <v>417</v>
      </c>
    </row>
    <row r="22" spans="1:2">
      <c r="B22" t="s">
        <v>644</v>
      </c>
    </row>
    <row r="24" spans="1:2">
      <c r="A24" s="1" t="s">
        <v>137</v>
      </c>
    </row>
    <row r="26" spans="1:2">
      <c r="A26" s="1" t="s">
        <v>642</v>
      </c>
    </row>
    <row r="27" spans="1:2">
      <c r="A27" s="27" t="s">
        <v>643</v>
      </c>
    </row>
    <row r="28" spans="1:2">
      <c r="A28" t="s">
        <v>651</v>
      </c>
    </row>
    <row r="29" spans="1:2">
      <c r="A29" t="s">
        <v>650</v>
      </c>
    </row>
    <row r="31" spans="1:2">
      <c r="A31" s="1" t="s">
        <v>636</v>
      </c>
    </row>
    <row r="32" spans="1:2">
      <c r="A32" s="27" t="s">
        <v>507</v>
      </c>
    </row>
    <row r="33" spans="1:1">
      <c r="A33" t="s">
        <v>652</v>
      </c>
    </row>
    <row r="34" spans="1:1">
      <c r="A34" t="s">
        <v>653</v>
      </c>
    </row>
    <row r="35" spans="1:1">
      <c r="A35" t="s">
        <v>654</v>
      </c>
    </row>
    <row r="36" spans="1:1">
      <c r="A36" t="s">
        <v>655</v>
      </c>
    </row>
    <row r="38" spans="1:1">
      <c r="A38" s="1" t="s">
        <v>637</v>
      </c>
    </row>
    <row r="39" spans="1:1">
      <c r="A39" s="27" t="s">
        <v>643</v>
      </c>
    </row>
    <row r="40" spans="1:1">
      <c r="A40" t="s">
        <v>656</v>
      </c>
    </row>
    <row r="41" spans="1:1">
      <c r="A41" t="s">
        <v>657</v>
      </c>
    </row>
    <row r="42" spans="1:1">
      <c r="A42" t="s">
        <v>658</v>
      </c>
    </row>
    <row r="43" spans="1:1">
      <c r="A43" t="s">
        <v>659</v>
      </c>
    </row>
    <row r="45" spans="1:1">
      <c r="A45" s="1" t="s">
        <v>427</v>
      </c>
    </row>
    <row r="46" spans="1:1">
      <c r="A46" s="27" t="s">
        <v>660</v>
      </c>
    </row>
    <row r="47" spans="1:1">
      <c r="A47" t="s">
        <v>661</v>
      </c>
    </row>
    <row r="49" spans="1:1">
      <c r="A49" s="1" t="s">
        <v>426</v>
      </c>
    </row>
    <row r="50" spans="1:1">
      <c r="A50" s="27" t="s">
        <v>507</v>
      </c>
    </row>
    <row r="51" spans="1:1">
      <c r="A51" t="s">
        <v>662</v>
      </c>
    </row>
    <row r="52" spans="1:1">
      <c r="A52" t="s">
        <v>663</v>
      </c>
    </row>
    <row r="53" spans="1:1">
      <c r="A53" t="s">
        <v>675</v>
      </c>
    </row>
    <row r="54" spans="1:1">
      <c r="A54" t="s">
        <v>664</v>
      </c>
    </row>
    <row r="56" spans="1:1">
      <c r="A56" s="1" t="s">
        <v>425</v>
      </c>
    </row>
    <row r="57" spans="1:1">
      <c r="A57" s="27" t="s">
        <v>665</v>
      </c>
    </row>
    <row r="58" spans="1:1">
      <c r="A58" t="s">
        <v>666</v>
      </c>
    </row>
    <row r="60" spans="1:1">
      <c r="A60" s="1" t="s">
        <v>418</v>
      </c>
    </row>
    <row r="61" spans="1:1">
      <c r="A61" s="27" t="s">
        <v>419</v>
      </c>
    </row>
    <row r="62" spans="1:1">
      <c r="A62" t="s">
        <v>420</v>
      </c>
    </row>
    <row r="63" spans="1:1">
      <c r="A63" t="s">
        <v>421</v>
      </c>
    </row>
    <row r="64" spans="1:1">
      <c r="A64" t="s">
        <v>422</v>
      </c>
    </row>
    <row r="65" spans="1:1">
      <c r="A65" t="s">
        <v>423</v>
      </c>
    </row>
    <row r="66" spans="1:1">
      <c r="A66" t="s">
        <v>667</v>
      </c>
    </row>
    <row r="67" spans="1:1">
      <c r="A67" t="s">
        <v>668</v>
      </c>
    </row>
    <row r="68" spans="1:1">
      <c r="A68" t="s">
        <v>669</v>
      </c>
    </row>
    <row r="70" spans="1:1">
      <c r="A70" s="1" t="s">
        <v>397</v>
      </c>
    </row>
    <row r="71" spans="1:1">
      <c r="A71" s="27" t="s">
        <v>665</v>
      </c>
    </row>
    <row r="72" spans="1:1">
      <c r="A72" t="s">
        <v>670</v>
      </c>
    </row>
    <row r="73" spans="1:1">
      <c r="A73" t="s">
        <v>671</v>
      </c>
    </row>
    <row r="74" spans="1:1">
      <c r="A74" t="s">
        <v>677</v>
      </c>
    </row>
    <row r="75" spans="1:1">
      <c r="A75" t="s">
        <v>678</v>
      </c>
    </row>
    <row r="76" spans="1:1">
      <c r="A76" t="s">
        <v>679</v>
      </c>
    </row>
    <row r="77" spans="1:1">
      <c r="A77" t="s">
        <v>680</v>
      </c>
    </row>
    <row r="79" spans="1:1">
      <c r="A79" s="1" t="s">
        <v>512</v>
      </c>
    </row>
    <row r="80" spans="1:1">
      <c r="A80" s="27" t="s">
        <v>638</v>
      </c>
    </row>
    <row r="81" spans="1:1">
      <c r="A81" t="s">
        <v>672</v>
      </c>
    </row>
    <row r="82" spans="1:1">
      <c r="A82" t="s">
        <v>673</v>
      </c>
    </row>
    <row r="83" spans="1:1">
      <c r="A83" t="s">
        <v>674</v>
      </c>
    </row>
    <row r="85" spans="1:1">
      <c r="A85" s="1" t="s">
        <v>513</v>
      </c>
    </row>
    <row r="86" spans="1:1">
      <c r="A86" t="s">
        <v>514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57" t="s">
        <v>19</v>
      </c>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515</v>
      </c>
      <c r="B10" s="16" t="s">
        <v>516</v>
      </c>
    </row>
    <row r="11" spans="1:39" ht="15" customHeight="1">
      <c r="B11" s="15" t="s">
        <v>517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519</v>
      </c>
    </row>
    <row r="17" spans="1:39" ht="15" customHeight="1">
      <c r="A17" s="7" t="s">
        <v>520</v>
      </c>
      <c r="B17" s="10" t="s">
        <v>521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522</v>
      </c>
      <c r="B18" s="10" t="s">
        <v>523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524</v>
      </c>
      <c r="B19" s="10" t="s">
        <v>525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526</v>
      </c>
      <c r="B20" s="10" t="s">
        <v>527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528</v>
      </c>
      <c r="B21" s="10" t="s">
        <v>529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530</v>
      </c>
      <c r="B22" s="10" t="s">
        <v>531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532</v>
      </c>
      <c r="B23" s="10" t="s">
        <v>533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534</v>
      </c>
      <c r="B24" s="10" t="s">
        <v>535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536</v>
      </c>
      <c r="B25" s="10" t="s">
        <v>537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538</v>
      </c>
      <c r="B26" s="10" t="s">
        <v>539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540</v>
      </c>
      <c r="B27" s="10" t="s">
        <v>541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542</v>
      </c>
      <c r="B28" s="10" t="s">
        <v>543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544</v>
      </c>
    </row>
    <row r="31" spans="1:39" ht="15" customHeight="1">
      <c r="A31" s="7" t="s">
        <v>545</v>
      </c>
      <c r="B31" s="10" t="s">
        <v>546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547</v>
      </c>
      <c r="B32" s="10" t="s">
        <v>548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549</v>
      </c>
      <c r="B33" s="10" t="s">
        <v>550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551</v>
      </c>
      <c r="B34" s="10" t="s">
        <v>552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553</v>
      </c>
      <c r="B35" s="10" t="s">
        <v>554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555</v>
      </c>
      <c r="B36" s="10" t="s">
        <v>556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557</v>
      </c>
      <c r="B37" s="10" t="s">
        <v>558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559</v>
      </c>
      <c r="B38" s="10" t="s">
        <v>560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561</v>
      </c>
      <c r="B39" s="10" t="s">
        <v>562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563</v>
      </c>
      <c r="B40" s="10" t="s">
        <v>564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565</v>
      </c>
      <c r="B41" s="10" t="s">
        <v>566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567</v>
      </c>
      <c r="B42" s="10" t="s">
        <v>558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568</v>
      </c>
      <c r="B43" s="10" t="s">
        <v>569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570</v>
      </c>
      <c r="B44" s="10" t="s">
        <v>571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572</v>
      </c>
      <c r="B45" s="10" t="s">
        <v>573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574</v>
      </c>
      <c r="B46" s="10" t="s">
        <v>575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576</v>
      </c>
      <c r="B47" s="10" t="s">
        <v>577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578</v>
      </c>
      <c r="B48" s="10" t="s">
        <v>579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580</v>
      </c>
      <c r="B50" s="6" t="s">
        <v>581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582</v>
      </c>
      <c r="B51" s="10" t="s">
        <v>583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584</v>
      </c>
      <c r="B52" s="10" t="s">
        <v>585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586</v>
      </c>
      <c r="B53" s="10" t="s">
        <v>587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588</v>
      </c>
      <c r="B55" s="6" t="s">
        <v>589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590</v>
      </c>
    </row>
    <row r="58" spans="1:39" ht="15" customHeight="1">
      <c r="A58" s="7" t="s">
        <v>591</v>
      </c>
      <c r="B58" s="10" t="s">
        <v>592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593</v>
      </c>
      <c r="B59" s="10" t="s">
        <v>594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595</v>
      </c>
      <c r="B60" s="10" t="s">
        <v>596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597</v>
      </c>
      <c r="B61" s="10" t="s">
        <v>598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599</v>
      </c>
      <c r="B62" s="10" t="s">
        <v>585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600</v>
      </c>
      <c r="B63" s="10" t="s">
        <v>601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602</v>
      </c>
      <c r="B64" s="10" t="s">
        <v>603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604</v>
      </c>
      <c r="B65" s="10" t="s">
        <v>577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605</v>
      </c>
      <c r="B66" s="10" t="s">
        <v>606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607</v>
      </c>
      <c r="B67" s="10" t="s">
        <v>608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204</v>
      </c>
    </row>
    <row r="68" spans="1:39" ht="15" customHeight="1">
      <c r="A68" s="7" t="s">
        <v>609</v>
      </c>
      <c r="B68" s="10" t="s">
        <v>610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611</v>
      </c>
      <c r="B69" s="10" t="s">
        <v>612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613</v>
      </c>
      <c r="B70" s="10" t="s">
        <v>614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615</v>
      </c>
      <c r="B71" s="10" t="s">
        <v>616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617</v>
      </c>
      <c r="B73" s="6" t="s">
        <v>618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57" t="s">
        <v>619</v>
      </c>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row>
    <row r="76" spans="1:39" ht="15" customHeight="1">
      <c r="B76" s="3" t="s">
        <v>620</v>
      </c>
    </row>
    <row r="77" spans="1:39" ht="15" customHeight="1">
      <c r="B77" s="3" t="s">
        <v>621</v>
      </c>
    </row>
    <row r="78" spans="1:39" ht="15" customHeight="1">
      <c r="B78" s="3" t="s">
        <v>622</v>
      </c>
    </row>
    <row r="79" spans="1:39" ht="15" customHeight="1">
      <c r="B79" s="3" t="s">
        <v>623</v>
      </c>
    </row>
    <row r="80" spans="1:39" ht="15" customHeight="1">
      <c r="B80" s="3" t="s">
        <v>624</v>
      </c>
    </row>
    <row r="81" spans="2:2" ht="15" customHeight="1">
      <c r="B81" s="3" t="s">
        <v>625</v>
      </c>
    </row>
    <row r="82" spans="2:2" ht="15" customHeight="1">
      <c r="B82" s="3" t="s">
        <v>12</v>
      </c>
    </row>
    <row r="83" spans="2:2" ht="15" customHeight="1">
      <c r="B83" s="3" t="s">
        <v>626</v>
      </c>
    </row>
    <row r="84" spans="2:2" ht="15" customHeight="1">
      <c r="B84" s="2" t="s">
        <v>627</v>
      </c>
    </row>
    <row r="85" spans="2:2" ht="15" customHeight="1">
      <c r="B85" s="3" t="s">
        <v>628</v>
      </c>
    </row>
    <row r="86" spans="2:2" ht="15" customHeight="1">
      <c r="B86" s="3" t="s">
        <v>629</v>
      </c>
    </row>
    <row r="87" spans="2:2" ht="15" customHeight="1">
      <c r="B87" s="3" t="s">
        <v>630</v>
      </c>
    </row>
    <row r="88" spans="2:2" ht="15" customHeight="1">
      <c r="B88" s="3" t="s">
        <v>631</v>
      </c>
    </row>
    <row r="89" spans="2:2" ht="15" customHeight="1">
      <c r="B89" s="3" t="s">
        <v>632</v>
      </c>
    </row>
    <row r="90" spans="2:2" ht="15" customHeight="1">
      <c r="B90" s="3" t="s">
        <v>633</v>
      </c>
    </row>
  </sheetData>
  <mergeCells count="1">
    <mergeCell ref="B75:AM7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10"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392</v>
      </c>
      <c r="B10" s="16" t="s">
        <v>391</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390</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389</v>
      </c>
      <c r="B15" s="6" t="s">
        <v>388</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387</v>
      </c>
    </row>
    <row r="18" spans="1:39" ht="15" customHeight="1">
      <c r="A18" s="7" t="s">
        <v>386</v>
      </c>
      <c r="B18" s="10" t="s">
        <v>385</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384</v>
      </c>
      <c r="B19" s="10" t="s">
        <v>383</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382</v>
      </c>
      <c r="B20" s="10" t="s">
        <v>381</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380</v>
      </c>
    </row>
    <row r="23" spans="1:39" ht="15" customHeight="1">
      <c r="A23" s="7" t="s">
        <v>379</v>
      </c>
      <c r="B23" s="10" t="s">
        <v>378</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377</v>
      </c>
      <c r="B24" s="10" t="s">
        <v>376</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375</v>
      </c>
    </row>
    <row r="27" spans="1:39" ht="15" customHeight="1">
      <c r="B27" s="6" t="s">
        <v>374</v>
      </c>
    </row>
    <row r="28" spans="1:39" ht="15" customHeight="1">
      <c r="A28" s="7" t="s">
        <v>373</v>
      </c>
      <c r="B28" s="10" t="s">
        <v>177</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372</v>
      </c>
      <c r="B29" s="10" t="s">
        <v>175</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371</v>
      </c>
      <c r="B30" s="10" t="s">
        <v>173</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370</v>
      </c>
      <c r="B31" s="10" t="s">
        <v>171</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369</v>
      </c>
      <c r="B32" s="10" t="s">
        <v>169</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368</v>
      </c>
      <c r="B33" s="10" t="s">
        <v>167</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367</v>
      </c>
      <c r="B34" s="10" t="s">
        <v>165</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366</v>
      </c>
      <c r="B35" s="10" t="s">
        <v>163</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365</v>
      </c>
      <c r="B36" s="10" t="s">
        <v>161</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364</v>
      </c>
      <c r="B37" s="10" t="s">
        <v>159</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363</v>
      </c>
      <c r="B38" s="10" t="s">
        <v>157</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362</v>
      </c>
      <c r="B39" s="10" t="s">
        <v>155</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361</v>
      </c>
      <c r="B40" s="10" t="s">
        <v>153</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360</v>
      </c>
    </row>
    <row r="43" spans="1:39" ht="15" customHeight="1">
      <c r="B43" s="6" t="s">
        <v>359</v>
      </c>
    </row>
    <row r="44" spans="1:39" ht="15" customHeight="1">
      <c r="B44" s="6" t="s">
        <v>358</v>
      </c>
    </row>
    <row r="45" spans="1:39" ht="15" customHeight="1">
      <c r="A45" s="7" t="s">
        <v>357</v>
      </c>
      <c r="B45" s="10" t="s">
        <v>342</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356</v>
      </c>
      <c r="B46" s="10" t="s">
        <v>340</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355</v>
      </c>
      <c r="B47" s="10" t="s">
        <v>338</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354</v>
      </c>
      <c r="B48" s="10" t="s">
        <v>336</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353</v>
      </c>
      <c r="B49" s="10" t="s">
        <v>334</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352</v>
      </c>
      <c r="B50" s="10" t="s">
        <v>332</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351</v>
      </c>
      <c r="B51" s="10" t="s">
        <v>330</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350</v>
      </c>
      <c r="B52" s="10" t="s">
        <v>328</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349</v>
      </c>
      <c r="B53" s="10" t="s">
        <v>326</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348</v>
      </c>
      <c r="B54" s="10" t="s">
        <v>324</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347</v>
      </c>
      <c r="B55" s="10" t="s">
        <v>322</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346</v>
      </c>
      <c r="B56" s="10" t="s">
        <v>320</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345</v>
      </c>
      <c r="B57" s="10" t="s">
        <v>318</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344</v>
      </c>
    </row>
    <row r="59" spans="1:39" ht="15" customHeight="1">
      <c r="A59" s="7" t="s">
        <v>343</v>
      </c>
      <c r="B59" s="10" t="s">
        <v>342</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341</v>
      </c>
      <c r="B60" s="10" t="s">
        <v>340</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339</v>
      </c>
      <c r="B61" s="10" t="s">
        <v>338</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337</v>
      </c>
      <c r="B62" s="10" t="s">
        <v>336</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335</v>
      </c>
      <c r="B63" s="10" t="s">
        <v>334</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333</v>
      </c>
      <c r="B64" s="10" t="s">
        <v>332</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331</v>
      </c>
      <c r="B65" s="10" t="s">
        <v>330</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329</v>
      </c>
      <c r="B66" s="10" t="s">
        <v>328</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327</v>
      </c>
      <c r="B67" s="10" t="s">
        <v>326</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325</v>
      </c>
      <c r="B68" s="10" t="s">
        <v>324</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323</v>
      </c>
      <c r="B69" s="10" t="s">
        <v>322</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321</v>
      </c>
      <c r="B70" s="10" t="s">
        <v>320</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319</v>
      </c>
      <c r="B71" s="10" t="s">
        <v>318</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317</v>
      </c>
    </row>
    <row r="74" spans="1:39" ht="15" customHeight="1">
      <c r="A74" s="7" t="s">
        <v>316</v>
      </c>
      <c r="B74" s="10" t="s">
        <v>177</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315</v>
      </c>
      <c r="B75" s="10" t="s">
        <v>175</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314</v>
      </c>
      <c r="B76" s="10" t="s">
        <v>173</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313</v>
      </c>
      <c r="B77" s="10" t="s">
        <v>171</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312</v>
      </c>
      <c r="B78" s="10" t="s">
        <v>169</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311</v>
      </c>
      <c r="B79" s="10" t="s">
        <v>167</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310</v>
      </c>
      <c r="B80" s="10" t="s">
        <v>165</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309</v>
      </c>
      <c r="B81" s="10" t="s">
        <v>163</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308</v>
      </c>
      <c r="B82" s="10" t="s">
        <v>161</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307</v>
      </c>
      <c r="B83" s="10" t="s">
        <v>159</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306</v>
      </c>
      <c r="B84" s="10" t="s">
        <v>157</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305</v>
      </c>
      <c r="B85" s="10" t="s">
        <v>155</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304</v>
      </c>
      <c r="B86" s="10" t="s">
        <v>153</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303</v>
      </c>
      <c r="B87" s="10" t="s">
        <v>151</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302</v>
      </c>
    </row>
    <row r="90" spans="1:39" ht="15" customHeight="1">
      <c r="A90" s="7" t="s">
        <v>301</v>
      </c>
      <c r="B90" s="10" t="s">
        <v>281</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300</v>
      </c>
      <c r="B91" s="10" t="s">
        <v>187</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299</v>
      </c>
      <c r="B92" s="10" t="s">
        <v>185</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298</v>
      </c>
      <c r="B93" s="10" t="s">
        <v>183</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297</v>
      </c>
      <c r="B94" s="10" t="s">
        <v>276</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296</v>
      </c>
      <c r="B95" s="10" t="s">
        <v>271</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295</v>
      </c>
      <c r="B96" s="10" t="s">
        <v>266</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294</v>
      </c>
      <c r="B97" s="10" t="s">
        <v>261</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293</v>
      </c>
      <c r="B98" s="10" t="s">
        <v>256</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292</v>
      </c>
      <c r="B99" s="10" t="s">
        <v>251</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291</v>
      </c>
      <c r="B100" s="10" t="s">
        <v>246</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290</v>
      </c>
      <c r="B101" s="10" t="s">
        <v>241</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289</v>
      </c>
      <c r="B102" s="10" t="s">
        <v>236</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288</v>
      </c>
      <c r="B103" s="10" t="s">
        <v>231</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287</v>
      </c>
      <c r="B104" s="10" t="s">
        <v>226</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286</v>
      </c>
      <c r="B105" s="10" t="s">
        <v>221</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285</v>
      </c>
      <c r="B106" s="10" t="s">
        <v>284</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283</v>
      </c>
    </row>
    <row r="109" spans="1:39" ht="15" customHeight="1">
      <c r="A109" s="7" t="s">
        <v>282</v>
      </c>
      <c r="B109" s="10" t="s">
        <v>281</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280</v>
      </c>
      <c r="B110" s="10" t="s">
        <v>187</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279</v>
      </c>
      <c r="B111" s="10" t="s">
        <v>185</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278</v>
      </c>
      <c r="B112" s="10" t="s">
        <v>183</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277</v>
      </c>
      <c r="B113" s="10" t="s">
        <v>276</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275</v>
      </c>
      <c r="B114" s="10" t="s">
        <v>187</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274</v>
      </c>
      <c r="B115" s="10" t="s">
        <v>185</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273</v>
      </c>
      <c r="B116" s="10" t="s">
        <v>183</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272</v>
      </c>
      <c r="B117" s="10" t="s">
        <v>271</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270</v>
      </c>
      <c r="B118" s="10" t="s">
        <v>187</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269</v>
      </c>
      <c r="B119" s="10" t="s">
        <v>185</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268</v>
      </c>
      <c r="B120" s="10" t="s">
        <v>183</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267</v>
      </c>
      <c r="B121" s="10" t="s">
        <v>266</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265</v>
      </c>
      <c r="B122" s="10" t="s">
        <v>187</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264</v>
      </c>
      <c r="B123" s="10" t="s">
        <v>185</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263</v>
      </c>
      <c r="B124" s="10" t="s">
        <v>183</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262</v>
      </c>
      <c r="B125" s="10" t="s">
        <v>261</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260</v>
      </c>
      <c r="B126" s="10" t="s">
        <v>187</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259</v>
      </c>
      <c r="B127" s="10" t="s">
        <v>185</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258</v>
      </c>
      <c r="B128" s="10" t="s">
        <v>183</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257</v>
      </c>
      <c r="B129" s="10" t="s">
        <v>256</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255</v>
      </c>
      <c r="B130" s="10" t="s">
        <v>187</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254</v>
      </c>
      <c r="B131" s="10" t="s">
        <v>185</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253</v>
      </c>
      <c r="B132" s="10" t="s">
        <v>183</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252</v>
      </c>
      <c r="B133" s="10" t="s">
        <v>251</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250</v>
      </c>
      <c r="B134" s="10" t="s">
        <v>187</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249</v>
      </c>
      <c r="B135" s="10" t="s">
        <v>185</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248</v>
      </c>
      <c r="B136" s="10" t="s">
        <v>183</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247</v>
      </c>
      <c r="B137" s="10" t="s">
        <v>246</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245</v>
      </c>
      <c r="B138" s="10" t="s">
        <v>187</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244</v>
      </c>
      <c r="B139" s="10" t="s">
        <v>185</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243</v>
      </c>
      <c r="B140" s="10" t="s">
        <v>183</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242</v>
      </c>
      <c r="B141" s="10" t="s">
        <v>241</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240</v>
      </c>
      <c r="B142" s="10" t="s">
        <v>187</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239</v>
      </c>
      <c r="B143" s="10" t="s">
        <v>185</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238</v>
      </c>
      <c r="B144" s="10" t="s">
        <v>183</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237</v>
      </c>
      <c r="B145" s="10" t="s">
        <v>236</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235</v>
      </c>
      <c r="B146" s="10" t="s">
        <v>187</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234</v>
      </c>
      <c r="B147" s="10" t="s">
        <v>185</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233</v>
      </c>
      <c r="B148" s="10" t="s">
        <v>183</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232</v>
      </c>
      <c r="B149" s="10" t="s">
        <v>231</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230</v>
      </c>
      <c r="B150" s="10" t="s">
        <v>187</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229</v>
      </c>
      <c r="B151" s="10" t="s">
        <v>185</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228</v>
      </c>
      <c r="B152" s="10" t="s">
        <v>183</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227</v>
      </c>
      <c r="B153" s="10" t="s">
        <v>226</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225</v>
      </c>
      <c r="B154" s="10" t="s">
        <v>187</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224</v>
      </c>
      <c r="B155" s="10" t="s">
        <v>185</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223</v>
      </c>
      <c r="B156" s="10" t="s">
        <v>183</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222</v>
      </c>
      <c r="B157" s="10" t="s">
        <v>221</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220</v>
      </c>
      <c r="B158" s="10" t="s">
        <v>187</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219</v>
      </c>
      <c r="B159" s="10" t="s">
        <v>185</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218</v>
      </c>
      <c r="B160" s="10" t="s">
        <v>183</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217</v>
      </c>
      <c r="B161" s="6" t="s">
        <v>216</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215</v>
      </c>
    </row>
    <row r="164" spans="1:39" ht="15" customHeight="1">
      <c r="A164" s="7" t="s">
        <v>214</v>
      </c>
      <c r="B164" s="10" t="s">
        <v>213</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204</v>
      </c>
    </row>
    <row r="165" spans="1:39" ht="15" customHeight="1">
      <c r="A165" s="7" t="s">
        <v>212</v>
      </c>
      <c r="B165" s="10" t="s">
        <v>211</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204</v>
      </c>
    </row>
    <row r="166" spans="1:39" ht="15" customHeight="1">
      <c r="A166" s="7" t="s">
        <v>210</v>
      </c>
      <c r="B166" s="10" t="s">
        <v>209</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204</v>
      </c>
    </row>
    <row r="167" spans="1:39" ht="15" customHeight="1">
      <c r="A167" s="7" t="s">
        <v>208</v>
      </c>
      <c r="B167" s="10" t="s">
        <v>207</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204</v>
      </c>
    </row>
    <row r="168" spans="1:39" ht="15" customHeight="1">
      <c r="A168" s="7" t="s">
        <v>206</v>
      </c>
      <c r="B168" s="10" t="s">
        <v>205</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204</v>
      </c>
    </row>
    <row r="169" spans="1:39" ht="15" customHeight="1">
      <c r="A169" s="7" t="s">
        <v>203</v>
      </c>
      <c r="B169" s="10" t="s">
        <v>202</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201</v>
      </c>
      <c r="B170" s="10" t="s">
        <v>200</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199</v>
      </c>
      <c r="B171" s="10" t="s">
        <v>198</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197</v>
      </c>
      <c r="B172" s="10" t="s">
        <v>196</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195</v>
      </c>
    </row>
    <row r="175" spans="1:39" ht="15" customHeight="1">
      <c r="B175" s="6" t="s">
        <v>194</v>
      </c>
    </row>
    <row r="176" spans="1:39" ht="15" customHeight="1">
      <c r="A176" s="7" t="s">
        <v>193</v>
      </c>
      <c r="B176" s="10" t="s">
        <v>187</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192</v>
      </c>
      <c r="B177" s="10" t="s">
        <v>185</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191</v>
      </c>
      <c r="B178" s="10" t="s">
        <v>183</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190</v>
      </c>
      <c r="B179" s="10" t="s">
        <v>181</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189</v>
      </c>
    </row>
    <row r="181" spans="1:39" ht="15" customHeight="1">
      <c r="A181" s="7" t="s">
        <v>188</v>
      </c>
      <c r="B181" s="10" t="s">
        <v>187</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186</v>
      </c>
      <c r="B182" s="10" t="s">
        <v>185</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184</v>
      </c>
      <c r="B183" s="10" t="s">
        <v>183</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182</v>
      </c>
      <c r="B184" s="10" t="s">
        <v>181</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180</v>
      </c>
    </row>
    <row r="187" spans="1:39" ht="15" customHeight="1">
      <c r="B187" s="6" t="s">
        <v>179</v>
      </c>
    </row>
    <row r="188" spans="1:39" ht="15" customHeight="1">
      <c r="A188" s="7" t="s">
        <v>178</v>
      </c>
      <c r="B188" s="10" t="s">
        <v>177</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176</v>
      </c>
      <c r="B189" s="10" t="s">
        <v>175</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174</v>
      </c>
      <c r="B190" s="10" t="s">
        <v>173</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172</v>
      </c>
      <c r="B191" s="10" t="s">
        <v>171</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170</v>
      </c>
      <c r="B192" s="10" t="s">
        <v>169</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168</v>
      </c>
      <c r="B193" s="10" t="s">
        <v>167</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166</v>
      </c>
      <c r="B194" s="10" t="s">
        <v>165</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164</v>
      </c>
      <c r="B195" s="10" t="s">
        <v>163</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162</v>
      </c>
      <c r="B196" s="10" t="s">
        <v>161</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160</v>
      </c>
      <c r="B197" s="10" t="s">
        <v>159</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158</v>
      </c>
      <c r="B198" s="10" t="s">
        <v>157</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156</v>
      </c>
      <c r="B199" s="10" t="s">
        <v>155</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154</v>
      </c>
      <c r="B200" s="10" t="s">
        <v>153</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152</v>
      </c>
      <c r="B201" s="10" t="s">
        <v>151</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150</v>
      </c>
      <c r="B202" s="10" t="s">
        <v>149</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148</v>
      </c>
      <c r="B203" s="10" t="s">
        <v>147</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57" t="s">
        <v>146</v>
      </c>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row>
    <row r="206" spans="1:39" ht="15" customHeight="1">
      <c r="B206" s="3" t="s">
        <v>145</v>
      </c>
    </row>
    <row r="207" spans="1:39" ht="15" customHeight="1">
      <c r="B207" s="3" t="s">
        <v>12</v>
      </c>
    </row>
    <row r="208" spans="1:39" ht="15" customHeight="1">
      <c r="B208" s="3" t="s">
        <v>144</v>
      </c>
    </row>
    <row r="209" spans="2:2" ht="15" customHeight="1">
      <c r="B209" s="3" t="s">
        <v>143</v>
      </c>
    </row>
    <row r="210" spans="2:2" ht="15" customHeight="1">
      <c r="B210" s="3" t="s">
        <v>142</v>
      </c>
    </row>
    <row r="211" spans="2:2" ht="15" customHeight="1">
      <c r="B211" s="3" t="s">
        <v>141</v>
      </c>
    </row>
    <row r="212" spans="2:2" ht="15" customHeight="1">
      <c r="B212" s="3" t="s">
        <v>140</v>
      </c>
    </row>
    <row r="213" spans="2:2" ht="15" customHeight="1">
      <c r="B213" s="3" t="s">
        <v>139</v>
      </c>
    </row>
    <row r="214" spans="2:2" ht="15" customHeight="1">
      <c r="B214" s="3" t="s">
        <v>138</v>
      </c>
    </row>
  </sheetData>
  <mergeCells count="1">
    <mergeCell ref="B205:AM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40625" defaultRowHeight="12.75"/>
  <cols>
    <col min="1" max="1" width="37.7109375" style="28" customWidth="1"/>
    <col min="2" max="33" width="8.7109375" style="28" customWidth="1"/>
    <col min="34" max="16384" width="9.140625" style="28"/>
  </cols>
  <sheetData>
    <row r="1" spans="1:33" s="54" customFormat="1" ht="16.5" customHeight="1" thickBot="1">
      <c r="A1" s="59" t="s">
        <v>506</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row>
    <row r="2" spans="1:33" s="31" customFormat="1" ht="16.5" customHeight="1">
      <c r="A2" s="52"/>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3">
        <v>2004</v>
      </c>
      <c r="W2" s="52">
        <v>2005</v>
      </c>
      <c r="X2" s="52">
        <v>2006</v>
      </c>
      <c r="Y2" s="52">
        <v>2007</v>
      </c>
      <c r="Z2" s="52">
        <v>2008</v>
      </c>
      <c r="AA2" s="52">
        <v>2009</v>
      </c>
      <c r="AB2" s="52">
        <v>2010</v>
      </c>
      <c r="AC2" s="51">
        <v>2011</v>
      </c>
      <c r="AD2" s="51">
        <v>2012</v>
      </c>
      <c r="AE2" s="52">
        <v>2013</v>
      </c>
      <c r="AF2" s="51">
        <v>2014</v>
      </c>
      <c r="AG2" s="51">
        <v>2015</v>
      </c>
    </row>
    <row r="3" spans="1:33" ht="16.5" customHeight="1">
      <c r="A3" s="41" t="s">
        <v>505</v>
      </c>
      <c r="B3" s="43"/>
      <c r="C3" s="43"/>
      <c r="D3" s="43"/>
      <c r="E3" s="50"/>
      <c r="F3" s="50"/>
      <c r="G3" s="50"/>
      <c r="H3" s="50"/>
      <c r="I3" s="50"/>
      <c r="J3" s="50"/>
      <c r="K3" s="50"/>
      <c r="L3" s="50"/>
      <c r="M3" s="50"/>
      <c r="N3" s="50"/>
      <c r="O3" s="50"/>
      <c r="P3" s="50"/>
      <c r="Q3" s="50"/>
      <c r="R3" s="50"/>
      <c r="S3" s="43"/>
      <c r="T3" s="50"/>
      <c r="U3" s="50"/>
      <c r="V3" s="50"/>
      <c r="W3" s="50"/>
      <c r="X3" s="50"/>
      <c r="Y3" s="50"/>
      <c r="Z3" s="50"/>
      <c r="AA3" s="43"/>
      <c r="AB3" s="43"/>
      <c r="AC3" s="43"/>
      <c r="AD3" s="43"/>
      <c r="AE3" s="38"/>
      <c r="AF3" s="38"/>
      <c r="AG3" s="38"/>
    </row>
    <row r="4" spans="1:33" ht="16.5" customHeight="1">
      <c r="A4" s="36" t="s">
        <v>504</v>
      </c>
      <c r="B4" s="35">
        <v>31099</v>
      </c>
      <c r="C4" s="35">
        <v>53226</v>
      </c>
      <c r="D4" s="35">
        <v>108442</v>
      </c>
      <c r="E4" s="35">
        <v>119591.474</v>
      </c>
      <c r="F4" s="35">
        <v>190765.929</v>
      </c>
      <c r="G4" s="35">
        <v>275863.54700000002</v>
      </c>
      <c r="H4" s="35">
        <v>345872.95</v>
      </c>
      <c r="I4" s="35">
        <v>338085.364</v>
      </c>
      <c r="J4" s="35">
        <v>354764.451</v>
      </c>
      <c r="K4" s="35">
        <v>362227.03499999997</v>
      </c>
      <c r="L4" s="35">
        <v>388410.21</v>
      </c>
      <c r="M4" s="35">
        <v>403911.65600000002</v>
      </c>
      <c r="N4" s="35">
        <v>434651.68699999998</v>
      </c>
      <c r="O4" s="35">
        <v>450673.04100000003</v>
      </c>
      <c r="P4" s="35">
        <v>462753.505</v>
      </c>
      <c r="Q4" s="35">
        <v>487939.58</v>
      </c>
      <c r="R4" s="35">
        <v>515598.02299999999</v>
      </c>
      <c r="S4" s="35">
        <v>486506.04300000001</v>
      </c>
      <c r="T4" s="35">
        <v>483524.62777100003</v>
      </c>
      <c r="U4" s="35">
        <v>505601.66788299999</v>
      </c>
      <c r="V4" s="35">
        <v>558194.24092400004</v>
      </c>
      <c r="W4" s="35">
        <v>583771.28671300004</v>
      </c>
      <c r="X4" s="35">
        <v>588471.09679600003</v>
      </c>
      <c r="Y4" s="35">
        <v>607563.97572700004</v>
      </c>
      <c r="Z4" s="35">
        <v>583291.96259100002</v>
      </c>
      <c r="AA4" s="37">
        <v>551740.66534499999</v>
      </c>
      <c r="AB4" s="37">
        <v>564694.67509300006</v>
      </c>
      <c r="AC4" s="37">
        <v>575612.989375</v>
      </c>
      <c r="AD4" s="37">
        <v>580501.41025399999</v>
      </c>
      <c r="AE4" s="37">
        <v>589692.37678699999</v>
      </c>
      <c r="AF4" s="37">
        <v>607771.65507500002</v>
      </c>
      <c r="AG4" s="37">
        <v>641905.41639999999</v>
      </c>
    </row>
    <row r="5" spans="1:33" ht="16.5" customHeight="1">
      <c r="A5" s="49" t="s">
        <v>503</v>
      </c>
      <c r="B5" s="42">
        <f t="shared" ref="B5:AD5" si="0">SUM(B6:B13)</f>
        <v>1272078.3999999999</v>
      </c>
      <c r="C5" s="42">
        <f t="shared" si="0"/>
        <v>1555237.28</v>
      </c>
      <c r="D5" s="42">
        <f t="shared" si="0"/>
        <v>2042002.2799999998</v>
      </c>
      <c r="E5" s="42">
        <f t="shared" si="0"/>
        <v>2404954.4</v>
      </c>
      <c r="F5" s="42">
        <f t="shared" si="0"/>
        <v>2653510.21</v>
      </c>
      <c r="G5" s="42">
        <f t="shared" si="0"/>
        <v>3012952.8</v>
      </c>
      <c r="H5" s="42">
        <f t="shared" si="0"/>
        <v>3561208.56</v>
      </c>
      <c r="I5" s="42">
        <f t="shared" si="0"/>
        <v>3600322.4400000004</v>
      </c>
      <c r="J5" s="42">
        <f t="shared" si="0"/>
        <v>3697719.44</v>
      </c>
      <c r="K5" s="42">
        <f t="shared" si="0"/>
        <v>3768065.87</v>
      </c>
      <c r="L5" s="42">
        <f t="shared" si="0"/>
        <v>3837512.2399999998</v>
      </c>
      <c r="M5" s="42">
        <f t="shared" si="0"/>
        <v>3868070</v>
      </c>
      <c r="N5" s="42">
        <f t="shared" si="0"/>
        <v>3968386</v>
      </c>
      <c r="O5" s="42">
        <f t="shared" si="0"/>
        <v>4089366</v>
      </c>
      <c r="P5" s="42">
        <f t="shared" si="0"/>
        <v>4200634</v>
      </c>
      <c r="Q5" s="42">
        <f t="shared" si="0"/>
        <v>4304270</v>
      </c>
      <c r="R5" s="42">
        <f t="shared" si="0"/>
        <v>4550574.411335703</v>
      </c>
      <c r="S5" s="42">
        <f t="shared" si="0"/>
        <v>4589048.6739452155</v>
      </c>
      <c r="T5" s="42">
        <f t="shared" si="0"/>
        <v>4689938.0405192655</v>
      </c>
      <c r="U5" s="42">
        <f t="shared" si="0"/>
        <v>4740738.7675735131</v>
      </c>
      <c r="V5" s="42">
        <f t="shared" si="0"/>
        <v>4867747.968034571</v>
      </c>
      <c r="W5" s="42">
        <f t="shared" si="0"/>
        <v>4901210.7622080967</v>
      </c>
      <c r="X5" s="42">
        <f t="shared" si="0"/>
        <v>4955063.3849412324</v>
      </c>
      <c r="Y5" s="42">
        <f t="shared" si="0"/>
        <v>4981088.2827633303</v>
      </c>
      <c r="Z5" s="42">
        <f t="shared" si="0"/>
        <v>4900170.6582708275</v>
      </c>
      <c r="AA5" s="42">
        <f t="shared" si="0"/>
        <v>4241346.0069170976</v>
      </c>
      <c r="AB5" s="42">
        <f t="shared" si="0"/>
        <v>4244833.2903487347</v>
      </c>
      <c r="AC5" s="42">
        <f t="shared" si="0"/>
        <v>4230459.6708372645</v>
      </c>
      <c r="AD5" s="42">
        <f t="shared" si="0"/>
        <v>4274877.0108786002</v>
      </c>
      <c r="AE5" s="42">
        <v>4306653.2092234604</v>
      </c>
      <c r="AF5" s="42">
        <v>4371706.4749352001</v>
      </c>
      <c r="AG5" s="42">
        <v>4473336.330688606</v>
      </c>
    </row>
    <row r="6" spans="1:33" ht="16.5" customHeight="1">
      <c r="A6" s="40" t="s">
        <v>502</v>
      </c>
      <c r="B6" s="38" t="s">
        <v>497</v>
      </c>
      <c r="C6" s="38" t="s">
        <v>497</v>
      </c>
      <c r="D6" s="38" t="s">
        <v>497</v>
      </c>
      <c r="E6" s="38" t="s">
        <v>497</v>
      </c>
      <c r="F6" s="38" t="s">
        <v>497</v>
      </c>
      <c r="G6" s="38" t="s">
        <v>497</v>
      </c>
      <c r="H6" s="38" t="s">
        <v>497</v>
      </c>
      <c r="I6" s="38" t="s">
        <v>497</v>
      </c>
      <c r="J6" s="38" t="s">
        <v>497</v>
      </c>
      <c r="K6" s="38" t="s">
        <v>497</v>
      </c>
      <c r="L6" s="38" t="s">
        <v>497</v>
      </c>
      <c r="M6" s="38" t="s">
        <v>497</v>
      </c>
      <c r="N6" s="38" t="s">
        <v>497</v>
      </c>
      <c r="O6" s="38" t="s">
        <v>497</v>
      </c>
      <c r="P6" s="38" t="s">
        <v>497</v>
      </c>
      <c r="Q6" s="38" t="s">
        <v>497</v>
      </c>
      <c r="R6" s="48" t="s">
        <v>497</v>
      </c>
      <c r="S6" s="48" t="s">
        <v>497</v>
      </c>
      <c r="T6" s="48" t="s">
        <v>497</v>
      </c>
      <c r="U6" s="48" t="s">
        <v>497</v>
      </c>
      <c r="V6" s="48" t="s">
        <v>497</v>
      </c>
      <c r="W6" s="48" t="s">
        <v>497</v>
      </c>
      <c r="X6" s="48" t="s">
        <v>497</v>
      </c>
      <c r="Y6" s="37">
        <v>3324976.9724416146</v>
      </c>
      <c r="Z6" s="37">
        <v>3199116.0453116009</v>
      </c>
      <c r="AA6" s="37">
        <v>2800603.3813226186</v>
      </c>
      <c r="AB6" s="37">
        <v>2814539.6008469323</v>
      </c>
      <c r="AC6" s="37">
        <v>2843074.6112777242</v>
      </c>
      <c r="AD6" s="45">
        <v>2866062.4574685842</v>
      </c>
      <c r="AE6" s="45">
        <v>2882172.7915729396</v>
      </c>
      <c r="AF6" s="46">
        <v>2878905.4187674453</v>
      </c>
      <c r="AG6" s="46">
        <v>2984177.8606386106</v>
      </c>
    </row>
    <row r="7" spans="1:33" ht="16.5" customHeight="1">
      <c r="A7" s="47" t="s">
        <v>501</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37">
        <v>2494870</v>
      </c>
      <c r="R7" s="37">
        <v>3107729.4184393021</v>
      </c>
      <c r="S7" s="37">
        <v>3139120.3449245607</v>
      </c>
      <c r="T7" s="37">
        <v>3216786.1714053932</v>
      </c>
      <c r="U7" s="37">
        <v>3240359.1957990401</v>
      </c>
      <c r="V7" s="37">
        <v>3290560.3545328677</v>
      </c>
      <c r="W7" s="37">
        <v>3312355.1511198673</v>
      </c>
      <c r="X7" s="37">
        <v>3235752.3978471048</v>
      </c>
      <c r="Y7" s="37" t="s">
        <v>497</v>
      </c>
      <c r="Z7" s="37" t="s">
        <v>497</v>
      </c>
      <c r="AA7" s="37" t="s">
        <v>497</v>
      </c>
      <c r="AB7" s="37" t="s">
        <v>497</v>
      </c>
      <c r="AC7" s="37" t="s">
        <v>497</v>
      </c>
      <c r="AD7" s="37" t="s">
        <v>497</v>
      </c>
      <c r="AE7" s="37" t="s">
        <v>497</v>
      </c>
      <c r="AF7" s="37" t="s">
        <v>497</v>
      </c>
      <c r="AG7" s="37" t="s">
        <v>497</v>
      </c>
    </row>
    <row r="8" spans="1:33" ht="16.5" customHeight="1">
      <c r="A8" s="40" t="s">
        <v>500</v>
      </c>
      <c r="B8" s="35" t="s">
        <v>480</v>
      </c>
      <c r="C8" s="35" t="s">
        <v>480</v>
      </c>
      <c r="D8" s="35">
        <v>3276.9</v>
      </c>
      <c r="E8" s="35">
        <v>6191.9</v>
      </c>
      <c r="F8" s="35">
        <v>12256.8</v>
      </c>
      <c r="G8" s="35">
        <v>11811.8</v>
      </c>
      <c r="H8" s="35">
        <v>12424.1</v>
      </c>
      <c r="I8" s="35">
        <v>11656.06</v>
      </c>
      <c r="J8" s="35">
        <v>11946.25</v>
      </c>
      <c r="K8" s="35">
        <v>12184.38</v>
      </c>
      <c r="L8" s="35">
        <v>12390.4</v>
      </c>
      <c r="M8" s="35">
        <v>10777</v>
      </c>
      <c r="N8" s="35">
        <v>10912</v>
      </c>
      <c r="O8" s="35">
        <v>11089</v>
      </c>
      <c r="P8" s="35">
        <v>11311</v>
      </c>
      <c r="Q8" s="37">
        <v>11642</v>
      </c>
      <c r="R8" s="37">
        <v>15462.865940149295</v>
      </c>
      <c r="S8" s="37">
        <v>14122.993532173001</v>
      </c>
      <c r="T8" s="37">
        <v>14186.932382421695</v>
      </c>
      <c r="U8" s="37">
        <v>14457.287271927125</v>
      </c>
      <c r="V8" s="37">
        <v>19018.549413498804</v>
      </c>
      <c r="W8" s="37">
        <v>17491.706195615443</v>
      </c>
      <c r="X8" s="37">
        <v>24329.167219781142</v>
      </c>
      <c r="Y8" s="37">
        <v>27173.153303934443</v>
      </c>
      <c r="Z8" s="37">
        <v>26429.597949972125</v>
      </c>
      <c r="AA8" s="37">
        <v>22427.775946999154</v>
      </c>
      <c r="AB8" s="37">
        <v>19940.561624896218</v>
      </c>
      <c r="AC8" s="37">
        <v>19926.696602990502</v>
      </c>
      <c r="AD8" s="45">
        <v>23034.485668256286</v>
      </c>
      <c r="AE8" s="45">
        <v>21936.758607248372</v>
      </c>
      <c r="AF8" s="45">
        <v>21509.668518659528</v>
      </c>
      <c r="AG8" s="45">
        <v>21118.295118226415</v>
      </c>
    </row>
    <row r="9" spans="1:33" ht="16.5" customHeight="1">
      <c r="A9" s="40" t="s">
        <v>499</v>
      </c>
      <c r="B9" s="38" t="s">
        <v>497</v>
      </c>
      <c r="C9" s="38" t="s">
        <v>497</v>
      </c>
      <c r="D9" s="38" t="s">
        <v>497</v>
      </c>
      <c r="E9" s="38" t="s">
        <v>497</v>
      </c>
      <c r="F9" s="38" t="s">
        <v>497</v>
      </c>
      <c r="G9" s="38" t="s">
        <v>497</v>
      </c>
      <c r="H9" s="38" t="s">
        <v>497</v>
      </c>
      <c r="I9" s="38" t="s">
        <v>497</v>
      </c>
      <c r="J9" s="38" t="s">
        <v>497</v>
      </c>
      <c r="K9" s="38" t="s">
        <v>497</v>
      </c>
      <c r="L9" s="38" t="s">
        <v>497</v>
      </c>
      <c r="M9" s="38" t="s">
        <v>497</v>
      </c>
      <c r="N9" s="38" t="s">
        <v>497</v>
      </c>
      <c r="O9" s="38" t="s">
        <v>497</v>
      </c>
      <c r="P9" s="38" t="s">
        <v>497</v>
      </c>
      <c r="Q9" s="38" t="s">
        <v>497</v>
      </c>
      <c r="R9" s="48" t="s">
        <v>497</v>
      </c>
      <c r="S9" s="48" t="s">
        <v>497</v>
      </c>
      <c r="T9" s="48" t="s">
        <v>497</v>
      </c>
      <c r="U9" s="48" t="s">
        <v>497</v>
      </c>
      <c r="V9" s="48" t="s">
        <v>497</v>
      </c>
      <c r="W9" s="48" t="s">
        <v>497</v>
      </c>
      <c r="X9" s="48" t="s">
        <v>497</v>
      </c>
      <c r="Y9" s="37">
        <v>1017007.4140728711</v>
      </c>
      <c r="Z9" s="37">
        <v>1049666.5159177505</v>
      </c>
      <c r="AA9" s="37">
        <v>824994.16830024554</v>
      </c>
      <c r="AB9" s="37">
        <v>831911.86597376282</v>
      </c>
      <c r="AC9" s="37">
        <v>807148.31967479293</v>
      </c>
      <c r="AD9" s="45">
        <v>803215.85137046059</v>
      </c>
      <c r="AE9" s="45">
        <v>805987.83740306878</v>
      </c>
      <c r="AF9" s="45">
        <v>852983.03366414621</v>
      </c>
      <c r="AG9" s="45">
        <v>844123.37401817658</v>
      </c>
    </row>
    <row r="10" spans="1:33" ht="16.5" customHeight="1">
      <c r="A10" s="47" t="s">
        <v>498</v>
      </c>
      <c r="B10" s="35" t="s">
        <v>480</v>
      </c>
      <c r="C10" s="35" t="s">
        <v>480</v>
      </c>
      <c r="D10" s="35">
        <v>225613.38</v>
      </c>
      <c r="E10" s="35">
        <v>363267</v>
      </c>
      <c r="F10" s="35">
        <v>520773.65</v>
      </c>
      <c r="G10" s="35">
        <v>688091.36</v>
      </c>
      <c r="H10" s="35">
        <v>999753.54</v>
      </c>
      <c r="I10" s="35">
        <v>1116957.68</v>
      </c>
      <c r="J10" s="35">
        <v>1201667.1000000001</v>
      </c>
      <c r="K10" s="35">
        <v>1252860</v>
      </c>
      <c r="L10" s="35">
        <v>1269292.44</v>
      </c>
      <c r="M10" s="35">
        <v>1256146</v>
      </c>
      <c r="N10" s="35">
        <v>1298299</v>
      </c>
      <c r="O10" s="35">
        <v>1352675</v>
      </c>
      <c r="P10" s="35">
        <v>1380557</v>
      </c>
      <c r="Q10" s="37">
        <v>1432625</v>
      </c>
      <c r="R10" s="37">
        <v>851761.95053358725</v>
      </c>
      <c r="S10" s="37">
        <v>888134.69778220274</v>
      </c>
      <c r="T10" s="37">
        <v>900692.79297885078</v>
      </c>
      <c r="U10" s="37">
        <v>915961.78558151587</v>
      </c>
      <c r="V10" s="37">
        <v>987257.59250088199</v>
      </c>
      <c r="W10" s="37">
        <v>1007637.3759072456</v>
      </c>
      <c r="X10" s="37">
        <v>1096712.1670610246</v>
      </c>
      <c r="Y10" s="37" t="s">
        <v>497</v>
      </c>
      <c r="Z10" s="37" t="s">
        <v>497</v>
      </c>
      <c r="AA10" s="37" t="s">
        <v>497</v>
      </c>
      <c r="AB10" s="37" t="s">
        <v>497</v>
      </c>
      <c r="AC10" s="37" t="s">
        <v>497</v>
      </c>
      <c r="AD10" s="37" t="s">
        <v>497</v>
      </c>
      <c r="AE10" s="37" t="s">
        <v>497</v>
      </c>
      <c r="AF10" s="37" t="s">
        <v>497</v>
      </c>
      <c r="AG10" s="37" t="s">
        <v>497</v>
      </c>
    </row>
    <row r="11" spans="1:33" ht="16.5" customHeight="1">
      <c r="A11" s="36" t="s">
        <v>496</v>
      </c>
      <c r="B11" s="35">
        <v>98551</v>
      </c>
      <c r="C11" s="35">
        <v>128769</v>
      </c>
      <c r="D11" s="35">
        <v>27081</v>
      </c>
      <c r="E11" s="35">
        <v>34606</v>
      </c>
      <c r="F11" s="35">
        <v>39813</v>
      </c>
      <c r="G11" s="35">
        <v>45441</v>
      </c>
      <c r="H11" s="35">
        <v>51901</v>
      </c>
      <c r="I11" s="35">
        <v>52898</v>
      </c>
      <c r="J11" s="35">
        <v>53874</v>
      </c>
      <c r="K11" s="35">
        <v>56772</v>
      </c>
      <c r="L11" s="35">
        <v>61284</v>
      </c>
      <c r="M11" s="35">
        <v>62705</v>
      </c>
      <c r="N11" s="35">
        <v>64072</v>
      </c>
      <c r="O11" s="35">
        <v>66893</v>
      </c>
      <c r="P11" s="35">
        <v>68021</v>
      </c>
      <c r="Q11" s="37">
        <v>70304</v>
      </c>
      <c r="R11" s="37">
        <v>100485.61766309441</v>
      </c>
      <c r="S11" s="37">
        <v>103469.81987011855</v>
      </c>
      <c r="T11" s="37">
        <v>107316.81733066414</v>
      </c>
      <c r="U11" s="37">
        <v>112722.6657018261</v>
      </c>
      <c r="V11" s="37">
        <v>111237.70972009751</v>
      </c>
      <c r="W11" s="37">
        <v>109735.09502401376</v>
      </c>
      <c r="X11" s="37">
        <v>123317.5825311543</v>
      </c>
      <c r="Y11" s="37">
        <v>119978.83837834008</v>
      </c>
      <c r="Z11" s="37">
        <v>126854.67714199767</v>
      </c>
      <c r="AA11" s="37">
        <v>120206.75691287633</v>
      </c>
      <c r="AB11" s="37">
        <v>110738.2452064016</v>
      </c>
      <c r="AC11" s="37">
        <v>103803.03027298137</v>
      </c>
      <c r="AD11" s="45">
        <v>105605.2225970268</v>
      </c>
      <c r="AE11" s="46">
        <v>106581.57890487878</v>
      </c>
      <c r="AF11" s="45">
        <v>109301.40619692924</v>
      </c>
      <c r="AG11" s="45">
        <v>109597.31844960712</v>
      </c>
    </row>
    <row r="12" spans="1:33" ht="16.5" customHeight="1">
      <c r="A12" s="36" t="s">
        <v>495</v>
      </c>
      <c r="B12" s="35">
        <v>28854</v>
      </c>
      <c r="C12" s="35">
        <v>31665</v>
      </c>
      <c r="D12" s="35">
        <v>35134</v>
      </c>
      <c r="E12" s="35">
        <v>46724</v>
      </c>
      <c r="F12" s="35">
        <v>68678</v>
      </c>
      <c r="G12" s="35">
        <v>78063</v>
      </c>
      <c r="H12" s="35">
        <v>94341</v>
      </c>
      <c r="I12" s="35">
        <v>96645</v>
      </c>
      <c r="J12" s="35">
        <v>99510</v>
      </c>
      <c r="K12" s="35">
        <v>103116</v>
      </c>
      <c r="L12" s="35">
        <v>108932</v>
      </c>
      <c r="M12" s="35">
        <v>115451</v>
      </c>
      <c r="N12" s="35">
        <v>118899</v>
      </c>
      <c r="O12" s="35">
        <v>124584</v>
      </c>
      <c r="P12" s="35">
        <v>128359</v>
      </c>
      <c r="Q12" s="37">
        <v>132384</v>
      </c>
      <c r="R12" s="37">
        <v>161237.6335393647</v>
      </c>
      <c r="S12" s="37">
        <v>168969.39215705439</v>
      </c>
      <c r="T12" s="37">
        <v>168216.76129200601</v>
      </c>
      <c r="U12" s="37">
        <v>173538.81507410944</v>
      </c>
      <c r="V12" s="37">
        <v>172960.13261476057</v>
      </c>
      <c r="W12" s="37">
        <v>175127.84138610313</v>
      </c>
      <c r="X12" s="37">
        <v>177320.99547171814</v>
      </c>
      <c r="Y12" s="37">
        <v>184199.09137989173</v>
      </c>
      <c r="Z12" s="37">
        <v>183825.72418631049</v>
      </c>
      <c r="AA12" s="37">
        <v>168099.53433899098</v>
      </c>
      <c r="AB12" s="37">
        <v>175788.97173715092</v>
      </c>
      <c r="AC12" s="37">
        <v>163791.29311902044</v>
      </c>
      <c r="AD12" s="45">
        <v>163601.73110557569</v>
      </c>
      <c r="AE12" s="45">
        <v>168435.63414130086</v>
      </c>
      <c r="AF12" s="45">
        <v>169830.17838475661</v>
      </c>
      <c r="AG12" s="45">
        <v>170246.27799988686</v>
      </c>
    </row>
    <row r="13" spans="1:33" ht="16.5" customHeight="1">
      <c r="A13" s="36" t="s">
        <v>494</v>
      </c>
      <c r="B13" s="35" t="s">
        <v>480</v>
      </c>
      <c r="C13" s="35" t="s">
        <v>480</v>
      </c>
      <c r="D13" s="35" t="s">
        <v>480</v>
      </c>
      <c r="E13" s="35" t="s">
        <v>480</v>
      </c>
      <c r="F13" s="35" t="s">
        <v>480</v>
      </c>
      <c r="G13" s="35">
        <v>94925</v>
      </c>
      <c r="H13" s="35">
        <v>121398</v>
      </c>
      <c r="I13" s="35">
        <v>121906</v>
      </c>
      <c r="J13" s="35">
        <v>122496</v>
      </c>
      <c r="K13" s="35">
        <v>129852</v>
      </c>
      <c r="L13" s="35">
        <v>135871</v>
      </c>
      <c r="M13" s="35">
        <v>136104</v>
      </c>
      <c r="N13" s="35">
        <v>139136</v>
      </c>
      <c r="O13" s="35">
        <v>145060</v>
      </c>
      <c r="P13" s="35">
        <v>148558</v>
      </c>
      <c r="Q13" s="37">
        <v>162445</v>
      </c>
      <c r="R13" s="37">
        <v>313896.92522020405</v>
      </c>
      <c r="S13" s="37">
        <v>275231.42567910667</v>
      </c>
      <c r="T13" s="37">
        <v>282738.56512992969</v>
      </c>
      <c r="U13" s="37">
        <v>283699.01814509422</v>
      </c>
      <c r="V13" s="37">
        <v>286713.62925246486</v>
      </c>
      <c r="W13" s="37">
        <v>278863.59257525147</v>
      </c>
      <c r="X13" s="37">
        <v>297631.07481044956</v>
      </c>
      <c r="Y13" s="37">
        <v>307752.81318667787</v>
      </c>
      <c r="Z13" s="37">
        <v>314278.09776319546</v>
      </c>
      <c r="AA13" s="37">
        <v>305014.39009536692</v>
      </c>
      <c r="AB13" s="37">
        <v>291914.04495959118</v>
      </c>
      <c r="AC13" s="37">
        <v>292715.71988975571</v>
      </c>
      <c r="AD13" s="45">
        <v>313357.26266869658</v>
      </c>
      <c r="AE13" s="45">
        <v>321538.60859402397</v>
      </c>
      <c r="AF13" s="45">
        <v>339176.76940326387</v>
      </c>
      <c r="AG13" s="45">
        <v>344073.2044640985</v>
      </c>
    </row>
    <row r="14" spans="1:33" s="32" customFormat="1" ht="16.5" customHeight="1">
      <c r="A14" s="44" t="s">
        <v>493</v>
      </c>
      <c r="B14" s="43" t="s">
        <v>480</v>
      </c>
      <c r="C14" s="43" t="s">
        <v>480</v>
      </c>
      <c r="D14" s="43" t="s">
        <v>480</v>
      </c>
      <c r="E14" s="43" t="s">
        <v>480</v>
      </c>
      <c r="F14" s="42">
        <f t="shared" ref="F14:AD14" si="1">SUM(F15:F22)</f>
        <v>39854</v>
      </c>
      <c r="G14" s="42">
        <f t="shared" si="1"/>
        <v>39581</v>
      </c>
      <c r="H14" s="42">
        <f t="shared" si="1"/>
        <v>41143</v>
      </c>
      <c r="I14" s="42">
        <f t="shared" si="1"/>
        <v>40703</v>
      </c>
      <c r="J14" s="42">
        <f t="shared" si="1"/>
        <v>40241</v>
      </c>
      <c r="K14" s="42">
        <f t="shared" si="1"/>
        <v>39384</v>
      </c>
      <c r="L14" s="42">
        <f t="shared" si="1"/>
        <v>39585</v>
      </c>
      <c r="M14" s="42">
        <f t="shared" si="1"/>
        <v>39808</v>
      </c>
      <c r="N14" s="42">
        <f t="shared" si="1"/>
        <v>38984.124200000006</v>
      </c>
      <c r="O14" s="42">
        <f t="shared" si="1"/>
        <v>40180.218951999996</v>
      </c>
      <c r="P14" s="42">
        <f t="shared" si="1"/>
        <v>41605.038687999993</v>
      </c>
      <c r="Q14" s="42">
        <f t="shared" si="1"/>
        <v>43278.862481000004</v>
      </c>
      <c r="R14" s="42">
        <f t="shared" si="1"/>
        <v>45100.241891000005</v>
      </c>
      <c r="S14" s="42">
        <f t="shared" si="1"/>
        <v>46507.533026999998</v>
      </c>
      <c r="T14" s="42">
        <f t="shared" si="1"/>
        <v>46096.088878999995</v>
      </c>
      <c r="U14" s="42">
        <f t="shared" si="1"/>
        <v>45676.831126000005</v>
      </c>
      <c r="V14" s="42">
        <f t="shared" si="1"/>
        <v>46545.783080000001</v>
      </c>
      <c r="W14" s="42">
        <f t="shared" si="1"/>
        <v>47124.653055000002</v>
      </c>
      <c r="X14" s="42">
        <f t="shared" si="1"/>
        <v>49504.172899999998</v>
      </c>
      <c r="Y14" s="42">
        <f t="shared" si="1"/>
        <v>51873.259700000002</v>
      </c>
      <c r="Z14" s="42">
        <f t="shared" si="1"/>
        <v>53712.078799999996</v>
      </c>
      <c r="AA14" s="42">
        <f t="shared" si="1"/>
        <v>53898.382540000013</v>
      </c>
      <c r="AB14" s="42">
        <f t="shared" si="1"/>
        <v>52627.181348999991</v>
      </c>
      <c r="AC14" s="42">
        <f t="shared" si="1"/>
        <v>54328.134432999992</v>
      </c>
      <c r="AD14" s="42">
        <f t="shared" si="1"/>
        <v>55169.258447999993</v>
      </c>
      <c r="AE14" s="42">
        <v>56467.102654000009</v>
      </c>
      <c r="AF14" s="42">
        <v>57012.094199999992</v>
      </c>
      <c r="AG14" s="42" t="s">
        <v>480</v>
      </c>
    </row>
    <row r="15" spans="1:33" s="32" customFormat="1" ht="16.5" customHeight="1">
      <c r="A15" s="36" t="s">
        <v>492</v>
      </c>
      <c r="B15" s="35" t="s">
        <v>480</v>
      </c>
      <c r="C15" s="35" t="s">
        <v>480</v>
      </c>
      <c r="D15" s="35" t="s">
        <v>480</v>
      </c>
      <c r="E15" s="35" t="s">
        <v>480</v>
      </c>
      <c r="F15" s="35">
        <v>21790</v>
      </c>
      <c r="G15" s="35">
        <v>21161</v>
      </c>
      <c r="H15" s="35">
        <v>20981</v>
      </c>
      <c r="I15" s="35">
        <v>21090</v>
      </c>
      <c r="J15" s="35">
        <v>20336</v>
      </c>
      <c r="K15" s="35">
        <v>20247</v>
      </c>
      <c r="L15" s="35">
        <v>18832</v>
      </c>
      <c r="M15" s="35">
        <v>18818</v>
      </c>
      <c r="N15" s="35">
        <v>16802.168100000003</v>
      </c>
      <c r="O15" s="35">
        <v>17509.219211999996</v>
      </c>
      <c r="P15" s="35">
        <v>17873.721648999999</v>
      </c>
      <c r="Q15" s="35">
        <v>18683.797939</v>
      </c>
      <c r="R15" s="35">
        <v>18807.334752999999</v>
      </c>
      <c r="S15" s="35">
        <v>19582.868181999998</v>
      </c>
      <c r="T15" s="35">
        <v>19678.689117000002</v>
      </c>
      <c r="U15" s="35">
        <v>19178.851354999999</v>
      </c>
      <c r="V15" s="35">
        <v>18920.853862999997</v>
      </c>
      <c r="W15" s="35">
        <v>19424.922553999997</v>
      </c>
      <c r="X15" s="35">
        <v>20390.185932999997</v>
      </c>
      <c r="Y15" s="35">
        <v>20388.053</v>
      </c>
      <c r="Z15" s="35">
        <v>21198.100300000002</v>
      </c>
      <c r="AA15" s="35">
        <v>21099.988628999999</v>
      </c>
      <c r="AB15" s="35">
        <v>20569.726839999999</v>
      </c>
      <c r="AC15" s="37">
        <v>20558.575434999999</v>
      </c>
      <c r="AD15" s="37">
        <v>21142.192439999999</v>
      </c>
      <c r="AE15" s="37">
        <v>21257.402984</v>
      </c>
      <c r="AF15" s="37">
        <v>21428.948799999998</v>
      </c>
      <c r="AG15" s="37" t="s">
        <v>480</v>
      </c>
    </row>
    <row r="16" spans="1:33" ht="16.5" customHeight="1">
      <c r="A16" s="36" t="s">
        <v>491</v>
      </c>
      <c r="B16" s="35" t="s">
        <v>480</v>
      </c>
      <c r="C16" s="35" t="s">
        <v>480</v>
      </c>
      <c r="D16" s="35" t="s">
        <v>480</v>
      </c>
      <c r="E16" s="35" t="s">
        <v>480</v>
      </c>
      <c r="F16" s="35">
        <v>381</v>
      </c>
      <c r="G16" s="35">
        <v>350</v>
      </c>
      <c r="H16" s="35">
        <v>571</v>
      </c>
      <c r="I16" s="35">
        <v>662</v>
      </c>
      <c r="J16" s="35">
        <v>701</v>
      </c>
      <c r="K16" s="35">
        <v>705</v>
      </c>
      <c r="L16" s="35">
        <v>833</v>
      </c>
      <c r="M16" s="35">
        <v>860</v>
      </c>
      <c r="N16" s="35">
        <v>955.24509999999998</v>
      </c>
      <c r="O16" s="35">
        <v>1023.7081319999999</v>
      </c>
      <c r="P16" s="35">
        <v>1115.35194</v>
      </c>
      <c r="Q16" s="35">
        <v>1190.168551</v>
      </c>
      <c r="R16" s="35">
        <v>1339.431795</v>
      </c>
      <c r="S16" s="35">
        <v>1427.305259</v>
      </c>
      <c r="T16" s="35">
        <v>1431.6725369999999</v>
      </c>
      <c r="U16" s="35">
        <v>1476.0326319999997</v>
      </c>
      <c r="V16" s="35">
        <v>1576.197658</v>
      </c>
      <c r="W16" s="35">
        <v>1699.5838489999999</v>
      </c>
      <c r="X16" s="35">
        <v>1865.7201999999997</v>
      </c>
      <c r="Y16" s="35">
        <v>1930.2944</v>
      </c>
      <c r="Z16" s="35">
        <v>2081.0625999999997</v>
      </c>
      <c r="AA16" s="35">
        <v>2196.117518</v>
      </c>
      <c r="AB16" s="35">
        <v>2172.7471529999998</v>
      </c>
      <c r="AC16" s="38">
        <v>2363.430715</v>
      </c>
      <c r="AD16" s="37">
        <v>2488.8479259999999</v>
      </c>
      <c r="AE16" s="37">
        <v>2564.6256590000003</v>
      </c>
      <c r="AF16" s="37">
        <v>2674.5208000000002</v>
      </c>
      <c r="AG16" s="37" t="s">
        <v>480</v>
      </c>
    </row>
    <row r="17" spans="1:33" ht="16.5" customHeight="1">
      <c r="A17" s="36" t="s">
        <v>490</v>
      </c>
      <c r="B17" s="35" t="s">
        <v>480</v>
      </c>
      <c r="C17" s="35" t="s">
        <v>480</v>
      </c>
      <c r="D17" s="35" t="s">
        <v>480</v>
      </c>
      <c r="E17" s="35" t="s">
        <v>480</v>
      </c>
      <c r="F17" s="35">
        <v>10558</v>
      </c>
      <c r="G17" s="35">
        <v>10427</v>
      </c>
      <c r="H17" s="35">
        <v>11475</v>
      </c>
      <c r="I17" s="35">
        <v>10528</v>
      </c>
      <c r="J17" s="35">
        <v>10737</v>
      </c>
      <c r="K17" s="35">
        <v>10231</v>
      </c>
      <c r="L17" s="35">
        <v>10668</v>
      </c>
      <c r="M17" s="35">
        <v>10559</v>
      </c>
      <c r="N17" s="35">
        <v>11530.220300000001</v>
      </c>
      <c r="O17" s="35">
        <v>12056.0676</v>
      </c>
      <c r="P17" s="35">
        <v>12284.382321999999</v>
      </c>
      <c r="Q17" s="35">
        <v>12902.056581000001</v>
      </c>
      <c r="R17" s="35">
        <v>13843.512074999999</v>
      </c>
      <c r="S17" s="35">
        <v>14178.091572000001</v>
      </c>
      <c r="T17" s="35">
        <v>13663.224326</v>
      </c>
      <c r="U17" s="35">
        <v>13606.195594000001</v>
      </c>
      <c r="V17" s="35">
        <v>14354.281087000001</v>
      </c>
      <c r="W17" s="35">
        <v>14417.698761</v>
      </c>
      <c r="X17" s="35">
        <v>14721.465516</v>
      </c>
      <c r="Y17" s="35">
        <v>16137.9522</v>
      </c>
      <c r="Z17" s="35">
        <v>16849.9198</v>
      </c>
      <c r="AA17" s="35">
        <v>16805.109970000001</v>
      </c>
      <c r="AB17" s="35">
        <v>16406.938677999999</v>
      </c>
      <c r="AC17" s="38">
        <v>17316.613255</v>
      </c>
      <c r="AD17" s="37">
        <v>17516.432841999998</v>
      </c>
      <c r="AE17" s="37">
        <v>18004.627035000001</v>
      </c>
      <c r="AF17" s="37">
        <v>18339.048699999999</v>
      </c>
      <c r="AG17" s="37" t="s">
        <v>480</v>
      </c>
    </row>
    <row r="18" spans="1:33" ht="16.5" customHeight="1">
      <c r="A18" s="36" t="s">
        <v>489</v>
      </c>
      <c r="B18" s="35" t="s">
        <v>480</v>
      </c>
      <c r="C18" s="35" t="s">
        <v>480</v>
      </c>
      <c r="D18" s="35" t="s">
        <v>480</v>
      </c>
      <c r="E18" s="35" t="s">
        <v>480</v>
      </c>
      <c r="F18" s="35">
        <v>219</v>
      </c>
      <c r="G18" s="35">
        <v>306</v>
      </c>
      <c r="H18" s="35">
        <v>193</v>
      </c>
      <c r="I18" s="35">
        <v>195</v>
      </c>
      <c r="J18" s="35">
        <v>199</v>
      </c>
      <c r="K18" s="35">
        <v>188</v>
      </c>
      <c r="L18" s="35">
        <v>187</v>
      </c>
      <c r="M18" s="35">
        <v>187</v>
      </c>
      <c r="N18" s="35">
        <v>184.16370000000001</v>
      </c>
      <c r="O18" s="35">
        <v>189.170345</v>
      </c>
      <c r="P18" s="35">
        <v>181.71669800000001</v>
      </c>
      <c r="Q18" s="35">
        <v>186.10567</v>
      </c>
      <c r="R18" s="35">
        <v>191.89107100000004</v>
      </c>
      <c r="S18" s="35">
        <v>186.99797199999998</v>
      </c>
      <c r="T18" s="35">
        <v>187.793553</v>
      </c>
      <c r="U18" s="35">
        <v>176.144657</v>
      </c>
      <c r="V18" s="35">
        <v>173.21470899999997</v>
      </c>
      <c r="W18" s="35">
        <v>172.98174700000001</v>
      </c>
      <c r="X18" s="35">
        <v>163.88912900000003</v>
      </c>
      <c r="Y18" s="35">
        <v>155.51650000000001</v>
      </c>
      <c r="Z18" s="35">
        <v>160.68529999999998</v>
      </c>
      <c r="AA18" s="35">
        <v>168.066937</v>
      </c>
      <c r="AB18" s="35">
        <v>158.87200799999999</v>
      </c>
      <c r="AC18" s="38">
        <v>160.306691</v>
      </c>
      <c r="AD18" s="37">
        <v>161.88904700000001</v>
      </c>
      <c r="AE18" s="37">
        <v>156.31329400000001</v>
      </c>
      <c r="AF18" s="37">
        <v>157.73150000000001</v>
      </c>
      <c r="AG18" s="37" t="s">
        <v>480</v>
      </c>
    </row>
    <row r="19" spans="1:33" ht="16.5" customHeight="1">
      <c r="A19" s="36" t="s">
        <v>483</v>
      </c>
      <c r="B19" s="35">
        <v>4197</v>
      </c>
      <c r="C19" s="35">
        <v>4128</v>
      </c>
      <c r="D19" s="35">
        <v>4592</v>
      </c>
      <c r="E19" s="35">
        <v>4513</v>
      </c>
      <c r="F19" s="35">
        <v>6516</v>
      </c>
      <c r="G19" s="35">
        <v>6534</v>
      </c>
      <c r="H19" s="35">
        <v>7082</v>
      </c>
      <c r="I19" s="35">
        <v>7344</v>
      </c>
      <c r="J19" s="35">
        <v>7320</v>
      </c>
      <c r="K19" s="35">
        <v>6940</v>
      </c>
      <c r="L19" s="35">
        <v>7996</v>
      </c>
      <c r="M19" s="35">
        <v>8244</v>
      </c>
      <c r="N19" s="35">
        <v>8350.4012999999995</v>
      </c>
      <c r="O19" s="35">
        <v>8037.4858980000008</v>
      </c>
      <c r="P19" s="35">
        <v>8702.2589120000011</v>
      </c>
      <c r="Q19" s="35">
        <v>8764.0169889999997</v>
      </c>
      <c r="R19" s="35">
        <v>9399.8729629999998</v>
      </c>
      <c r="S19" s="35">
        <v>9543.5642550000011</v>
      </c>
      <c r="T19" s="35">
        <v>9499.8287029999992</v>
      </c>
      <c r="U19" s="35">
        <v>9555.383124</v>
      </c>
      <c r="V19" s="35">
        <v>9715.2788890000011</v>
      </c>
      <c r="W19" s="35">
        <v>9470.1332469999998</v>
      </c>
      <c r="X19" s="35">
        <v>10358.926487000002</v>
      </c>
      <c r="Y19" s="35">
        <v>11136.821900000001</v>
      </c>
      <c r="Z19" s="35">
        <v>11031.9995</v>
      </c>
      <c r="AA19" s="35">
        <v>11129.418953</v>
      </c>
      <c r="AB19" s="35">
        <v>10773.7353</v>
      </c>
      <c r="AC19" s="38">
        <v>11314.228574000001</v>
      </c>
      <c r="AD19" s="37">
        <v>11120.63185</v>
      </c>
      <c r="AE19" s="37">
        <v>11735.558829</v>
      </c>
      <c r="AF19" s="37">
        <v>11599.8469</v>
      </c>
      <c r="AG19" s="37" t="s">
        <v>480</v>
      </c>
    </row>
    <row r="20" spans="1:33" ht="16.5" customHeight="1">
      <c r="A20" s="40" t="s">
        <v>488</v>
      </c>
      <c r="B20" s="35" t="s">
        <v>480</v>
      </c>
      <c r="C20" s="35" t="s">
        <v>480</v>
      </c>
      <c r="D20" s="35" t="s">
        <v>480</v>
      </c>
      <c r="E20" s="35" t="s">
        <v>480</v>
      </c>
      <c r="F20" s="35" t="s">
        <v>480</v>
      </c>
      <c r="G20" s="35">
        <v>364</v>
      </c>
      <c r="H20" s="35">
        <v>431</v>
      </c>
      <c r="I20" s="35">
        <v>454</v>
      </c>
      <c r="J20" s="35">
        <v>495</v>
      </c>
      <c r="K20" s="35">
        <v>562</v>
      </c>
      <c r="L20" s="35">
        <v>577</v>
      </c>
      <c r="M20" s="35">
        <v>607</v>
      </c>
      <c r="N20" s="35">
        <v>390.9409</v>
      </c>
      <c r="O20" s="35">
        <v>531.07757100000003</v>
      </c>
      <c r="P20" s="35">
        <v>513.41098099999999</v>
      </c>
      <c r="Q20" s="35">
        <v>558.98629999999991</v>
      </c>
      <c r="R20" s="35">
        <v>587.65657799999997</v>
      </c>
      <c r="S20" s="35">
        <v>625.77712400000007</v>
      </c>
      <c r="T20" s="35">
        <v>650.98968500000001</v>
      </c>
      <c r="U20" s="35">
        <v>688.58305900000005</v>
      </c>
      <c r="V20" s="35">
        <v>703.84377199999994</v>
      </c>
      <c r="W20" s="35">
        <v>738.47902800000008</v>
      </c>
      <c r="X20" s="35">
        <v>753.30440099999998</v>
      </c>
      <c r="Y20" s="35">
        <v>777.72930000000008</v>
      </c>
      <c r="Z20" s="35">
        <v>843.92600000000004</v>
      </c>
      <c r="AA20" s="35">
        <v>881.04851499999995</v>
      </c>
      <c r="AB20" s="35">
        <v>841.18544899999995</v>
      </c>
      <c r="AC20" s="38">
        <v>846.28385000000003</v>
      </c>
      <c r="AD20" s="37">
        <v>851.33871699999997</v>
      </c>
      <c r="AE20" s="37">
        <v>851.65238199999999</v>
      </c>
      <c r="AF20" s="37">
        <v>863.76990000000001</v>
      </c>
      <c r="AG20" s="37" t="s">
        <v>480</v>
      </c>
    </row>
    <row r="21" spans="1:33" ht="16.5" customHeight="1">
      <c r="A21" s="36" t="s">
        <v>487</v>
      </c>
      <c r="B21" s="35" t="s">
        <v>480</v>
      </c>
      <c r="C21" s="35" t="s">
        <v>480</v>
      </c>
      <c r="D21" s="35" t="s">
        <v>480</v>
      </c>
      <c r="E21" s="35" t="s">
        <v>480</v>
      </c>
      <c r="F21" s="35" t="s">
        <v>480</v>
      </c>
      <c r="G21" s="35" t="s">
        <v>480</v>
      </c>
      <c r="H21" s="35">
        <v>286</v>
      </c>
      <c r="I21" s="35">
        <v>282</v>
      </c>
      <c r="J21" s="35">
        <v>271</v>
      </c>
      <c r="K21" s="35">
        <v>260</v>
      </c>
      <c r="L21" s="35">
        <v>260</v>
      </c>
      <c r="M21" s="35">
        <v>260</v>
      </c>
      <c r="N21" s="35">
        <v>255.38840000000002</v>
      </c>
      <c r="O21" s="35">
        <v>254.21924200000004</v>
      </c>
      <c r="P21" s="35">
        <v>280.125878</v>
      </c>
      <c r="Q21" s="35">
        <v>294.71404899999999</v>
      </c>
      <c r="R21" s="35">
        <v>298.132858</v>
      </c>
      <c r="S21" s="35">
        <v>295.33117599999997</v>
      </c>
      <c r="T21" s="35">
        <v>301.363563</v>
      </c>
      <c r="U21" s="35">
        <v>366.84362800000002</v>
      </c>
      <c r="V21" s="35">
        <v>356.984306</v>
      </c>
      <c r="W21" s="35">
        <v>359.19848399999995</v>
      </c>
      <c r="X21" s="35">
        <v>359.85686900000002</v>
      </c>
      <c r="Y21" s="35">
        <v>380.78190000000001</v>
      </c>
      <c r="Z21" s="35">
        <v>390.4581</v>
      </c>
      <c r="AA21" s="35">
        <v>364.67172900000003</v>
      </c>
      <c r="AB21" s="35">
        <v>389.20500600000003</v>
      </c>
      <c r="AC21" s="38">
        <v>389.38419099999999</v>
      </c>
      <c r="AD21" s="37">
        <v>402.115701</v>
      </c>
      <c r="AE21" s="37">
        <v>402.30593399999998</v>
      </c>
      <c r="AF21" s="37">
        <v>414.20960000000002</v>
      </c>
      <c r="AG21" s="37" t="s">
        <v>480</v>
      </c>
    </row>
    <row r="22" spans="1:33" s="32" customFormat="1" ht="16.5" customHeight="1">
      <c r="A22" s="36" t="s">
        <v>486</v>
      </c>
      <c r="B22" s="35" t="s">
        <v>480</v>
      </c>
      <c r="C22" s="35" t="s">
        <v>480</v>
      </c>
      <c r="D22" s="35" t="s">
        <v>480</v>
      </c>
      <c r="E22" s="35" t="s">
        <v>480</v>
      </c>
      <c r="F22" s="35">
        <v>390</v>
      </c>
      <c r="G22" s="35">
        <v>439</v>
      </c>
      <c r="H22" s="35">
        <v>124</v>
      </c>
      <c r="I22" s="35">
        <v>148</v>
      </c>
      <c r="J22" s="35">
        <v>182</v>
      </c>
      <c r="K22" s="35">
        <v>251</v>
      </c>
      <c r="L22" s="35">
        <v>232</v>
      </c>
      <c r="M22" s="35">
        <v>273</v>
      </c>
      <c r="N22" s="35">
        <v>515.5963999999949</v>
      </c>
      <c r="O22" s="35">
        <v>579.27095199999894</v>
      </c>
      <c r="P22" s="35">
        <v>654.07030799999484</v>
      </c>
      <c r="Q22" s="35">
        <v>699.01640200000111</v>
      </c>
      <c r="R22" s="35">
        <v>632.40979800000787</v>
      </c>
      <c r="S22" s="35">
        <v>667.59748699999909</v>
      </c>
      <c r="T22" s="35">
        <v>682.52739499999007</v>
      </c>
      <c r="U22" s="35">
        <v>628.79707700001018</v>
      </c>
      <c r="V22" s="35">
        <v>745.12879600000451</v>
      </c>
      <c r="W22" s="35">
        <v>841.65538500000548</v>
      </c>
      <c r="X22" s="35">
        <v>890.82436499999312</v>
      </c>
      <c r="Y22" s="35">
        <v>966.1105000000025</v>
      </c>
      <c r="Z22" s="35">
        <v>1155.9271999999999</v>
      </c>
      <c r="AA22" s="35">
        <v>1253.9602890000001</v>
      </c>
      <c r="AB22" s="35">
        <v>1314.7709150000001</v>
      </c>
      <c r="AC22" s="37">
        <v>1379.3117219999999</v>
      </c>
      <c r="AD22" s="37">
        <v>1485.809925</v>
      </c>
      <c r="AE22" s="37">
        <v>1494.6165369999999</v>
      </c>
      <c r="AF22" s="37">
        <v>1534.018</v>
      </c>
      <c r="AG22" s="37" t="s">
        <v>480</v>
      </c>
    </row>
    <row r="23" spans="1:33" ht="16.5" customHeight="1">
      <c r="A23" s="41" t="s">
        <v>485</v>
      </c>
      <c r="B23" s="35"/>
      <c r="C23" s="35"/>
      <c r="D23" s="35"/>
      <c r="E23" s="35"/>
      <c r="F23" s="35"/>
      <c r="G23" s="35"/>
      <c r="H23" s="35"/>
      <c r="I23" s="35"/>
      <c r="J23" s="35"/>
      <c r="K23" s="35"/>
      <c r="L23" s="35"/>
      <c r="M23" s="35"/>
      <c r="N23" s="35"/>
      <c r="O23" s="35"/>
      <c r="P23" s="35"/>
      <c r="Q23" s="37"/>
      <c r="R23" s="37"/>
      <c r="S23" s="37"/>
      <c r="T23" s="37"/>
      <c r="U23" s="37"/>
      <c r="V23" s="37"/>
      <c r="W23" s="37"/>
      <c r="X23" s="37"/>
      <c r="Y23" s="37"/>
      <c r="Z23" s="37"/>
      <c r="AA23" s="37"/>
      <c r="AB23" s="37"/>
      <c r="AC23" s="37"/>
      <c r="AD23" s="37"/>
      <c r="AE23" s="37"/>
      <c r="AF23" s="37"/>
      <c r="AG23" s="37"/>
    </row>
    <row r="24" spans="1:33" ht="16.5" customHeight="1">
      <c r="A24" s="40" t="s">
        <v>484</v>
      </c>
      <c r="B24" s="35">
        <v>17064</v>
      </c>
      <c r="C24" s="35">
        <v>13260</v>
      </c>
      <c r="D24" s="35">
        <v>6179</v>
      </c>
      <c r="E24" s="35">
        <v>3931</v>
      </c>
      <c r="F24" s="35">
        <v>4503</v>
      </c>
      <c r="G24" s="35">
        <v>4825</v>
      </c>
      <c r="H24" s="35">
        <v>6057</v>
      </c>
      <c r="I24" s="35">
        <v>6273</v>
      </c>
      <c r="J24" s="35">
        <v>6091</v>
      </c>
      <c r="K24" s="35">
        <v>6199</v>
      </c>
      <c r="L24" s="35">
        <v>5921</v>
      </c>
      <c r="M24" s="35">
        <v>5545</v>
      </c>
      <c r="N24" s="35">
        <v>5050</v>
      </c>
      <c r="O24" s="35">
        <v>5166</v>
      </c>
      <c r="P24" s="35">
        <v>5304</v>
      </c>
      <c r="Q24" s="37">
        <v>5330</v>
      </c>
      <c r="R24" s="39">
        <v>5573.9916949999997</v>
      </c>
      <c r="S24" s="39">
        <v>5570.5677539999997</v>
      </c>
      <c r="T24" s="39">
        <v>5337.8184959999999</v>
      </c>
      <c r="U24" s="37">
        <v>5679.9327190000004</v>
      </c>
      <c r="V24" s="37">
        <v>5510.8824969999996</v>
      </c>
      <c r="W24" s="37">
        <v>5381.3696630000004</v>
      </c>
      <c r="X24" s="37">
        <v>5409.8024230000001</v>
      </c>
      <c r="Y24" s="37">
        <v>5784.2503559999996</v>
      </c>
      <c r="Z24" s="35">
        <v>6178.5061949999999</v>
      </c>
      <c r="AA24" s="35">
        <v>5914.0960670000004</v>
      </c>
      <c r="AB24" s="35">
        <v>6419.7054660000003</v>
      </c>
      <c r="AC24" s="37">
        <v>6567.8390909999998</v>
      </c>
      <c r="AD24" s="37">
        <v>6752.432476</v>
      </c>
      <c r="AE24" s="37">
        <v>7283.1049199999998</v>
      </c>
      <c r="AF24" s="37">
        <v>6674.6818009999997</v>
      </c>
      <c r="AG24" s="37">
        <v>6535.9028010000002</v>
      </c>
    </row>
    <row r="25" spans="1:33" s="32" customFormat="1" ht="16.5" customHeight="1">
      <c r="A25" s="36" t="s">
        <v>483</v>
      </c>
      <c r="B25" s="35">
        <v>4197</v>
      </c>
      <c r="C25" s="35">
        <v>4128</v>
      </c>
      <c r="D25" s="35">
        <v>4592</v>
      </c>
      <c r="E25" s="35">
        <v>4513</v>
      </c>
      <c r="F25" s="35">
        <v>6516</v>
      </c>
      <c r="G25" s="35">
        <v>6534</v>
      </c>
      <c r="H25" s="35">
        <v>7082</v>
      </c>
      <c r="I25" s="35">
        <v>7344</v>
      </c>
      <c r="J25" s="35">
        <v>7320</v>
      </c>
      <c r="K25" s="35">
        <v>6940</v>
      </c>
      <c r="L25" s="35">
        <v>7996</v>
      </c>
      <c r="M25" s="35">
        <v>8244</v>
      </c>
      <c r="N25" s="35">
        <v>8350.4012999999995</v>
      </c>
      <c r="O25" s="35">
        <v>8037.4858980000008</v>
      </c>
      <c r="P25" s="35">
        <v>8702.2589120000011</v>
      </c>
      <c r="Q25" s="35">
        <v>8764.0169889999997</v>
      </c>
      <c r="R25" s="35">
        <v>9399.8729629999998</v>
      </c>
      <c r="S25" s="35">
        <v>9543.5642550000011</v>
      </c>
      <c r="T25" s="35">
        <v>9499.8287029999992</v>
      </c>
      <c r="U25" s="35">
        <v>9555.383124</v>
      </c>
      <c r="V25" s="35">
        <v>9715.2788890000011</v>
      </c>
      <c r="W25" s="35">
        <v>9470.1332469999998</v>
      </c>
      <c r="X25" s="35">
        <v>10358.926487000002</v>
      </c>
      <c r="Y25" s="35">
        <v>11136.821900000001</v>
      </c>
      <c r="Z25" s="35">
        <v>11031.9995</v>
      </c>
      <c r="AA25" s="35">
        <v>11129.418953</v>
      </c>
      <c r="AB25" s="35">
        <v>10773.7353</v>
      </c>
      <c r="AC25" s="38">
        <v>11314.228574000001</v>
      </c>
      <c r="AD25" s="37">
        <v>11120.63185</v>
      </c>
      <c r="AE25" s="37">
        <v>11735.558829</v>
      </c>
      <c r="AF25" s="37">
        <v>11599.8469</v>
      </c>
      <c r="AG25" s="37" t="s">
        <v>480</v>
      </c>
    </row>
    <row r="26" spans="1:33" s="32" customFormat="1" ht="16.5" customHeight="1">
      <c r="A26" s="36" t="s">
        <v>482</v>
      </c>
      <c r="B26" s="35" t="s">
        <v>480</v>
      </c>
      <c r="C26" s="35" t="s">
        <v>480</v>
      </c>
      <c r="D26" s="35" t="s">
        <v>480</v>
      </c>
      <c r="E26" s="35" t="s">
        <v>480</v>
      </c>
      <c r="F26" s="35">
        <v>381</v>
      </c>
      <c r="G26" s="35">
        <v>350</v>
      </c>
      <c r="H26" s="35">
        <v>571</v>
      </c>
      <c r="I26" s="35">
        <v>662</v>
      </c>
      <c r="J26" s="35">
        <v>701</v>
      </c>
      <c r="K26" s="35">
        <v>705</v>
      </c>
      <c r="L26" s="35">
        <v>833</v>
      </c>
      <c r="M26" s="35">
        <v>860</v>
      </c>
      <c r="N26" s="35">
        <v>955.24509999999998</v>
      </c>
      <c r="O26" s="35">
        <v>1023.7081319999999</v>
      </c>
      <c r="P26" s="35">
        <v>1115.35194</v>
      </c>
      <c r="Q26" s="35">
        <v>1190.168551</v>
      </c>
      <c r="R26" s="35">
        <v>1339.431795</v>
      </c>
      <c r="S26" s="35">
        <v>1427.305259</v>
      </c>
      <c r="T26" s="35">
        <v>1431.6725369999999</v>
      </c>
      <c r="U26" s="35">
        <v>1476.0326319999997</v>
      </c>
      <c r="V26" s="35">
        <v>1576.197658</v>
      </c>
      <c r="W26" s="35">
        <v>1699.5838489999999</v>
      </c>
      <c r="X26" s="35">
        <v>1865.7201999999997</v>
      </c>
      <c r="Y26" s="35">
        <v>1930.2944</v>
      </c>
      <c r="Z26" s="35">
        <v>2081.0625999999997</v>
      </c>
      <c r="AA26" s="35">
        <v>2196.117518</v>
      </c>
      <c r="AB26" s="35">
        <v>2172.7471529999998</v>
      </c>
      <c r="AC26" s="38">
        <v>2363.430715</v>
      </c>
      <c r="AD26" s="37">
        <v>2488.8479259999999</v>
      </c>
      <c r="AE26" s="37">
        <v>2564.6256590000003</v>
      </c>
      <c r="AF26" s="37">
        <v>2674.5208000000002</v>
      </c>
      <c r="AG26" s="37" t="s">
        <v>480</v>
      </c>
    </row>
    <row r="27" spans="1:33" s="32" customFormat="1" ht="16.5" customHeight="1" thickBot="1">
      <c r="A27" s="36" t="s">
        <v>481</v>
      </c>
      <c r="B27" s="35" t="s">
        <v>480</v>
      </c>
      <c r="C27" s="35" t="s">
        <v>480</v>
      </c>
      <c r="D27" s="35" t="s">
        <v>480</v>
      </c>
      <c r="E27" s="35" t="s">
        <v>480</v>
      </c>
      <c r="F27" s="35">
        <v>10558</v>
      </c>
      <c r="G27" s="35">
        <v>10427</v>
      </c>
      <c r="H27" s="35">
        <v>11475</v>
      </c>
      <c r="I27" s="35">
        <v>10528</v>
      </c>
      <c r="J27" s="35">
        <v>10737</v>
      </c>
      <c r="K27" s="35">
        <v>10231</v>
      </c>
      <c r="L27" s="35">
        <v>10668</v>
      </c>
      <c r="M27" s="35">
        <v>10559</v>
      </c>
      <c r="N27" s="35">
        <v>11530.220300000001</v>
      </c>
      <c r="O27" s="35">
        <v>12056.0676</v>
      </c>
      <c r="P27" s="35">
        <v>12284.382321999999</v>
      </c>
      <c r="Q27" s="35">
        <v>12902.056581000001</v>
      </c>
      <c r="R27" s="34">
        <v>13843.512074999999</v>
      </c>
      <c r="S27" s="34">
        <v>14178.091572000001</v>
      </c>
      <c r="T27" s="34">
        <v>13663.224326</v>
      </c>
      <c r="U27" s="34">
        <v>13606.195594000001</v>
      </c>
      <c r="V27" s="34">
        <v>14354.281087000001</v>
      </c>
      <c r="W27" s="34">
        <v>14417.698761</v>
      </c>
      <c r="X27" s="34">
        <v>14721.465516</v>
      </c>
      <c r="Y27" s="34">
        <v>16137.9522</v>
      </c>
      <c r="Z27" s="34">
        <v>16849.9198</v>
      </c>
      <c r="AA27" s="34">
        <v>16805.109970000001</v>
      </c>
      <c r="AB27" s="34">
        <v>16406.938677999999</v>
      </c>
      <c r="AC27" s="33">
        <v>17316.613255</v>
      </c>
      <c r="AD27" s="33">
        <v>17516.432841999998</v>
      </c>
      <c r="AE27" s="33">
        <v>18004.627035000001</v>
      </c>
      <c r="AF27" s="33">
        <v>18339.048699999999</v>
      </c>
      <c r="AG27" s="33" t="s">
        <v>480</v>
      </c>
    </row>
    <row r="28" spans="1:33" s="29" customFormat="1" ht="12.75" customHeight="1">
      <c r="A28" s="63" t="s">
        <v>479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33" s="31" customFormat="1" ht="12.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33" s="29" customFormat="1" ht="12.75" customHeight="1">
      <c r="A30" s="65" t="s">
        <v>478</v>
      </c>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33" s="29" customFormat="1" ht="38.25" customHeight="1">
      <c r="A31" s="65" t="s">
        <v>477</v>
      </c>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33" s="29" customFormat="1" ht="12.75" customHeight="1">
      <c r="A32" s="58" t="s">
        <v>476</v>
      </c>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s="29" customFormat="1" ht="12.75" customHeight="1">
      <c r="A33" s="58" t="s">
        <v>475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s="29" customFormat="1" ht="12.75" customHeight="1">
      <c r="A34" s="58" t="s">
        <v>474</v>
      </c>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s="29" customFormat="1" ht="25.5" customHeight="1">
      <c r="A35" s="65" t="s">
        <v>473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s="29" customFormat="1" ht="12.75" customHeight="1">
      <c r="A36" s="66" t="s">
        <v>472</v>
      </c>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spans="1:26" s="29" customFormat="1" ht="12.75" customHeight="1">
      <c r="A37" s="58" t="s">
        <v>471</v>
      </c>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s="29" customFormat="1" ht="12.75" customHeight="1">
      <c r="A38" s="58" t="s">
        <v>470</v>
      </c>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spans="1:26" s="29" customFormat="1" ht="12.75" customHeight="1">
      <c r="A39" s="58" t="s">
        <v>469</v>
      </c>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s="29" customFormat="1" ht="12.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s="29" customFormat="1" ht="12.75" customHeight="1">
      <c r="A41" s="71" t="s">
        <v>468</v>
      </c>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s="29" customFormat="1" ht="38.25" customHeight="1">
      <c r="A42" s="67" t="s">
        <v>467</v>
      </c>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s="29" customFormat="1" ht="51" customHeight="1">
      <c r="A43" s="67" t="s">
        <v>466</v>
      </c>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s="29" customFormat="1" ht="12.75" customHeight="1">
      <c r="A44" s="73" t="s">
        <v>465</v>
      </c>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s="29" customFormat="1" ht="12.75" customHeight="1">
      <c r="A45" s="74" t="s">
        <v>464</v>
      </c>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spans="1:26" s="29" customFormat="1" ht="12.75" customHeight="1">
      <c r="A46" s="75" t="s">
        <v>463</v>
      </c>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s="29" customFormat="1" ht="12.75" customHeight="1">
      <c r="A47" s="67" t="s">
        <v>462</v>
      </c>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s="29" customFormat="1" ht="12.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s="29" customFormat="1" ht="12.75" customHeight="1">
      <c r="A49" s="68" t="s">
        <v>461</v>
      </c>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s="29" customFormat="1" ht="12.75" customHeight="1">
      <c r="A50" s="68" t="s">
        <v>460</v>
      </c>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s="29" customFormat="1" ht="12.75" customHeight="1">
      <c r="A51" s="69" t="s">
        <v>459</v>
      </c>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spans="1:26" s="29" customFormat="1" ht="12.75" customHeight="1">
      <c r="A52" s="60" t="s">
        <v>458</v>
      </c>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s="29" customFormat="1" ht="12.75" customHeight="1">
      <c r="A53" s="60" t="s">
        <v>457</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s="29" customFormat="1" ht="12.75" customHeight="1">
      <c r="A54" s="61" t="s">
        <v>456</v>
      </c>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s="29" customFormat="1" ht="12.75" customHeight="1">
      <c r="A55" s="62" t="s">
        <v>455</v>
      </c>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s="29" customFormat="1" ht="12.75" customHeight="1">
      <c r="A56" s="69" t="s">
        <v>454</v>
      </c>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s="29" customFormat="1" ht="12.75" customHeight="1">
      <c r="A57" s="61" t="s">
        <v>453</v>
      </c>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s="29" customFormat="1" ht="12.75" customHeight="1">
      <c r="A58" s="60" t="s">
        <v>445</v>
      </c>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s="29" customFormat="1" ht="12.75" customHeight="1">
      <c r="A59" s="69" t="s">
        <v>452</v>
      </c>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s="29" customFormat="1" ht="12.75" customHeight="1">
      <c r="A60" s="60" t="s">
        <v>451</v>
      </c>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s="29" customFormat="1" ht="12.75" customHeight="1">
      <c r="A61" s="69" t="s">
        <v>450</v>
      </c>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s="29" customFormat="1" ht="12.75" customHeight="1">
      <c r="A62" s="60" t="s">
        <v>449</v>
      </c>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s="29" customFormat="1" ht="12.75" customHeight="1">
      <c r="A63" s="60" t="s">
        <v>448</v>
      </c>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s="29" customFormat="1" ht="12.75" customHeight="1">
      <c r="A64" s="69" t="s">
        <v>447</v>
      </c>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s="29" customFormat="1" ht="12.75" customHeight="1">
      <c r="A65" s="61" t="s">
        <v>446</v>
      </c>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s="29" customFormat="1" ht="12.75" customHeight="1">
      <c r="A66" s="60" t="s">
        <v>445</v>
      </c>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s="29" customFormat="1" ht="12.75" customHeight="1">
      <c r="A67" s="69" t="s">
        <v>444</v>
      </c>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s="29" customFormat="1" ht="12.75" customHeight="1">
      <c r="A68" s="60" t="s">
        <v>443</v>
      </c>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s="29" customFormat="1" ht="12.75" customHeight="1">
      <c r="A69" s="69" t="s">
        <v>442</v>
      </c>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s="29" customFormat="1" ht="12.75" customHeight="1">
      <c r="A70" s="61" t="s">
        <v>441</v>
      </c>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spans="1:26" s="29" customFormat="1" ht="12.75" customHeight="1">
      <c r="A71" s="60" t="s">
        <v>440</v>
      </c>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s="30" customFormat="1" ht="12.75" customHeight="1">
      <c r="A72" s="62" t="s">
        <v>439</v>
      </c>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s="30" customFormat="1" ht="12.75" customHeight="1">
      <c r="A73" s="69" t="s">
        <v>438</v>
      </c>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s="30" customFormat="1" ht="12.75" customHeight="1">
      <c r="A74" s="60" t="s">
        <v>437</v>
      </c>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s="30" customFormat="1" ht="12.75" customHeight="1">
      <c r="A75" s="60" t="s">
        <v>436</v>
      </c>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s="29" customFormat="1" ht="12.75" customHeight="1">
      <c r="A76" s="60" t="s">
        <v>433</v>
      </c>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2.75" customHeight="1">
      <c r="A77" s="69" t="s">
        <v>435</v>
      </c>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s="29" customFormat="1" ht="12.75" customHeight="1">
      <c r="A78" s="60" t="s">
        <v>434</v>
      </c>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s="30" customFormat="1" ht="12.75" customHeight="1">
      <c r="A79" s="60" t="s">
        <v>433</v>
      </c>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s="29" customFormat="1" ht="12.75" customHeight="1">
      <c r="A80" s="62" t="s">
        <v>432</v>
      </c>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s="29" customFormat="1" ht="12.75" customHeight="1">
      <c r="A81" s="60" t="s">
        <v>431</v>
      </c>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s="29" customFormat="1" ht="12.75" customHeight="1">
      <c r="A82" s="60" t="s">
        <v>430</v>
      </c>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2.75" customHeight="1">
      <c r="A83" s="60" t="s">
        <v>429</v>
      </c>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2.75" customHeight="1">
      <c r="A84" s="72" t="s">
        <v>428</v>
      </c>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6:Z56"/>
    <mergeCell ref="A66:Z66"/>
    <mergeCell ref="A57:Z57"/>
    <mergeCell ref="A58:Z58"/>
    <mergeCell ref="A59:Z59"/>
    <mergeCell ref="A60:Z60"/>
    <mergeCell ref="A61:Z61"/>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1:AG1"/>
    <mergeCell ref="A52:Z52"/>
    <mergeCell ref="A53:Z53"/>
    <mergeCell ref="A54:Z54"/>
  </mergeCells>
  <pageMargins left="0.25" right="0.25" top="0.25" bottom="0.25" header="0.3" footer="0.3"/>
  <pageSetup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398</v>
      </c>
    </row>
    <row r="2" spans="1:7">
      <c r="A2" s="1"/>
    </row>
    <row r="3" spans="1:7" ht="45">
      <c r="A3" s="24" t="s">
        <v>399</v>
      </c>
      <c r="B3" s="24" t="s">
        <v>400</v>
      </c>
      <c r="C3" s="24" t="s">
        <v>401</v>
      </c>
      <c r="D3" s="24" t="s">
        <v>402</v>
      </c>
      <c r="E3" s="24" t="s">
        <v>403</v>
      </c>
      <c r="F3" s="24" t="s">
        <v>404</v>
      </c>
      <c r="G3" s="24" t="s">
        <v>405</v>
      </c>
    </row>
    <row r="4" spans="1:7">
      <c r="A4" t="s">
        <v>406</v>
      </c>
      <c r="B4" s="25">
        <v>21611</v>
      </c>
      <c r="C4" s="25">
        <v>244203</v>
      </c>
      <c r="D4" s="25">
        <v>3584</v>
      </c>
      <c r="E4">
        <v>11.3</v>
      </c>
      <c r="F4">
        <v>5.7</v>
      </c>
      <c r="G4">
        <v>2.4</v>
      </c>
    </row>
    <row r="5" spans="1:7">
      <c r="A5" t="s">
        <v>407</v>
      </c>
      <c r="B5" s="25">
        <v>10147</v>
      </c>
      <c r="C5" s="25">
        <v>121865</v>
      </c>
      <c r="D5" s="25">
        <v>2035</v>
      </c>
      <c r="E5">
        <v>12</v>
      </c>
      <c r="F5">
        <v>6</v>
      </c>
      <c r="G5">
        <v>2.7</v>
      </c>
    </row>
    <row r="6" spans="1:7">
      <c r="A6" t="s">
        <v>408</v>
      </c>
      <c r="B6">
        <v>735</v>
      </c>
      <c r="C6" s="25">
        <v>8137</v>
      </c>
      <c r="D6">
        <v>154</v>
      </c>
      <c r="E6">
        <v>11.1</v>
      </c>
      <c r="F6">
        <v>7.8</v>
      </c>
      <c r="G6">
        <v>2.4</v>
      </c>
    </row>
    <row r="7" spans="1:7">
      <c r="A7" t="s">
        <v>409</v>
      </c>
      <c r="B7">
        <v>854</v>
      </c>
      <c r="C7" s="25">
        <v>12694</v>
      </c>
      <c r="D7">
        <v>220</v>
      </c>
      <c r="E7">
        <v>14.9</v>
      </c>
      <c r="F7">
        <v>4.0999999999999996</v>
      </c>
      <c r="G7">
        <v>3.8</v>
      </c>
    </row>
    <row r="8" spans="1:7">
      <c r="A8" t="s">
        <v>410</v>
      </c>
      <c r="B8" s="25">
        <v>1704</v>
      </c>
      <c r="C8" s="25">
        <v>18728</v>
      </c>
      <c r="D8">
        <v>212</v>
      </c>
      <c r="E8">
        <v>11</v>
      </c>
      <c r="F8">
        <v>4.7</v>
      </c>
      <c r="G8">
        <v>2.2999999999999998</v>
      </c>
    </row>
    <row r="9" spans="1:7">
      <c r="A9" t="s">
        <v>411</v>
      </c>
      <c r="B9" s="25">
        <v>2508</v>
      </c>
      <c r="C9" s="25">
        <v>21580</v>
      </c>
      <c r="D9">
        <v>362</v>
      </c>
      <c r="E9">
        <v>8.6</v>
      </c>
      <c r="F9">
        <v>6.3</v>
      </c>
      <c r="G9">
        <v>2.2999999999999998</v>
      </c>
    </row>
    <row r="10" spans="1:7">
      <c r="A10" t="s">
        <v>412</v>
      </c>
      <c r="B10" s="25">
        <v>3916</v>
      </c>
      <c r="C10" s="25">
        <v>43741</v>
      </c>
      <c r="D10">
        <v>280</v>
      </c>
      <c r="E10">
        <v>11.2</v>
      </c>
      <c r="F10">
        <v>4.5999999999999996</v>
      </c>
      <c r="G10">
        <v>1.3</v>
      </c>
    </row>
    <row r="11" spans="1:7">
      <c r="A11" t="s">
        <v>413</v>
      </c>
      <c r="B11" s="25">
        <v>1747</v>
      </c>
      <c r="C11" s="25">
        <v>17458</v>
      </c>
      <c r="D11">
        <v>322</v>
      </c>
      <c r="E11">
        <v>10</v>
      </c>
      <c r="F11">
        <v>6.8</v>
      </c>
      <c r="G11">
        <v>2.4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cols>
    <col min="1" max="1" width="50.42578125" customWidth="1"/>
  </cols>
  <sheetData>
    <row r="1" spans="1:4">
      <c r="A1" s="20" t="s">
        <v>641</v>
      </c>
      <c r="B1" s="21"/>
      <c r="C1" s="26"/>
      <c r="D1" s="20" t="s">
        <v>640</v>
      </c>
    </row>
    <row r="2" spans="1:4">
      <c r="A2" t="s">
        <v>634</v>
      </c>
      <c r="B2">
        <v>1.67</v>
      </c>
      <c r="C2" s="26"/>
      <c r="D2" s="27" t="s">
        <v>639</v>
      </c>
    </row>
    <row r="3" spans="1:4">
      <c r="A3" t="s">
        <v>635</v>
      </c>
      <c r="B3">
        <v>1</v>
      </c>
      <c r="C3" s="26"/>
    </row>
    <row r="4" spans="1:4">
      <c r="A4" t="s">
        <v>637</v>
      </c>
      <c r="B4">
        <v>16</v>
      </c>
      <c r="C4"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heetViews>
  <sheetFormatPr defaultRowHeight="15"/>
  <cols>
    <col min="1" max="1" width="16.5703125" customWidth="1"/>
    <col min="2" max="2" width="10.28515625" customWidth="1"/>
  </cols>
  <sheetData>
    <row r="1" spans="1:37">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646</v>
      </c>
      <c r="B2" s="22">
        <f>'AEO 7'!C18*'Vehicle Loadings'!$B2*10^9</f>
        <v>4600375419399.999</v>
      </c>
      <c r="C2" s="22">
        <f>'AEO 7'!D18*'Vehicle Loadings'!$B2*10^9</f>
        <v>4744635939549.999</v>
      </c>
      <c r="D2" s="22">
        <f>'AEO 7'!E18*'Vehicle Loadings'!$B2*10^9</f>
        <v>4853627495899.999</v>
      </c>
      <c r="E2" s="22">
        <f>'AEO 7'!F18*'Vehicle Loadings'!$B2*10^9</f>
        <v>4943593037840</v>
      </c>
      <c r="F2" s="22">
        <f>'AEO 7'!G18*'Vehicle Loadings'!$B2*10^9</f>
        <v>4995285164070</v>
      </c>
      <c r="G2" s="22">
        <f>'AEO 7'!H18*'Vehicle Loadings'!$B2*10^9</f>
        <v>5038235884049.999</v>
      </c>
      <c r="H2" s="22">
        <f>'AEO 7'!I18*'Vehicle Loadings'!$B2*10^9</f>
        <v>5071045512330</v>
      </c>
      <c r="I2" s="22">
        <f>'AEO 7'!J18*'Vehicle Loadings'!$B2*10^9</f>
        <v>5095002836340</v>
      </c>
      <c r="J2" s="22">
        <f>'AEO 7'!K18*'Vehicle Loadings'!$B2*10^9</f>
        <v>5104147881590</v>
      </c>
      <c r="K2" s="22">
        <f>'AEO 7'!L18*'Vehicle Loadings'!$B2*10^9</f>
        <v>5108585449010</v>
      </c>
      <c r="L2" s="22">
        <f>'AEO 7'!M18*'Vehicle Loadings'!$B2*10^9</f>
        <v>5110937148020</v>
      </c>
      <c r="M2" s="22">
        <f>'AEO 7'!N18*'Vehicle Loadings'!$B2*10^9</f>
        <v>5126183237669.999</v>
      </c>
      <c r="N2" s="22">
        <f>'AEO 7'!O18*'Vehicle Loadings'!$B2*10^9</f>
        <v>5147884268100</v>
      </c>
      <c r="O2" s="22">
        <f>'AEO 7'!P18*'Vehicle Loadings'!$B2*10^9</f>
        <v>5177954460110</v>
      </c>
      <c r="P2" s="22">
        <f>'AEO 7'!Q18*'Vehicle Loadings'!$B2*10^9</f>
        <v>5209093273429.999</v>
      </c>
      <c r="Q2" s="22">
        <f>'AEO 7'!R18*'Vehicle Loadings'!$B2*10^9</f>
        <v>5237818008230</v>
      </c>
      <c r="R2" s="22">
        <f>'AEO 7'!S18*'Vehicle Loadings'!$B2*10^9</f>
        <v>5263499966290</v>
      </c>
      <c r="S2" s="22">
        <f>'AEO 7'!T18*'Vehicle Loadings'!$B2*10^9</f>
        <v>5290233012330</v>
      </c>
      <c r="T2" s="22">
        <f>'AEO 7'!U18*'Vehicle Loadings'!$B2*10^9</f>
        <v>5321852929270</v>
      </c>
      <c r="U2" s="22">
        <f>'AEO 7'!V18*'Vehicle Loadings'!$B2*10^9</f>
        <v>5354815451060</v>
      </c>
      <c r="V2" s="22">
        <f>'AEO 7'!W18*'Vehicle Loadings'!$B2*10^9</f>
        <v>5386101042349.999</v>
      </c>
      <c r="W2" s="22">
        <f>'AEO 7'!X18*'Vehicle Loadings'!$B2*10^9</f>
        <v>5422218868819.999</v>
      </c>
      <c r="X2" s="22">
        <f>'AEO 7'!Y18*'Vehicle Loadings'!$B2*10^9</f>
        <v>5458806791940</v>
      </c>
      <c r="Y2" s="22">
        <f>'AEO 7'!Z18*'Vehicle Loadings'!$B2*10^9</f>
        <v>5497521354850</v>
      </c>
      <c r="Z2" s="22">
        <f>'AEO 7'!AA18*'Vehicle Loadings'!$B2*10^9</f>
        <v>5531061200650</v>
      </c>
      <c r="AA2" s="22">
        <f>'AEO 7'!AB18*'Vehicle Loadings'!$B2*10^9</f>
        <v>5562487454370</v>
      </c>
      <c r="AB2" s="22">
        <f>'AEO 7'!AC18*'Vehicle Loadings'!$B2*10^9</f>
        <v>5594521200650</v>
      </c>
      <c r="AC2" s="22">
        <f>'AEO 7'!AD18*'Vehicle Loadings'!$B2*10^9</f>
        <v>5630360559630</v>
      </c>
      <c r="AD2" s="22">
        <f>'AEO 7'!AE18*'Vehicle Loadings'!$B2*10^9</f>
        <v>5666610893919.999</v>
      </c>
      <c r="AE2" s="22">
        <f>'AEO 7'!AF18*'Vehicle Loadings'!$B2*10^9</f>
        <v>5703011267690</v>
      </c>
      <c r="AF2" s="22">
        <f>'AEO 7'!AG18*'Vehicle Loadings'!$B2*10^9</f>
        <v>5740782784940</v>
      </c>
      <c r="AG2" s="22">
        <f>'AEO 7'!AH18*'Vehicle Loadings'!$B2*10^9</f>
        <v>5780824052630</v>
      </c>
      <c r="AH2" s="22">
        <f>'AEO 7'!AI18*'Vehicle Loadings'!$B2*10^9</f>
        <v>5820270464650</v>
      </c>
      <c r="AI2" s="22">
        <f>'AEO 7'!AJ18*'Vehicle Loadings'!$B2*10^9</f>
        <v>5862571287430</v>
      </c>
      <c r="AJ2" s="22">
        <f>'AEO 7'!AK18*'Vehicle Loadings'!$B2*10^9</f>
        <v>5910037856080</v>
      </c>
      <c r="AK2" s="22">
        <f>'AEO 7'!AL18*'Vehicle Loadings'!$B2*10^9</f>
        <v>5957178253690</v>
      </c>
    </row>
    <row r="3" spans="1:37">
      <c r="A3" t="s">
        <v>396</v>
      </c>
      <c r="B3" s="22">
        <f>'NTS 1-40'!AG13*10^6</f>
        <v>344073204464.09851</v>
      </c>
      <c r="C3" s="22">
        <f>$B3*('AEO 7'!D55/'AEO 7'!$C55)/('AEO 7'!D44/'AEO 7'!$C44)</f>
        <v>343487643660.82129</v>
      </c>
      <c r="D3" s="22">
        <f>$B3*('AEO 7'!E55/'AEO 7'!$C55)/('AEO 7'!E44/'AEO 7'!$C44)</f>
        <v>342087173972.74475</v>
      </c>
      <c r="E3" s="22">
        <f>$B3*('AEO 7'!F55/'AEO 7'!$C55)/('AEO 7'!F44/'AEO 7'!$C44)</f>
        <v>339350162621.39069</v>
      </c>
      <c r="F3" s="22">
        <f>$B3*('AEO 7'!G55/'AEO 7'!$C55)/('AEO 7'!G44/'AEO 7'!$C44)</f>
        <v>336933222707.67975</v>
      </c>
      <c r="G3" s="22">
        <f>$B3*('AEO 7'!H55/'AEO 7'!$C55)/('AEO 7'!H44/'AEO 7'!$C44)</f>
        <v>334687432712.42615</v>
      </c>
      <c r="H3" s="22">
        <f>$B3*('AEO 7'!I55/'AEO 7'!$C55)/('AEO 7'!I44/'AEO 7'!$C44)</f>
        <v>332230515095.88965</v>
      </c>
      <c r="I3" s="22">
        <f>$B3*('AEO 7'!J55/'AEO 7'!$C55)/('AEO 7'!J44/'AEO 7'!$C44)</f>
        <v>329705070251.83942</v>
      </c>
      <c r="J3" s="22">
        <f>$B3*('AEO 7'!K55/'AEO 7'!$C55)/('AEO 7'!K44/'AEO 7'!$C44)</f>
        <v>327041514547.78113</v>
      </c>
      <c r="K3" s="22">
        <f>$B3*('AEO 7'!L55/'AEO 7'!$C55)/('AEO 7'!L44/'AEO 7'!$C44)</f>
        <v>324170750698.63068</v>
      </c>
      <c r="L3" s="22">
        <f>$B3*('AEO 7'!M55/'AEO 7'!$C55)/('AEO 7'!M44/'AEO 7'!$C44)</f>
        <v>321003370961.88745</v>
      </c>
      <c r="M3" s="22">
        <f>$B3*('AEO 7'!N55/'AEO 7'!$C55)/('AEO 7'!N44/'AEO 7'!$C44)</f>
        <v>317571383553.93396</v>
      </c>
      <c r="N3" s="22">
        <f>$B3*('AEO 7'!O55/'AEO 7'!$C55)/('AEO 7'!O44/'AEO 7'!$C44)</f>
        <v>313747355554.98383</v>
      </c>
      <c r="O3" s="22">
        <f>$B3*('AEO 7'!P55/'AEO 7'!$C55)/('AEO 7'!P44/'AEO 7'!$C44)</f>
        <v>309716114913.36298</v>
      </c>
      <c r="P3" s="22">
        <f>$B3*('AEO 7'!Q55/'AEO 7'!$C55)/('AEO 7'!Q44/'AEO 7'!$C44)</f>
        <v>305579884986.59106</v>
      </c>
      <c r="Q3" s="22">
        <f>$B3*('AEO 7'!R55/'AEO 7'!$C55)/('AEO 7'!R44/'AEO 7'!$C44)</f>
        <v>301512809746.82062</v>
      </c>
      <c r="R3" s="22">
        <f>$B3*('AEO 7'!S55/'AEO 7'!$C55)/('AEO 7'!S44/'AEO 7'!$C44)</f>
        <v>297685343420.58887</v>
      </c>
      <c r="S3" s="22">
        <f>$B3*('AEO 7'!T55/'AEO 7'!$C55)/('AEO 7'!T44/'AEO 7'!$C44)</f>
        <v>294186612368.78571</v>
      </c>
      <c r="T3" s="22">
        <f>$B3*('AEO 7'!U55/'AEO 7'!$C55)/('AEO 7'!U44/'AEO 7'!$C44)</f>
        <v>291035297064.40582</v>
      </c>
      <c r="U3" s="22">
        <f>$B3*('AEO 7'!V55/'AEO 7'!$C55)/('AEO 7'!V44/'AEO 7'!$C44)</f>
        <v>288442746355.05115</v>
      </c>
      <c r="V3" s="22">
        <f>$B3*('AEO 7'!W55/'AEO 7'!$C55)/('AEO 7'!W44/'AEO 7'!$C44)</f>
        <v>286476175545.59619</v>
      </c>
      <c r="W3" s="22">
        <f>$B3*('AEO 7'!X55/'AEO 7'!$C55)/('AEO 7'!X44/'AEO 7'!$C44)</f>
        <v>284949178091.94604</v>
      </c>
      <c r="X3" s="22">
        <f>$B3*('AEO 7'!Y55/'AEO 7'!$C55)/('AEO 7'!Y44/'AEO 7'!$C44)</f>
        <v>283847351634.57666</v>
      </c>
      <c r="Y3" s="22">
        <f>$B3*('AEO 7'!Z55/'AEO 7'!$C55)/('AEO 7'!Z44/'AEO 7'!$C44)</f>
        <v>283001690932.45923</v>
      </c>
      <c r="Z3" s="22">
        <f>$B3*('AEO 7'!AA55/'AEO 7'!$C55)/('AEO 7'!AA44/'AEO 7'!$C44)</f>
        <v>282479326990.56519</v>
      </c>
      <c r="AA3" s="22">
        <f>$B3*('AEO 7'!AB55/'AEO 7'!$C55)/('AEO 7'!AB44/'AEO 7'!$C44)</f>
        <v>281823474705.44122</v>
      </c>
      <c r="AB3" s="22">
        <f>$B3*('AEO 7'!AC55/'AEO 7'!$C55)/('AEO 7'!AC44/'AEO 7'!$C44)</f>
        <v>281645735442.07977</v>
      </c>
      <c r="AC3" s="22">
        <f>$B3*('AEO 7'!AD55/'AEO 7'!$C55)/('AEO 7'!AD44/'AEO 7'!$C44)</f>
        <v>281647076236.42572</v>
      </c>
      <c r="AD3" s="22">
        <f>$B3*('AEO 7'!AE55/'AEO 7'!$C55)/('AEO 7'!AE44/'AEO 7'!$C44)</f>
        <v>281950072355.90375</v>
      </c>
      <c r="AE3" s="22">
        <f>$B3*('AEO 7'!AF55/'AEO 7'!$C55)/('AEO 7'!AF44/'AEO 7'!$C44)</f>
        <v>282430184547.95276</v>
      </c>
      <c r="AF3" s="22">
        <f>$B3*('AEO 7'!AG55/'AEO 7'!$C55)/('AEO 7'!AG44/'AEO 7'!$C44)</f>
        <v>282874089948.52014</v>
      </c>
      <c r="AG3" s="22">
        <f>$B3*('AEO 7'!AH55/'AEO 7'!$C55)/('AEO 7'!AH44/'AEO 7'!$C44)</f>
        <v>283381861738.12164</v>
      </c>
      <c r="AH3" s="22">
        <f>$B3*('AEO 7'!AI55/'AEO 7'!$C55)/('AEO 7'!AI44/'AEO 7'!$C44)</f>
        <v>284047924361.08002</v>
      </c>
      <c r="AI3" s="22">
        <f>$B3*('AEO 7'!AJ55/'AEO 7'!$C55)/('AEO 7'!AJ44/'AEO 7'!$C44)</f>
        <v>284627880480.42383</v>
      </c>
      <c r="AJ3" s="22">
        <f>$B3*('AEO 7'!AK55/'AEO 7'!$C55)/('AEO 7'!AK44/'AEO 7'!$C44)</f>
        <v>285312139785.91125</v>
      </c>
      <c r="AK3" s="22">
        <f>$B3*('AEO 7'!AL55/'AEO 7'!$C55)/('AEO 7'!AL44/'AEO 7'!$C44)</f>
        <v>286041883839.75946</v>
      </c>
    </row>
    <row r="4" spans="1:37">
      <c r="A4" t="s">
        <v>393</v>
      </c>
      <c r="B4" s="22">
        <f>SUM('AEO 48'!C45,'AEO 48'!C59)*10^9</f>
        <v>908427338000</v>
      </c>
      <c r="C4" s="22">
        <f>SUM('AEO 48'!D45,'AEO 48'!D59)*10^9</f>
        <v>915525482000</v>
      </c>
      <c r="D4" s="22">
        <f>SUM('AEO 48'!E45,'AEO 48'!E59)*10^9</f>
        <v>940598449000</v>
      </c>
      <c r="E4" s="22">
        <f>SUM('AEO 48'!F45,'AEO 48'!F59)*10^9</f>
        <v>968017303000</v>
      </c>
      <c r="F4" s="22">
        <f>SUM('AEO 48'!G45,'AEO 48'!G59)*10^9</f>
        <v>992107117000</v>
      </c>
      <c r="G4" s="22">
        <f>SUM('AEO 48'!H45,'AEO 48'!H59)*10^9</f>
        <v>1017642670000</v>
      </c>
      <c r="H4" s="22">
        <f>SUM('AEO 48'!I45,'AEO 48'!I59)*10^9</f>
        <v>1045948151000</v>
      </c>
      <c r="I4" s="22">
        <f>SUM('AEO 48'!J45,'AEO 48'!J59)*10^9</f>
        <v>1074401428000.0001</v>
      </c>
      <c r="J4" s="22">
        <f>SUM('AEO 48'!K45,'AEO 48'!K59)*10^9</f>
        <v>1101391877000</v>
      </c>
      <c r="K4" s="22">
        <f>SUM('AEO 48'!L45,'AEO 48'!L59)*10^9</f>
        <v>1128549407999.9998</v>
      </c>
      <c r="L4" s="22">
        <f>SUM('AEO 48'!M45,'AEO 48'!M59)*10^9</f>
        <v>1155131378000</v>
      </c>
      <c r="M4" s="22">
        <f>SUM('AEO 48'!N45,'AEO 48'!N59)*10^9</f>
        <v>1179945679000</v>
      </c>
      <c r="N4" s="22">
        <f>SUM('AEO 48'!O45,'AEO 48'!O59)*10^9</f>
        <v>1206132202000</v>
      </c>
      <c r="O4" s="22">
        <f>SUM('AEO 48'!P45,'AEO 48'!P59)*10^9</f>
        <v>1235053314000</v>
      </c>
      <c r="P4" s="22">
        <f>SUM('AEO 48'!Q45,'AEO 48'!Q59)*10^9</f>
        <v>1262803191999.9998</v>
      </c>
      <c r="Q4" s="22">
        <f>SUM('AEO 48'!R45,'AEO 48'!R59)*10^9</f>
        <v>1287658874000</v>
      </c>
      <c r="R4" s="22">
        <f>SUM('AEO 48'!S45,'AEO 48'!S59)*10^9</f>
        <v>1311941864000.0002</v>
      </c>
      <c r="S4" s="22">
        <f>SUM('AEO 48'!T45,'AEO 48'!T59)*10^9</f>
        <v>1337851592999.9998</v>
      </c>
      <c r="T4" s="22">
        <f>SUM('AEO 48'!U45,'AEO 48'!U59)*10^9</f>
        <v>1366238708000</v>
      </c>
      <c r="U4" s="22">
        <f>SUM('AEO 48'!V45,'AEO 48'!V59)*10^9</f>
        <v>1396174317000</v>
      </c>
      <c r="V4" s="22">
        <f>SUM('AEO 48'!W45,'AEO 48'!W59)*10^9</f>
        <v>1427036621000</v>
      </c>
      <c r="W4" s="22">
        <f>SUM('AEO 48'!X45,'AEO 48'!X59)*10^9</f>
        <v>1458357819000</v>
      </c>
      <c r="X4" s="22">
        <f>SUM('AEO 48'!Y45,'AEO 48'!Y59)*10^9</f>
        <v>1490113983000</v>
      </c>
      <c r="Y4" s="22">
        <f>SUM('AEO 48'!Z45,'AEO 48'!Z59)*10^9</f>
        <v>1523609344000</v>
      </c>
      <c r="Z4" s="22">
        <f>SUM('AEO 48'!AA45,'AEO 48'!AA59)*10^9</f>
        <v>1556361633999.9998</v>
      </c>
      <c r="AA4" s="22">
        <f>SUM('AEO 48'!AB45,'AEO 48'!AB59)*10^9</f>
        <v>1588078552000</v>
      </c>
      <c r="AB4" s="22">
        <f>SUM('AEO 48'!AC45,'AEO 48'!AC59)*10^9</f>
        <v>1620200378000</v>
      </c>
      <c r="AC4" s="22">
        <f>SUM('AEO 48'!AD45,'AEO 48'!AD59)*10^9</f>
        <v>1653605530000</v>
      </c>
      <c r="AD4" s="22">
        <f>SUM('AEO 48'!AE45,'AEO 48'!AE59)*10^9</f>
        <v>1687770203000</v>
      </c>
      <c r="AE4" s="22">
        <f>SUM('AEO 48'!AF45,'AEO 48'!AF59)*10^9</f>
        <v>1721993042000</v>
      </c>
      <c r="AF4" s="22">
        <f>SUM('AEO 48'!AG45,'AEO 48'!AG59)*10^9</f>
        <v>1757133179000</v>
      </c>
      <c r="AG4" s="22">
        <f>SUM('AEO 48'!AH45,'AEO 48'!AH59)*10^9</f>
        <v>1792355834000</v>
      </c>
      <c r="AH4" s="22">
        <f>SUM('AEO 48'!AI45,'AEO 48'!AI59)*10^9</f>
        <v>1825790710000.0002</v>
      </c>
      <c r="AI4" s="22">
        <f>SUM('AEO 48'!AJ45,'AEO 48'!AJ59)*10^9</f>
        <v>1858292054000</v>
      </c>
      <c r="AJ4" s="22">
        <f>SUM('AEO 48'!AK45,'AEO 48'!AK59)*10^9</f>
        <v>1892176575000</v>
      </c>
      <c r="AK4" s="22">
        <f>SUM('AEO 48'!AL45,'AEO 48'!AL59)*10^9</f>
        <v>1926307617000</v>
      </c>
    </row>
    <row r="5" spans="1:37">
      <c r="A5" t="s">
        <v>647</v>
      </c>
      <c r="B5" s="22">
        <f>SUM('NTS 1-40'!AF24:AF27)*10^6</f>
        <v>39288098201</v>
      </c>
      <c r="C5" s="22">
        <f>$B5*('AEO 7'!D57/'AEO 7'!$C57)/('AEO 7'!D48/'AEO 7'!$C48)</f>
        <v>40697477392.56411</v>
      </c>
      <c r="D5" s="22">
        <f>$B5*('AEO 7'!E57/'AEO 7'!$C57)/('AEO 7'!E48/'AEO 7'!$C48)</f>
        <v>40992234631.012932</v>
      </c>
      <c r="E5" s="22">
        <f>$B5*('AEO 7'!F57/'AEO 7'!$C57)/('AEO 7'!F48/'AEO 7'!$C48)</f>
        <v>41460289531.336662</v>
      </c>
      <c r="F5" s="22">
        <f>$B5*('AEO 7'!G57/'AEO 7'!$C57)/('AEO 7'!G48/'AEO 7'!$C48)</f>
        <v>41560073374.904671</v>
      </c>
      <c r="G5" s="22">
        <f>$B5*('AEO 7'!H57/'AEO 7'!$C57)/('AEO 7'!H48/'AEO 7'!$C48)</f>
        <v>41749142044.197525</v>
      </c>
      <c r="H5" s="22">
        <f>$B5*('AEO 7'!I57/'AEO 7'!$C57)/('AEO 7'!I48/'AEO 7'!$C48)</f>
        <v>41986737703.688835</v>
      </c>
      <c r="I5" s="22">
        <f>$B5*('AEO 7'!J57/'AEO 7'!$C57)/('AEO 7'!J48/'AEO 7'!$C48)</f>
        <v>42221098547.202232</v>
      </c>
      <c r="J5" s="22">
        <f>$B5*('AEO 7'!K57/'AEO 7'!$C57)/('AEO 7'!K48/'AEO 7'!$C48)</f>
        <v>42497289783.088165</v>
      </c>
      <c r="K5" s="22">
        <f>$B5*('AEO 7'!L57/'AEO 7'!$C57)/('AEO 7'!L48/'AEO 7'!$C48)</f>
        <v>42758411382.391907</v>
      </c>
      <c r="L5" s="22">
        <f>$B5*('AEO 7'!M57/'AEO 7'!$C57)/('AEO 7'!M48/'AEO 7'!$C48)</f>
        <v>42953492242.337868</v>
      </c>
      <c r="M5" s="22">
        <f>$B5*('AEO 7'!N57/'AEO 7'!$C57)/('AEO 7'!N48/'AEO 7'!$C48)</f>
        <v>43109412376.028145</v>
      </c>
      <c r="N5" s="22">
        <f>$B5*('AEO 7'!O57/'AEO 7'!$C57)/('AEO 7'!O48/'AEO 7'!$C48)</f>
        <v>43300975548.271156</v>
      </c>
      <c r="O5" s="22">
        <f>$B5*('AEO 7'!P57/'AEO 7'!$C57)/('AEO 7'!P48/'AEO 7'!$C48)</f>
        <v>43531532462.264664</v>
      </c>
      <c r="P5" s="22">
        <f>$B5*('AEO 7'!Q57/'AEO 7'!$C57)/('AEO 7'!Q48/'AEO 7'!$C48)</f>
        <v>43696580186.502151</v>
      </c>
      <c r="Q5" s="22">
        <f>$B5*('AEO 7'!R57/'AEO 7'!$C57)/('AEO 7'!R48/'AEO 7'!$C48)</f>
        <v>43787677009.602928</v>
      </c>
      <c r="R5" s="22">
        <f>$B5*('AEO 7'!S57/'AEO 7'!$C57)/('AEO 7'!S48/'AEO 7'!$C48)</f>
        <v>43854554765.595421</v>
      </c>
      <c r="S5" s="22">
        <f>$B5*('AEO 7'!T57/'AEO 7'!$C57)/('AEO 7'!T48/'AEO 7'!$C48)</f>
        <v>43936652546.261574</v>
      </c>
      <c r="T5" s="22">
        <f>$B5*('AEO 7'!U57/'AEO 7'!$C57)/('AEO 7'!U48/'AEO 7'!$C48)</f>
        <v>44085833373.080452</v>
      </c>
      <c r="U5" s="22">
        <f>$B5*('AEO 7'!V57/'AEO 7'!$C57)/('AEO 7'!V48/'AEO 7'!$C48)</f>
        <v>44208815907.702095</v>
      </c>
      <c r="V5" s="22">
        <f>$B5*('AEO 7'!W57/'AEO 7'!$C57)/('AEO 7'!W48/'AEO 7'!$C48)</f>
        <v>44337013553.209671</v>
      </c>
      <c r="W5" s="22">
        <f>$B5*('AEO 7'!X57/'AEO 7'!$C57)/('AEO 7'!X48/'AEO 7'!$C48)</f>
        <v>44417584625.313744</v>
      </c>
      <c r="X5" s="22">
        <f>$B5*('AEO 7'!Y57/'AEO 7'!$C57)/('AEO 7'!Y48/'AEO 7'!$C48)</f>
        <v>44538191312.722374</v>
      </c>
      <c r="Y5" s="22">
        <f>$B5*('AEO 7'!Z57/'AEO 7'!$C57)/('AEO 7'!Z48/'AEO 7'!$C48)</f>
        <v>44657633322.141632</v>
      </c>
      <c r="Z5" s="22">
        <f>$B5*('AEO 7'!AA57/'AEO 7'!$C57)/('AEO 7'!AA48/'AEO 7'!$C48)</f>
        <v>44728226683.785797</v>
      </c>
      <c r="AA5" s="22">
        <f>$B5*('AEO 7'!AB57/'AEO 7'!$C57)/('AEO 7'!AB48/'AEO 7'!$C48)</f>
        <v>44786878151.28273</v>
      </c>
      <c r="AB5" s="22">
        <f>$B5*('AEO 7'!AC57/'AEO 7'!$C57)/('AEO 7'!AC48/'AEO 7'!$C48)</f>
        <v>44839145092.62191</v>
      </c>
      <c r="AC5" s="22">
        <f>$B5*('AEO 7'!AD57/'AEO 7'!$C57)/('AEO 7'!AD48/'AEO 7'!$C48)</f>
        <v>44899422889.378784</v>
      </c>
      <c r="AD5" s="22">
        <f>$B5*('AEO 7'!AE57/'AEO 7'!$C57)/('AEO 7'!AE48/'AEO 7'!$C48)</f>
        <v>44948091557.146561</v>
      </c>
      <c r="AE5" s="22">
        <f>$B5*('AEO 7'!AF57/'AEO 7'!$C57)/('AEO 7'!AF48/'AEO 7'!$C48)</f>
        <v>44977984277.928383</v>
      </c>
      <c r="AF5" s="22">
        <f>$B5*('AEO 7'!AG57/'AEO 7'!$C57)/('AEO 7'!AG48/'AEO 7'!$C48)</f>
        <v>45003468996.013458</v>
      </c>
      <c r="AG5" s="22">
        <f>$B5*('AEO 7'!AH57/'AEO 7'!$C57)/('AEO 7'!AH48/'AEO 7'!$C48)</f>
        <v>45022408973.534637</v>
      </c>
      <c r="AH5" s="22">
        <f>$B5*('AEO 7'!AI57/'AEO 7'!$C57)/('AEO 7'!AI48/'AEO 7'!$C48)</f>
        <v>45023370314.803268</v>
      </c>
      <c r="AI5" s="22">
        <f>$B5*('AEO 7'!AJ57/'AEO 7'!$C57)/('AEO 7'!AJ48/'AEO 7'!$C48)</f>
        <v>45031148613.461029</v>
      </c>
      <c r="AJ5" s="22">
        <f>$B5*('AEO 7'!AK57/'AEO 7'!$C57)/('AEO 7'!AK48/'AEO 7'!$C48)</f>
        <v>45032750170.02919</v>
      </c>
      <c r="AK5" s="22">
        <f>$B5*('AEO 7'!AL57/'AEO 7'!$C57)/('AEO 7'!AL48/'AEO 7'!$C48)</f>
        <v>45017650424.215622</v>
      </c>
    </row>
    <row r="6" spans="1:37">
      <c r="A6" t="s">
        <v>648</v>
      </c>
      <c r="B6" s="22">
        <f>SUM('NRBS 40'!D5,'NRBS 40'!D7:D8)*10^6</f>
        <v>2467000000</v>
      </c>
      <c r="C6" s="22">
        <f>$B6*('AEO 7'!D61/'AEO 7'!$C61)</f>
        <v>2515718331.7065659</v>
      </c>
      <c r="D6" s="22">
        <f>$B6*('AEO 7'!E61/'AEO 7'!$C61)</f>
        <v>2555883978.4375749</v>
      </c>
      <c r="E6" s="22">
        <f>$B6*('AEO 7'!F61/'AEO 7'!$C61)</f>
        <v>2597218625.3346348</v>
      </c>
      <c r="F6" s="22">
        <f>$B6*('AEO 7'!G61/'AEO 7'!$C61)</f>
        <v>2632038843.9559193</v>
      </c>
      <c r="G6" s="22">
        <f>$B6*('AEO 7'!H61/'AEO 7'!$C61)</f>
        <v>2664780840.0597787</v>
      </c>
      <c r="H6" s="22">
        <f>$B6*('AEO 7'!I61/'AEO 7'!$C61)</f>
        <v>2695774331.6417656</v>
      </c>
      <c r="I6" s="22">
        <f>$B6*('AEO 7'!J61/'AEO 7'!$C61)</f>
        <v>2723640497.9932036</v>
      </c>
      <c r="J6" s="22">
        <f>$B6*('AEO 7'!K61/'AEO 7'!$C61)</f>
        <v>2750347655.6330013</v>
      </c>
      <c r="K6" s="22">
        <f>$B6*('AEO 7'!L61/'AEO 7'!$C61)</f>
        <v>2776305454.1919966</v>
      </c>
      <c r="L6" s="22">
        <f>$B6*('AEO 7'!M61/'AEO 7'!$C61)</f>
        <v>2800244978.9600306</v>
      </c>
      <c r="M6" s="22">
        <f>$B6*('AEO 7'!N61/'AEO 7'!$C61)</f>
        <v>2822765717.2017446</v>
      </c>
      <c r="N6" s="22">
        <f>$B6*('AEO 7'!O61/'AEO 7'!$C61)</f>
        <v>2845516258.8949056</v>
      </c>
      <c r="O6" s="22">
        <f>$B6*('AEO 7'!P61/'AEO 7'!$C61)</f>
        <v>2869615646.9335103</v>
      </c>
      <c r="P6" s="22">
        <f>$B6*('AEO 7'!Q61/'AEO 7'!$C61)</f>
        <v>2892046462.0855284</v>
      </c>
      <c r="Q6" s="22">
        <f>$B6*('AEO 7'!R61/'AEO 7'!$C61)</f>
        <v>2911829541.8187127</v>
      </c>
      <c r="R6" s="22">
        <f>$B6*('AEO 7'!S61/'AEO 7'!$C61)</f>
        <v>2930313732.4785042</v>
      </c>
      <c r="S6" s="22">
        <f>$B6*('AEO 7'!T61/'AEO 7'!$C61)</f>
        <v>2948058555.5119047</v>
      </c>
      <c r="T6" s="22">
        <f>$B6*('AEO 7'!U61/'AEO 7'!$C61)</f>
        <v>2967322079.6157327</v>
      </c>
      <c r="U6" s="22">
        <f>$B6*('AEO 7'!V61/'AEO 7'!$C61)</f>
        <v>2985746321.5490603</v>
      </c>
      <c r="V6" s="22">
        <f>$B6*('AEO 7'!W61/'AEO 7'!$C61)</f>
        <v>3004110614.7559242</v>
      </c>
      <c r="W6" s="22">
        <f>$B6*('AEO 7'!X61/'AEO 7'!$C61)</f>
        <v>3020466625.6262379</v>
      </c>
      <c r="X6" s="22">
        <f>$B6*('AEO 7'!Y61/'AEO 7'!$C61)</f>
        <v>3037452098.1244259</v>
      </c>
      <c r="Y6" s="22">
        <f>$B6*('AEO 7'!Z61/'AEO 7'!$C61)</f>
        <v>3054487527.8946662</v>
      </c>
      <c r="Z6" s="22">
        <f>$B6*('AEO 7'!AA61/'AEO 7'!$C61)</f>
        <v>3069874367.6871428</v>
      </c>
      <c r="AA6" s="22">
        <f>$B6*('AEO 7'!AB61/'AEO 7'!$C61)</f>
        <v>3084681703.1237979</v>
      </c>
      <c r="AB6" s="22">
        <f>$B6*('AEO 7'!AC61/'AEO 7'!$C61)</f>
        <v>3099369141.1075244</v>
      </c>
      <c r="AC6" s="22">
        <f>$B6*('AEO 7'!AD61/'AEO 7'!$C61)</f>
        <v>3114516185.9941435</v>
      </c>
      <c r="AD6" s="22">
        <f>$B6*('AEO 7'!AE61/'AEO 7'!$C61)</f>
        <v>3129673222.3351731</v>
      </c>
      <c r="AE6" s="22">
        <f>$B6*('AEO 7'!AF61/'AEO 7'!$C61)</f>
        <v>3144610446.6791682</v>
      </c>
      <c r="AF6" s="22">
        <f>$B6*('AEO 7'!AG61/'AEO 7'!$C61)</f>
        <v>3159527688.1143403</v>
      </c>
      <c r="AG6" s="22">
        <f>$B6*('AEO 7'!AH61/'AEO 7'!$C61)</f>
        <v>3174155177.3716035</v>
      </c>
      <c r="AH6" s="22">
        <f>$B6*('AEO 7'!AI61/'AEO 7'!$C61)</f>
        <v>3187913410.0951357</v>
      </c>
      <c r="AI6" s="22">
        <f>$B6*('AEO 7'!AJ61/'AEO 7'!$C61)</f>
        <v>3202191198.4480238</v>
      </c>
      <c r="AJ6" s="22">
        <f>$B6*('AEO 7'!AK61/'AEO 7'!$C61)</f>
        <v>3216538926.9817872</v>
      </c>
      <c r="AK6" s="22">
        <f>$B6*('AEO 7'!AL61/'AEO 7'!$C61)</f>
        <v>3230057364.7994623</v>
      </c>
    </row>
    <row r="7" spans="1:37">
      <c r="A7" t="s">
        <v>649</v>
      </c>
      <c r="B7" s="22">
        <f>'NTS 1-40'!AG8*10^6</f>
        <v>21118295118.226414</v>
      </c>
      <c r="C7" s="22">
        <f>$B7*('AEO 36'!D20/'AEO 36'!$C20)</f>
        <v>21111347828.09219</v>
      </c>
      <c r="D7" s="22">
        <f>$B7*('AEO 36'!E20/'AEO 36'!$C20)</f>
        <v>20890534359.169872</v>
      </c>
      <c r="E7" s="22">
        <f>$B7*('AEO 36'!F20/'AEO 36'!$C20)</f>
        <v>20567891260.430794</v>
      </c>
      <c r="F7" s="22">
        <f>$B7*('AEO 36'!G20/'AEO 36'!$C20)</f>
        <v>20108092827.472855</v>
      </c>
      <c r="G7" s="22">
        <f>$B7*('AEO 36'!H20/'AEO 36'!$C20)</f>
        <v>19621481646.711372</v>
      </c>
      <c r="H7" s="22">
        <f>$B7*('AEO 36'!I20/'AEO 36'!$C20)</f>
        <v>19100654011.827438</v>
      </c>
      <c r="I7" s="22">
        <f>$B7*('AEO 36'!J20/'AEO 36'!$C20)</f>
        <v>18561290430.100655</v>
      </c>
      <c r="J7" s="22">
        <f>$B7*('AEO 36'!K20/'AEO 36'!$C20)</f>
        <v>17971639321.878494</v>
      </c>
      <c r="K7" s="22">
        <f>$B7*('AEO 36'!L20/'AEO 36'!$C20)</f>
        <v>17378557144.725842</v>
      </c>
      <c r="L7" s="22">
        <f>$B7*('AEO 36'!M20/'AEO 36'!$C20)</f>
        <v>16773231206.042305</v>
      </c>
      <c r="M7" s="22">
        <f>$B7*('AEO 36'!N20/'AEO 36'!$C20)</f>
        <v>16270650000.27215</v>
      </c>
      <c r="N7" s="22">
        <f>$B7*('AEO 36'!O20/'AEO 36'!$C20)</f>
        <v>15839981592.314032</v>
      </c>
      <c r="O7" s="22">
        <f>$B7*('AEO 36'!P20/'AEO 36'!$C20)</f>
        <v>15482236455.810621</v>
      </c>
      <c r="P7" s="22">
        <f>$B7*('AEO 36'!Q20/'AEO 36'!$C20)</f>
        <v>15173318768.157125</v>
      </c>
      <c r="Q7" s="22">
        <f>$B7*('AEO 36'!R20/'AEO 36'!$C20)</f>
        <v>14900389837.273487</v>
      </c>
      <c r="R7" s="22">
        <f>$B7*('AEO 36'!S20/'AEO 36'!$C20)</f>
        <v>14664286426.164925</v>
      </c>
      <c r="S7" s="22">
        <f>$B7*('AEO 36'!T20/'AEO 36'!$C20)</f>
        <v>14475695712.807169</v>
      </c>
      <c r="T7" s="22">
        <f>$B7*('AEO 36'!U20/'AEO 36'!$C20)</f>
        <v>14337084842.397419</v>
      </c>
      <c r="U7" s="22">
        <f>$B7*('AEO 36'!V20/'AEO 36'!$C20)</f>
        <v>14233217234.840673</v>
      </c>
      <c r="V7" s="22">
        <f>$B7*('AEO 36'!W20/'AEO 36'!$C20)</f>
        <v>14152366854.427446</v>
      </c>
      <c r="W7" s="22">
        <f>$B7*('AEO 36'!X20/'AEO 36'!$C20)</f>
        <v>14115549282.197876</v>
      </c>
      <c r="X7" s="22">
        <f>$B7*('AEO 36'!Y20/'AEO 36'!$C20)</f>
        <v>14102153126.568892</v>
      </c>
      <c r="Y7" s="22">
        <f>$B7*('AEO 36'!Z20/'AEO 36'!$C20)</f>
        <v>14113971126.733488</v>
      </c>
      <c r="Z7" s="22">
        <f>$B7*('AEO 36'!AA20/'AEO 36'!$C20)</f>
        <v>14130634858.928305</v>
      </c>
      <c r="AA7" s="22">
        <f>$B7*('AEO 36'!AB20/'AEO 36'!$C20)</f>
        <v>14155856962.267393</v>
      </c>
      <c r="AB7" s="22">
        <f>$B7*('AEO 36'!AC20/'AEO 36'!$C20)</f>
        <v>14194862380.237879</v>
      </c>
      <c r="AC7" s="22">
        <f>$B7*('AEO 36'!AD20/'AEO 36'!$C20)</f>
        <v>14253011164.60046</v>
      </c>
      <c r="AD7" s="22">
        <f>$B7*('AEO 36'!AE20/'AEO 36'!$C20)</f>
        <v>14319492382.742268</v>
      </c>
      <c r="AE7" s="22">
        <f>$B7*('AEO 36'!AF20/'AEO 36'!$C20)</f>
        <v>14392994689.65513</v>
      </c>
      <c r="AF7" s="22">
        <f>$B7*('AEO 36'!AG20/'AEO 36'!$C20)</f>
        <v>14477130812.45248</v>
      </c>
      <c r="AG7" s="22">
        <f>$B7*('AEO 36'!AH20/'AEO 36'!$C20)</f>
        <v>14571738394.133305</v>
      </c>
      <c r="AH7" s="22">
        <f>$B7*('AEO 36'!AI20/'AEO 36'!$C20)</f>
        <v>14667004486.727327</v>
      </c>
      <c r="AI7" s="22">
        <f>$B7*('AEO 36'!AJ20/'AEO 36'!$C20)</f>
        <v>14769574373.639618</v>
      </c>
      <c r="AJ7" s="22">
        <f>$B7*('AEO 36'!AK20/'AEO 36'!$C20)</f>
        <v>14887324072.464745</v>
      </c>
      <c r="AK7" s="22">
        <f>$B7*('AEO 36'!AL20/'AEO 36'!$C20)</f>
        <v>15007596549.305601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7"/>
  <sheetViews>
    <sheetView workbookViewId="0"/>
  </sheetViews>
  <sheetFormatPr defaultRowHeight="15"/>
  <cols>
    <col min="1" max="1" width="16.5703125" customWidth="1"/>
    <col min="2" max="2" width="10.28515625" customWidth="1"/>
  </cols>
  <sheetData>
    <row r="1" spans="1:37">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646</v>
      </c>
      <c r="B2" s="22">
        <f>'AEO 7'!C19*'Vehicle Loadings'!$B3*10^9</f>
        <v>95267319000</v>
      </c>
      <c r="C2" s="22">
        <f>'AEO 7'!D19*'Vehicle Loadings'!$B3*10^9</f>
        <v>97402908000</v>
      </c>
      <c r="D2" s="22">
        <f>'AEO 7'!E19*'Vehicle Loadings'!$B3*10^9</f>
        <v>101998131000</v>
      </c>
      <c r="E2" s="22">
        <f>'AEO 7'!F19*'Vehicle Loadings'!$B3*10^9</f>
        <v>104102829000</v>
      </c>
      <c r="F2" s="22">
        <f>'AEO 7'!G19*'Vehicle Loadings'!$B3*10^9</f>
        <v>105533676000</v>
      </c>
      <c r="G2" s="22">
        <f>'AEO 7'!H19*'Vehicle Loadings'!$B3*10^9</f>
        <v>107219849000</v>
      </c>
      <c r="H2" s="22">
        <f>'AEO 7'!I19*'Vehicle Loadings'!$B3*10^9</f>
        <v>109180321000</v>
      </c>
      <c r="I2" s="22">
        <f>'AEO 7'!J19*'Vehicle Loadings'!$B3*10^9</f>
        <v>110982384000</v>
      </c>
      <c r="J2" s="22">
        <f>'AEO 7'!K19*'Vehicle Loadings'!$B3*10^9</f>
        <v>112548294000</v>
      </c>
      <c r="K2" s="22">
        <f>'AEO 7'!L19*'Vehicle Loadings'!$B3*10^9</f>
        <v>114004913000</v>
      </c>
      <c r="L2" s="22">
        <f>'AEO 7'!M19*'Vehicle Loadings'!$B3*10^9</f>
        <v>114818115000</v>
      </c>
      <c r="M2" s="22">
        <f>'AEO 7'!N19*'Vehicle Loadings'!$B3*10^9</f>
        <v>115253754000</v>
      </c>
      <c r="N2" s="22">
        <f>'AEO 7'!O19*'Vehicle Loadings'!$B3*10^9</f>
        <v>116226494000</v>
      </c>
      <c r="O2" s="22">
        <f>'AEO 7'!P19*'Vehicle Loadings'!$B3*10^9</f>
        <v>117578545000</v>
      </c>
      <c r="P2" s="22">
        <f>'AEO 7'!Q19*'Vehicle Loadings'!$B3*10^9</f>
        <v>118943336000</v>
      </c>
      <c r="Q2" s="22">
        <f>'AEO 7'!R19*'Vehicle Loadings'!$B3*10^9</f>
        <v>120277870000</v>
      </c>
      <c r="R2" s="22">
        <f>'AEO 7'!S19*'Vehicle Loadings'!$B3*10^9</f>
        <v>121624451000</v>
      </c>
      <c r="S2" s="22">
        <f>'AEO 7'!T19*'Vehicle Loadings'!$B3*10^9</f>
        <v>122891975000</v>
      </c>
      <c r="T2" s="22">
        <f>'AEO 7'!U19*'Vehicle Loadings'!$B3*10^9</f>
        <v>124628998000</v>
      </c>
      <c r="U2" s="22">
        <f>'AEO 7'!V19*'Vehicle Loadings'!$B3*10^9</f>
        <v>126684280000</v>
      </c>
      <c r="V2" s="22">
        <f>'AEO 7'!W19*'Vehicle Loadings'!$B3*10^9</f>
        <v>128766647000</v>
      </c>
      <c r="W2" s="22">
        <f>'AEO 7'!X19*'Vehicle Loadings'!$B3*10^9</f>
        <v>130686813000</v>
      </c>
      <c r="X2" s="22">
        <f>'AEO 7'!Y19*'Vehicle Loadings'!$B3*10^9</f>
        <v>132775894000</v>
      </c>
      <c r="Y2" s="22">
        <f>'AEO 7'!Z19*'Vehicle Loadings'!$B3*10^9</f>
        <v>135187728999.99998</v>
      </c>
      <c r="Z2" s="22">
        <f>'AEO 7'!AA19*'Vehicle Loadings'!$B3*10^9</f>
        <v>137191207999.99998</v>
      </c>
      <c r="AA2" s="22">
        <f>'AEO 7'!AB19*'Vehicle Loadings'!$B3*10^9</f>
        <v>139210510000</v>
      </c>
      <c r="AB2" s="22">
        <f>'AEO 7'!AC19*'Vehicle Loadings'!$B3*10^9</f>
        <v>141352707000</v>
      </c>
      <c r="AC2" s="22">
        <f>'AEO 7'!AD19*'Vehicle Loadings'!$B3*10^9</f>
        <v>143578262000</v>
      </c>
      <c r="AD2" s="22">
        <f>'AEO 7'!AE19*'Vehicle Loadings'!$B3*10^9</f>
        <v>146044678000</v>
      </c>
      <c r="AE2" s="22">
        <f>'AEO 7'!AF19*'Vehicle Loadings'!$B3*10^9</f>
        <v>148436859000</v>
      </c>
      <c r="AF2" s="22">
        <f>'AEO 7'!AG19*'Vehicle Loadings'!$B3*10^9</f>
        <v>150836929000</v>
      </c>
      <c r="AG2" s="22">
        <f>'AEO 7'!AH19*'Vehicle Loadings'!$B3*10^9</f>
        <v>153331879000</v>
      </c>
      <c r="AH2" s="22">
        <f>'AEO 7'!AI19*'Vehicle Loadings'!$B3*10^9</f>
        <v>155655273000</v>
      </c>
      <c r="AI2" s="22">
        <f>'AEO 7'!AJ19*'Vehicle Loadings'!$B3*10^9</f>
        <v>158054947000</v>
      </c>
      <c r="AJ2" s="22">
        <f>'AEO 7'!AK19*'Vehicle Loadings'!$B3*10^9</f>
        <v>160684174000</v>
      </c>
      <c r="AK2" s="22">
        <f>'AEO 7'!AL19*'Vehicle Loadings'!$B3*10^9</f>
        <v>163391678000</v>
      </c>
    </row>
    <row r="3" spans="1:37">
      <c r="A3" t="s">
        <v>396</v>
      </c>
      <c r="B3" s="22">
        <f>'AEO 7'!C20*'Vehicle Loadings'!$B4*10^9</f>
        <v>4460264656000</v>
      </c>
      <c r="C3" s="22">
        <f>$B3*('AEO 7'!D20/'AEO 7'!$C20)/('AEO 7'!D44/'AEO 7'!$C44)</f>
        <v>4382684523339.2896</v>
      </c>
      <c r="D3" s="22">
        <f>$B3*('AEO 7'!E20/'AEO 7'!$C20)/('AEO 7'!E44/'AEO 7'!$C44)</f>
        <v>4493359358616.4092</v>
      </c>
      <c r="E3" s="22">
        <f>$B3*('AEO 7'!F20/'AEO 7'!$C20)/('AEO 7'!F44/'AEO 7'!$C44)</f>
        <v>4496698711017.1621</v>
      </c>
      <c r="F3" s="22">
        <f>$B3*('AEO 7'!G20/'AEO 7'!$C20)/('AEO 7'!G44/'AEO 7'!$C44)</f>
        <v>4489280836050.3076</v>
      </c>
      <c r="G3" s="22">
        <f>$B3*('AEO 7'!H20/'AEO 7'!$C20)/('AEO 7'!H44/'AEO 7'!$C44)</f>
        <v>4499220001646.6426</v>
      </c>
      <c r="H3" s="22">
        <f>$B3*('AEO 7'!I20/'AEO 7'!$C20)/('AEO 7'!I44/'AEO 7'!$C44)</f>
        <v>4522949749924.626</v>
      </c>
      <c r="I3" s="22">
        <f>$B3*('AEO 7'!J20/'AEO 7'!$C20)/('AEO 7'!J44/'AEO 7'!$C44)</f>
        <v>4536695661049.5479</v>
      </c>
      <c r="J3" s="22">
        <f>$B3*('AEO 7'!K20/'AEO 7'!$C20)/('AEO 7'!K44/'AEO 7'!$C44)</f>
        <v>4542141536473.749</v>
      </c>
      <c r="K3" s="22">
        <f>$B3*('AEO 7'!L20/'AEO 7'!$C20)/('AEO 7'!L44/'AEO 7'!$C44)</f>
        <v>4533154216523.9443</v>
      </c>
      <c r="L3" s="22">
        <f>$B3*('AEO 7'!M20/'AEO 7'!$C20)/('AEO 7'!M44/'AEO 7'!$C44)</f>
        <v>4490525047561.126</v>
      </c>
      <c r="M3" s="22">
        <f>$B3*('AEO 7'!N20/'AEO 7'!$C20)/('AEO 7'!N44/'AEO 7'!$C44)</f>
        <v>4422898172064.0576</v>
      </c>
      <c r="N3" s="22">
        <f>$B3*('AEO 7'!O20/'AEO 7'!$C20)/('AEO 7'!O44/'AEO 7'!$C44)</f>
        <v>4364961175113.3037</v>
      </c>
      <c r="O3" s="22">
        <f>$B3*('AEO 7'!P20/'AEO 7'!$C20)/('AEO 7'!P44/'AEO 7'!$C44)</f>
        <v>4310465974762.9199</v>
      </c>
      <c r="P3" s="22">
        <f>$B3*('AEO 7'!Q20/'AEO 7'!$C20)/('AEO 7'!Q44/'AEO 7'!$C44)</f>
        <v>4258741546909.2021</v>
      </c>
      <c r="Q3" s="22">
        <f>$B3*('AEO 7'!R20/'AEO 7'!$C20)/('AEO 7'!R44/'AEO 7'!$C44)</f>
        <v>4209006393743.9097</v>
      </c>
      <c r="R3" s="22">
        <f>$B3*('AEO 7'!S20/'AEO 7'!$C20)/('AEO 7'!S44/'AEO 7'!$C44)</f>
        <v>4161594339507.3604</v>
      </c>
      <c r="S3" s="22">
        <f>$B3*('AEO 7'!T20/'AEO 7'!$C20)/('AEO 7'!T44/'AEO 7'!$C44)</f>
        <v>4116228933868.4902</v>
      </c>
      <c r="T3" s="22">
        <f>$B3*('AEO 7'!U20/'AEO 7'!$C20)/('AEO 7'!U44/'AEO 7'!$C44)</f>
        <v>4092570797975.4624</v>
      </c>
      <c r="U3" s="22">
        <f>$B3*('AEO 7'!V20/'AEO 7'!$C20)/('AEO 7'!V44/'AEO 7'!$C44)</f>
        <v>4086514670671.355</v>
      </c>
      <c r="V3" s="22">
        <f>$B3*('AEO 7'!W20/'AEO 7'!$C20)/('AEO 7'!W44/'AEO 7'!$C44)</f>
        <v>4089972507369.0356</v>
      </c>
      <c r="W3" s="22">
        <f>$B3*('AEO 7'!X20/'AEO 7'!$C20)/('AEO 7'!X44/'AEO 7'!$C44)</f>
        <v>4094661985946.7905</v>
      </c>
      <c r="X3" s="22">
        <f>$B3*('AEO 7'!Y20/'AEO 7'!$C20)/('AEO 7'!Y44/'AEO 7'!$C44)</f>
        <v>4111123077980.7617</v>
      </c>
      <c r="Y3" s="22">
        <f>$B3*('AEO 7'!Z20/'AEO 7'!$C20)/('AEO 7'!Z44/'AEO 7'!$C44)</f>
        <v>4139469636464.8965</v>
      </c>
      <c r="Z3" s="22">
        <f>$B3*('AEO 7'!AA20/'AEO 7'!$C20)/('AEO 7'!AA44/'AEO 7'!$C44)</f>
        <v>4161709474993.1909</v>
      </c>
      <c r="AA3" s="22">
        <f>$B3*('AEO 7'!AB20/'AEO 7'!$C20)/('AEO 7'!AB44/'AEO 7'!$C44)</f>
        <v>4180327573602.1167</v>
      </c>
      <c r="AB3" s="22">
        <f>$B3*('AEO 7'!AC20/'AEO 7'!$C20)/('AEO 7'!AC44/'AEO 7'!$C44)</f>
        <v>4208677512195.3569</v>
      </c>
      <c r="AC3" s="22">
        <f>$B3*('AEO 7'!AD20/'AEO 7'!$C20)/('AEO 7'!AD44/'AEO 7'!$C44)</f>
        <v>4243108652813.7637</v>
      </c>
      <c r="AD3" s="22">
        <f>$B3*('AEO 7'!AE20/'AEO 7'!$C20)/('AEO 7'!AE44/'AEO 7'!$C44)</f>
        <v>4289078434332.2476</v>
      </c>
      <c r="AE3" s="22">
        <f>$B3*('AEO 7'!AF20/'AEO 7'!$C20)/('AEO 7'!AF44/'AEO 7'!$C44)</f>
        <v>4335678549707.689</v>
      </c>
      <c r="AF3" s="22">
        <f>$B3*('AEO 7'!AG20/'AEO 7'!$C20)/('AEO 7'!AG44/'AEO 7'!$C44)</f>
        <v>4379539069306.5703</v>
      </c>
      <c r="AG3" s="22">
        <f>$B3*('AEO 7'!AH20/'AEO 7'!$C20)/('AEO 7'!AH44/'AEO 7'!$C44)</f>
        <v>4426431230090.1768</v>
      </c>
      <c r="AH3" s="22">
        <f>$B3*('AEO 7'!AI20/'AEO 7'!$C20)/('AEO 7'!AI44/'AEO 7'!$C44)</f>
        <v>4469218171713.0781</v>
      </c>
      <c r="AI3" s="22">
        <f>$B3*('AEO 7'!AJ20/'AEO 7'!$C20)/('AEO 7'!AJ44/'AEO 7'!$C44)</f>
        <v>4511170995207.4893</v>
      </c>
      <c r="AJ3" s="22">
        <f>$B3*('AEO 7'!AK20/'AEO 7'!$C20)/('AEO 7'!AK44/'AEO 7'!$C44)</f>
        <v>4560917060187.1963</v>
      </c>
      <c r="AK3" s="22">
        <f>$B3*('AEO 7'!AL20/'AEO 7'!$C20)/('AEO 7'!AL44/'AEO 7'!$C44)</f>
        <v>4612631560995.7324</v>
      </c>
    </row>
    <row r="4" spans="1:37">
      <c r="A4" t="s">
        <v>393</v>
      </c>
      <c r="B4" s="22">
        <f>'AEO 48'!C74*10^9</f>
        <v>34510414000</v>
      </c>
      <c r="C4" s="22">
        <f>'AEO 48'!D74*10^9</f>
        <v>34347507000</v>
      </c>
      <c r="D4" s="22">
        <f>'AEO 48'!E74*10^9</f>
        <v>33991813999.999996</v>
      </c>
      <c r="E4" s="22">
        <f>'AEO 48'!F74*10^9</f>
        <v>32903171999.999996</v>
      </c>
      <c r="F4" s="22">
        <f>'AEO 48'!G74*10^9</f>
        <v>32235207000.000004</v>
      </c>
      <c r="G4" s="22">
        <f>'AEO 48'!H74*10^9</f>
        <v>32512324999.999996</v>
      </c>
      <c r="H4" s="22">
        <f>'AEO 48'!I74*10^9</f>
        <v>33323684999.999996</v>
      </c>
      <c r="I4" s="22">
        <f>'AEO 48'!J74*10^9</f>
        <v>33901587999.999996</v>
      </c>
      <c r="J4" s="22">
        <f>'AEO 48'!K74*10^9</f>
        <v>34382713000</v>
      </c>
      <c r="K4" s="22">
        <f>'AEO 48'!L74*10^9</f>
        <v>34993790000</v>
      </c>
      <c r="L4" s="22">
        <f>'AEO 48'!M74*10^9</f>
        <v>35379787000</v>
      </c>
      <c r="M4" s="22">
        <f>'AEO 48'!N74*10^9</f>
        <v>35536991000</v>
      </c>
      <c r="N4" s="22">
        <f>'AEO 48'!O74*10^9</f>
        <v>35929615000</v>
      </c>
      <c r="O4" s="22">
        <f>'AEO 48'!P74*10^9</f>
        <v>36462914000</v>
      </c>
      <c r="P4" s="22">
        <f>'AEO 48'!Q74*10^9</f>
        <v>36795231000</v>
      </c>
      <c r="Q4" s="22">
        <f>'AEO 48'!R74*10^9</f>
        <v>36977203000</v>
      </c>
      <c r="R4" s="22">
        <f>'AEO 48'!S74*10^9</f>
        <v>37248665000</v>
      </c>
      <c r="S4" s="22">
        <f>'AEO 48'!T74*10^9</f>
        <v>37575680000</v>
      </c>
      <c r="T4" s="22">
        <f>'AEO 48'!U74*10^9</f>
        <v>38206486000</v>
      </c>
      <c r="U4" s="22">
        <f>'AEO 48'!V74*10^9</f>
        <v>38633911000</v>
      </c>
      <c r="V4" s="22">
        <f>'AEO 48'!W74*10^9</f>
        <v>38970665000</v>
      </c>
      <c r="W4" s="22">
        <f>'AEO 48'!X74*10^9</f>
        <v>39111008000</v>
      </c>
      <c r="X4" s="22">
        <f>'AEO 48'!Y74*10^9</f>
        <v>39504429000</v>
      </c>
      <c r="Y4" s="22">
        <f>'AEO 48'!Z74*10^9</f>
        <v>39933315000</v>
      </c>
      <c r="Z4" s="22">
        <f>'AEO 48'!AA74*10^9</f>
        <v>40092026000</v>
      </c>
      <c r="AA4" s="22">
        <f>'AEO 48'!AB74*10^9</f>
        <v>40250248000</v>
      </c>
      <c r="AB4" s="22">
        <f>'AEO 48'!AC74*10^9</f>
        <v>40551563000</v>
      </c>
      <c r="AC4" s="22">
        <f>'AEO 48'!AD74*10^9</f>
        <v>40848579000</v>
      </c>
      <c r="AD4" s="22">
        <f>'AEO 48'!AE74*10^9</f>
        <v>41032215000</v>
      </c>
      <c r="AE4" s="22">
        <f>'AEO 48'!AF74*10^9</f>
        <v>41125000000</v>
      </c>
      <c r="AF4" s="22">
        <f>'AEO 48'!AG74*10^9</f>
        <v>41208981000</v>
      </c>
      <c r="AG4" s="22">
        <f>'AEO 48'!AH74*10^9</f>
        <v>41264332000</v>
      </c>
      <c r="AH4" s="22">
        <f>'AEO 48'!AI74*10^9</f>
        <v>41148335000</v>
      </c>
      <c r="AI4" s="22">
        <f>'AEO 48'!AJ74*10^9</f>
        <v>41055962000</v>
      </c>
      <c r="AJ4" s="22">
        <f>'AEO 48'!AK74*10^9</f>
        <v>40997490000</v>
      </c>
      <c r="AK4" s="22">
        <f>'AEO 48'!AL74*10^9</f>
        <v>40830311000</v>
      </c>
    </row>
    <row r="5" spans="1:37">
      <c r="A5" t="s">
        <v>647</v>
      </c>
      <c r="B5" s="22">
        <f>'AEO 7'!C24*10^9</f>
        <v>1848819580000</v>
      </c>
      <c r="C5" s="22">
        <f>'AEO 7'!D24*10^9</f>
        <v>1804443970000</v>
      </c>
      <c r="D5" s="22">
        <f>'AEO 7'!E24*10^9</f>
        <v>1837113770000</v>
      </c>
      <c r="E5" s="22">
        <f>'AEO 7'!F24*10^9</f>
        <v>1858936768000</v>
      </c>
      <c r="F5" s="22">
        <f>'AEO 7'!G24*10^9</f>
        <v>1924621338000</v>
      </c>
      <c r="G5" s="22">
        <f>'AEO 7'!H24*10^9</f>
        <v>1975180420000</v>
      </c>
      <c r="H5" s="22">
        <f>'AEO 7'!I24*10^9</f>
        <v>2013055176000</v>
      </c>
      <c r="I5" s="22">
        <f>'AEO 7'!J24*10^9</f>
        <v>2069497803000.0002</v>
      </c>
      <c r="J5" s="22">
        <f>'AEO 7'!K24*10^9</f>
        <v>2104680664000</v>
      </c>
      <c r="K5" s="22">
        <f>'AEO 7'!L24*10^9</f>
        <v>2112870117000</v>
      </c>
      <c r="L5" s="22">
        <f>'AEO 7'!M24*10^9</f>
        <v>2141966797000</v>
      </c>
      <c r="M5" s="22">
        <f>'AEO 7'!N24*10^9</f>
        <v>2137205078000</v>
      </c>
      <c r="N5" s="22">
        <f>'AEO 7'!O24*10^9</f>
        <v>2147790282999.9998</v>
      </c>
      <c r="O5" s="22">
        <f>'AEO 7'!P24*10^9</f>
        <v>2147686522999.9998</v>
      </c>
      <c r="P5" s="22">
        <f>'AEO 7'!Q24*10^9</f>
        <v>2152598389000.0002</v>
      </c>
      <c r="Q5" s="22">
        <f>'AEO 7'!R24*10^9</f>
        <v>2160179932000</v>
      </c>
      <c r="R5" s="22">
        <f>'AEO 7'!S24*10^9</f>
        <v>2157055664000</v>
      </c>
      <c r="S5" s="22">
        <f>'AEO 7'!T24*10^9</f>
        <v>2145794678000.0002</v>
      </c>
      <c r="T5" s="22">
        <f>'AEO 7'!U24*10^9</f>
        <v>2154004150000.0002</v>
      </c>
      <c r="U5" s="22">
        <f>'AEO 7'!V24*10^9</f>
        <v>2155653809000</v>
      </c>
      <c r="V5" s="22">
        <f>'AEO 7'!W24*10^9</f>
        <v>2167755371000.0002</v>
      </c>
      <c r="W5" s="22">
        <f>'AEO 7'!X24*10^9</f>
        <v>2171232178000.0002</v>
      </c>
      <c r="X5" s="22">
        <f>'AEO 7'!Y24*10^9</f>
        <v>2179996826000</v>
      </c>
      <c r="Y5" s="22">
        <f>'AEO 7'!Z24*10^9</f>
        <v>2185426758000</v>
      </c>
      <c r="Z5" s="22">
        <f>'AEO 7'!AA24*10^9</f>
        <v>2209066895000</v>
      </c>
      <c r="AA5" s="22">
        <f>'AEO 7'!AB24*10^9</f>
        <v>2205498779000</v>
      </c>
      <c r="AB5" s="22">
        <f>'AEO 7'!AC24*10^9</f>
        <v>2218933838000</v>
      </c>
      <c r="AC5" s="22">
        <f>'AEO 7'!AD24*10^9</f>
        <v>2234056152000</v>
      </c>
      <c r="AD5" s="22">
        <f>'AEO 7'!AE24*10^9</f>
        <v>2250758057000</v>
      </c>
      <c r="AE5" s="22">
        <f>'AEO 7'!AF24*10^9</f>
        <v>2266479004000</v>
      </c>
      <c r="AF5" s="22">
        <f>'AEO 7'!AG24*10^9</f>
        <v>2281719238000</v>
      </c>
      <c r="AG5" s="22">
        <f>'AEO 7'!AH24*10^9</f>
        <v>2297471924000</v>
      </c>
      <c r="AH5" s="22">
        <f>'AEO 7'!AI24*10^9</f>
        <v>2312789795000</v>
      </c>
      <c r="AI5" s="22">
        <f>'AEO 7'!AJ24*10^9</f>
        <v>2328593018000</v>
      </c>
      <c r="AJ5" s="22">
        <f>'AEO 7'!AK24*10^9</f>
        <v>2346787354000</v>
      </c>
      <c r="AK5" s="22">
        <f>'AEO 7'!AL24*10^9</f>
        <v>2366307861000</v>
      </c>
    </row>
    <row r="6" spans="1:37">
      <c r="A6" t="s">
        <v>648</v>
      </c>
      <c r="B6" s="56">
        <f>'AEO 7'!C25*SUM('AEO 7'!C59:C60)/'AEO 7'!C59*10^9</f>
        <v>3811178732241.6201</v>
      </c>
      <c r="C6" s="56">
        <f>AVERAGE(B6,D6)</f>
        <v>3811178732241.6201</v>
      </c>
      <c r="D6" s="22">
        <f>$B6*SUM('AEO 7'!E75:E76)/SUM('AEO 7'!$E75:$E76)</f>
        <v>3811178732241.6201</v>
      </c>
      <c r="E6" s="22">
        <f>$B6*SUM('AEO 7'!F75:F76)/SUM('AEO 7'!$E75:$E76)</f>
        <v>3828436753738.2959</v>
      </c>
      <c r="F6" s="56">
        <f>AVERAGE(E6,G6)</f>
        <v>3773533191592.3477</v>
      </c>
      <c r="G6" s="22">
        <f>$B6*SUM('AEO 7'!H75:H76)/SUM('AEO 7'!$E75:$E76)</f>
        <v>3718629629446.3989</v>
      </c>
      <c r="H6" s="22">
        <f>$B6*SUM('AEO 7'!I75:I76)/SUM('AEO 7'!$E75:$E76)</f>
        <v>3749095100602.8286</v>
      </c>
      <c r="I6" s="22">
        <f>$B6*SUM('AEO 7'!J75:J76)/SUM('AEO 7'!$E75:$E76)</f>
        <v>3782070633562.4575</v>
      </c>
      <c r="J6" s="22">
        <f>$B6*SUM('AEO 7'!K75:K76)/SUM('AEO 7'!$E75:$E76)</f>
        <v>3819613832636.063</v>
      </c>
      <c r="K6" s="22">
        <f>$B6*SUM('AEO 7'!L75:L76)/SUM('AEO 7'!$E75:$E76)</f>
        <v>3861541560267.189</v>
      </c>
      <c r="L6" s="22">
        <f>$B6*SUM('AEO 7'!M75:M76)/SUM('AEO 7'!$E75:$E76)</f>
        <v>3897199519789.0352</v>
      </c>
      <c r="M6" s="22">
        <f>$B6*SUM('AEO 7'!N75:N76)/SUM('AEO 7'!$E75:$E76)</f>
        <v>3931316969277.1582</v>
      </c>
      <c r="N6" s="22">
        <f>$B6*SUM('AEO 7'!O75:O76)/SUM('AEO 7'!$E75:$E76)</f>
        <v>3965725284296.124</v>
      </c>
      <c r="O6" s="22">
        <f>$B6*SUM('AEO 7'!P75:P76)/SUM('AEO 7'!$E75:$E76)</f>
        <v>3992732687474.7554</v>
      </c>
      <c r="P6" s="22">
        <f>$B6*SUM('AEO 7'!Q75:Q76)/SUM('AEO 7'!$E75:$E76)</f>
        <v>4024447803134.0649</v>
      </c>
      <c r="Q6" s="22">
        <f>$B6*SUM('AEO 7'!R75:R76)/SUM('AEO 7'!$E75:$E76)</f>
        <v>4063197555520.7969</v>
      </c>
      <c r="R6" s="22">
        <f>$B6*SUM('AEO 7'!S75:S76)/SUM('AEO 7'!$E75:$E76)</f>
        <v>4109736040455.6533</v>
      </c>
      <c r="S6" s="22">
        <f>$B6*SUM('AEO 7'!T75:T76)/SUM('AEO 7'!$E75:$E76)</f>
        <v>4153656735612.9248</v>
      </c>
      <c r="T6" s="22">
        <f>$B6*SUM('AEO 7'!U75:U76)/SUM('AEO 7'!$E75:$E76)</f>
        <v>4207488404413.73</v>
      </c>
      <c r="U6" s="22">
        <f>$B6*SUM('AEO 7'!V75:V76)/SUM('AEO 7'!$E75:$E76)</f>
        <v>4262375807363.521</v>
      </c>
      <c r="V6" s="22">
        <f>$B6*SUM('AEO 7'!W75:W76)/SUM('AEO 7'!$E75:$E76)</f>
        <v>4319945636875.5288</v>
      </c>
      <c r="W6" s="22">
        <f>$B6*SUM('AEO 7'!X75:X76)/SUM('AEO 7'!$E75:$E76)</f>
        <v>4352210165204.2095</v>
      </c>
      <c r="X6" s="22">
        <f>$B6*SUM('AEO 7'!Y75:Y76)/SUM('AEO 7'!$E75:$E76)</f>
        <v>4383160412245.3765</v>
      </c>
      <c r="Y6" s="22">
        <f>$B6*SUM('AEO 7'!Z75:Z76)/SUM('AEO 7'!$E75:$E76)</f>
        <v>4405233874197.1172</v>
      </c>
      <c r="Z6" s="22">
        <f>$B6*SUM('AEO 7'!AA75:AA76)/SUM('AEO 7'!$E75:$E76)</f>
        <v>4437670767284.8154</v>
      </c>
      <c r="AA6" s="22">
        <f>$B6*SUM('AEO 7'!AB75:AB76)/SUM('AEO 7'!$E75:$E76)</f>
        <v>4466434136445.9424</v>
      </c>
      <c r="AB6" s="22">
        <f>$B6*SUM('AEO 7'!AC75:AC76)/SUM('AEO 7'!$E75:$E76)</f>
        <v>4494314136217.1016</v>
      </c>
      <c r="AC6" s="22">
        <f>$B6*SUM('AEO 7'!AD75:AD76)/SUM('AEO 7'!$E75:$E76)</f>
        <v>4527289669176.7305</v>
      </c>
      <c r="AD6" s="22">
        <f>$B6*SUM('AEO 7'!AE75:AE76)/SUM('AEO 7'!$E75:$E76)</f>
        <v>4561127025931.4492</v>
      </c>
      <c r="AE6" s="22">
        <f>$B6*SUM('AEO 7'!AF75:AF76)/SUM('AEO 7'!$E75:$E76)</f>
        <v>4600695510923.5166</v>
      </c>
      <c r="AF6" s="22">
        <f>$B6*SUM('AEO 7'!AG75:AG76)/SUM('AEO 7'!$E75:$E76)</f>
        <v>4639165170576.8447</v>
      </c>
      <c r="AG6" s="22">
        <f>$B6*SUM('AEO 7'!AH75:AH76)/SUM('AEO 7'!$E75:$E76)</f>
        <v>4673670440772.7568</v>
      </c>
      <c r="AH6" s="22">
        <f>$B6*SUM('AEO 7'!AI75:AI76)/SUM('AEO 7'!$E75:$E76)</f>
        <v>4711763052515.7334</v>
      </c>
      <c r="AI6" s="22">
        <f>$B6*SUM('AEO 7'!AJ75:AJ76)/SUM('AEO 7'!$E75:$E76)</f>
        <v>4743014937885.1816</v>
      </c>
      <c r="AJ6" s="22">
        <f>$B6*SUM('AEO 7'!AK75:AK76)/SUM('AEO 7'!$E75:$E76)</f>
        <v>4781032140046.0869</v>
      </c>
      <c r="AK6" s="22">
        <f>$B6*SUM('AEO 7'!AL75:AL76)/SUM('AEO 7'!$E75:$E76)</f>
        <v>4820202031532.9248</v>
      </c>
    </row>
    <row r="7" spans="1:37">
      <c r="A7" t="s">
        <v>649</v>
      </c>
      <c r="B7" s="55">
        <v>0</v>
      </c>
      <c r="C7" s="55">
        <v>0</v>
      </c>
      <c r="D7" s="55">
        <v>0</v>
      </c>
      <c r="E7" s="55">
        <v>0</v>
      </c>
      <c r="F7" s="55">
        <v>0</v>
      </c>
      <c r="G7" s="55">
        <v>0</v>
      </c>
      <c r="H7" s="55">
        <v>0</v>
      </c>
      <c r="I7" s="55">
        <v>0</v>
      </c>
      <c r="J7" s="55">
        <v>0</v>
      </c>
      <c r="K7" s="55">
        <v>0</v>
      </c>
      <c r="L7" s="55">
        <v>0</v>
      </c>
      <c r="M7" s="55">
        <v>0</v>
      </c>
      <c r="N7" s="55">
        <v>0</v>
      </c>
      <c r="O7" s="55">
        <v>0</v>
      </c>
      <c r="P7" s="55">
        <v>0</v>
      </c>
      <c r="Q7" s="55">
        <v>0</v>
      </c>
      <c r="R7" s="55">
        <v>0</v>
      </c>
      <c r="S7" s="55">
        <v>0</v>
      </c>
      <c r="T7" s="55">
        <v>0</v>
      </c>
      <c r="U7" s="55">
        <v>0</v>
      </c>
      <c r="V7" s="55">
        <v>0</v>
      </c>
      <c r="W7" s="55">
        <v>0</v>
      </c>
      <c r="X7" s="55">
        <v>0</v>
      </c>
      <c r="Y7" s="55">
        <v>0</v>
      </c>
      <c r="Z7" s="55">
        <v>0</v>
      </c>
      <c r="AA7" s="55">
        <v>0</v>
      </c>
      <c r="AB7" s="55">
        <v>0</v>
      </c>
      <c r="AC7" s="55">
        <v>0</v>
      </c>
      <c r="AD7" s="55">
        <v>0</v>
      </c>
      <c r="AE7" s="55">
        <v>0</v>
      </c>
      <c r="AF7" s="55">
        <v>0</v>
      </c>
      <c r="AG7" s="55">
        <v>0</v>
      </c>
      <c r="AH7" s="55">
        <v>0</v>
      </c>
      <c r="AI7" s="55">
        <v>0</v>
      </c>
      <c r="AJ7" s="55">
        <v>0</v>
      </c>
      <c r="AK7" s="5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7</vt:lpstr>
      <vt:lpstr>AEO 36</vt:lpstr>
      <vt:lpstr>AEO 48</vt:lpstr>
      <vt:lpstr>NTS 1-40</vt:lpstr>
      <vt:lpstr>NRBS 40</vt:lpstr>
      <vt:lpstr>Vehicle Loadings</vt:lpstr>
      <vt:lpstr>BCDT-psgr</vt:lpstr>
      <vt:lpstr>BCDT-frgt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2017-06-26T22:04:22Z</dcterms:created>
  <dcterms:modified xsi:type="dcterms:W3CDTF">2017-07-14T21:44:57Z</dcterms:modified>
</cp:coreProperties>
</file>