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5875" windowHeight="13365"/>
  </bookViews>
  <sheets>
    <sheet name="About" sheetId="1" r:id="rId1"/>
    <sheet name="Data" sheetId="2" r:id="rId2"/>
    <sheet name="BESP-passengers" sheetId="3" r:id="rId3"/>
    <sheet name="BESP-freight" sheetId="4" r:id="rId4"/>
  </sheets>
  <calcPr calcId="145621"/>
</workbook>
</file>

<file path=xl/calcChain.xml><?xml version="1.0" encoding="utf-8"?>
<calcChain xmlns="http://schemas.openxmlformats.org/spreadsheetml/2006/main">
  <c r="N2" i="3" l="1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M2" i="3"/>
  <c r="L2" i="3"/>
  <c r="C2" i="3"/>
  <c r="D2" i="3"/>
  <c r="E2" i="3"/>
  <c r="F2" i="3"/>
  <c r="G2" i="3"/>
  <c r="H2" i="3"/>
  <c r="I2" i="3"/>
  <c r="J2" i="3"/>
  <c r="K2" i="3"/>
  <c r="B2" i="3"/>
  <c r="L44" i="2"/>
  <c r="D44" i="2"/>
  <c r="E44" i="2"/>
  <c r="F44" i="2"/>
  <c r="G44" i="2"/>
  <c r="H44" i="2"/>
  <c r="I44" i="2"/>
  <c r="J44" i="2"/>
  <c r="K44" i="2"/>
  <c r="C44" i="2"/>
  <c r="B44" i="2"/>
  <c r="A34" i="2"/>
  <c r="A31" i="2"/>
  <c r="A22" i="2"/>
  <c r="A25" i="2" s="1"/>
  <c r="C19" i="2"/>
</calcChain>
</file>

<file path=xl/sharedStrings.xml><?xml version="1.0" encoding="utf-8"?>
<sst xmlns="http://schemas.openxmlformats.org/spreadsheetml/2006/main" count="75" uniqueCount="68">
  <si>
    <t>BESP BAU EV Subsidy Percentage</t>
  </si>
  <si>
    <t>Sources:</t>
  </si>
  <si>
    <t>Tesla Model 3 (projected)</t>
  </si>
  <si>
    <t>2017 Chevrolet (GM) Bolt</t>
  </si>
  <si>
    <t>Federal Tax Credit Amount</t>
  </si>
  <si>
    <t>DOE</t>
  </si>
  <si>
    <t>Federal Tax Credits for All-Electric and Plug-in Hybrid Vehicles</t>
  </si>
  <si>
    <t>https://www.fueleconomy.gov/feg/taxevb.shtml</t>
  </si>
  <si>
    <t>Tesla Model 3 Pricing</t>
  </si>
  <si>
    <t>Tesla</t>
  </si>
  <si>
    <t>Model 3</t>
  </si>
  <si>
    <t>https://www.tesla.com/model3</t>
  </si>
  <si>
    <t>2017 Chevrolet Bolt Pricing</t>
  </si>
  <si>
    <t>Chevrolet</t>
  </si>
  <si>
    <t>http://www.chevrolet.com/bolt-ev-electric-vehicle</t>
  </si>
  <si>
    <t>Bolt EV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</si>
  <si>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</si>
  <si>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</si>
  <si>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</si>
  <si>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</si>
  <si>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</si>
  <si>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</si>
  <si>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</si>
  <si>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</si>
  <si>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</si>
  <si>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This is the value for all-electric vehicles, not plug-in hybrids.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</si>
  <si>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</si>
  <si>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</si>
  <si>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</si>
  <si>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</si>
  <si>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</si>
  <si>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</si>
  <si>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</si>
  <si>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</si>
  <si>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</si>
  <si>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</si>
  <si>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</si>
  <si>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</si>
  <si>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</si>
  <si>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</si>
  <si>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</si>
  <si>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</si>
  <si>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</si>
  <si>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</si>
  <si>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</si>
  <si>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2017 Nissan Leaf</t>
  </si>
  <si>
    <t>Mid-2017 Prices of Popular, Low-Cost Battery EVs</t>
  </si>
  <si>
    <t>2017 Nissan Leaf Pricing</t>
  </si>
  <si>
    <t>Nissan</t>
  </si>
  <si>
    <t>https://www.nissanusa.com/electric-cars/leaf/</t>
  </si>
  <si>
    <t>Average</t>
  </si>
  <si>
    <t>Approximate EV Subsidy Percentage</t>
  </si>
  <si>
    <t>charging equipment.</t>
  </si>
  <si>
    <t>We account for both federal and state-level subsidies for EVs but not for</t>
  </si>
  <si>
    <t>The federal U.S. tax credit for Evs has a limited quantity (by manufacturer), and some</t>
  </si>
  <si>
    <t>manufacturers will exhaust their credits before the model run's last year (2050).  However,</t>
  </si>
  <si>
    <t>we don’t know when manufacturers will exhaust their credits, nor what share of new</t>
  </si>
  <si>
    <t>care sales in future years will be for vehicles made by each manufacturer.</t>
  </si>
  <si>
    <t>We make the simplifying assumption that the credit will phase out linearly over 10 years starting in 2016.</t>
  </si>
  <si>
    <t>Subsidy Perc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</si>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</sst>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9" formatCode="0.0%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9" fontId="0" fillId="0" borderId="0" xfId="1" applyNumberFormat="1" applyFont="1"/>
    <xf numFmtId="9" fontId="0" fillId="0" borderId="0" xfId="1" applyNumberFormat="1" applyFont="1"/>
    <xf numFmtId="173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/>
  </sheetViews>
  <sheetFormatPr defaultRowHeight="15" x14ac:dyDescent="0.25"/>
  <cols>
    <col min="2" max="2" width="70.85546875" style="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4</v>
      </c>
    </row>
    <row r="4" spans="1:2" x14ac:dyDescent="0.25">
      <c r="B4" s="3" t="s">
        <v>5</v>
      </c>
    </row>
    <row r="5" spans="1:2" x14ac:dyDescent="0.25">
      <c r="B5" s="3">
        <v>2017</v>
      </c>
    </row>
    <row r="6" spans="1:2" x14ac:dyDescent="0.25">
      <c r="B6" s="3" t="s">
        <v>6</v>
      </c>
    </row>
    <row r="7" spans="1:2" x14ac:dyDescent="0.25">
      <c r="B7" s="3" t="s">
        <v>7</v>
      </c>
    </row>
    <row r="9" spans="1:2" x14ac:dyDescent="0.25">
      <c r="B9" s="4" t="s">
        <v>32</v>
      </c>
    </row>
    <row r="10" spans="1:2" x14ac:dyDescent="0.25">
      <c r="B10" s="3" t="s">
        <v>33</v>
      </c>
    </row>
    <row r="11" spans="1:2" x14ac:dyDescent="0.25">
      <c r="B11" s="3">
        <v>2017</v>
      </c>
    </row>
    <row r="12" spans="1:2" x14ac:dyDescent="0.25">
      <c r="B12" s="3" t="s">
        <v>34</v>
      </c>
    </row>
    <row r="13" spans="1:2" x14ac:dyDescent="0.25">
      <c r="B13" s="3" t="s">
        <v>35</v>
      </c>
    </row>
    <row r="15" spans="1:2" x14ac:dyDescent="0.25">
      <c r="B15" s="4" t="s">
        <v>8</v>
      </c>
    </row>
    <row r="16" spans="1:2" x14ac:dyDescent="0.25">
      <c r="B16" s="3" t="s">
        <v>9</v>
      </c>
    </row>
    <row r="17" spans="2:2" x14ac:dyDescent="0.25">
      <c r="B17" s="3">
        <v>2017</v>
      </c>
    </row>
    <row r="18" spans="2:2" x14ac:dyDescent="0.25">
      <c r="B18" s="3" t="s">
        <v>10</v>
      </c>
    </row>
    <row r="19" spans="2:2" x14ac:dyDescent="0.25">
      <c r="B19" s="3" t="s">
        <v>11</v>
      </c>
    </row>
    <row r="21" spans="2:2" x14ac:dyDescent="0.25">
      <c r="B21" s="4" t="s">
        <v>41</v>
      </c>
    </row>
    <row r="22" spans="2:2" x14ac:dyDescent="0.25">
      <c r="B22" s="3" t="s">
        <v>44</v>
      </c>
    </row>
    <row r="23" spans="2:2" x14ac:dyDescent="0.25">
      <c r="B23" s="3">
        <v>2017</v>
      </c>
    </row>
    <row r="24" spans="2:2" x14ac:dyDescent="0.25">
      <c r="B24" s="3" t="s">
        <v>42</v>
      </c>
    </row>
    <row r="25" spans="2:2" x14ac:dyDescent="0.25">
      <c r="B25" s="3" t="s">
        <v>43</v>
      </c>
    </row>
    <row r="27" spans="2:2" x14ac:dyDescent="0.25">
      <c r="B27" s="4" t="s">
        <v>12</v>
      </c>
    </row>
    <row r="28" spans="2:2" x14ac:dyDescent="0.25">
      <c r="B28" s="3" t="s">
        <v>13</v>
      </c>
    </row>
    <row r="29" spans="2:2" x14ac:dyDescent="0.25">
      <c r="B29" s="3">
        <v>2017</v>
      </c>
    </row>
    <row r="30" spans="2:2" x14ac:dyDescent="0.25">
      <c r="B30" s="3" t="s">
        <v>15</v>
      </c>
    </row>
    <row r="31" spans="2:2" x14ac:dyDescent="0.25">
      <c r="B31" s="3" t="s">
        <v>14</v>
      </c>
    </row>
    <row r="33" spans="1:2" x14ac:dyDescent="0.25">
      <c r="B33" s="4" t="s">
        <v>47</v>
      </c>
    </row>
    <row r="34" spans="1:2" x14ac:dyDescent="0.25">
      <c r="B34" s="3" t="s">
        <v>48</v>
      </c>
    </row>
    <row r="35" spans="1:2" x14ac:dyDescent="0.25">
      <c r="B35" s="3">
        <v>2017</v>
      </c>
    </row>
    <row r="36" spans="1:2" x14ac:dyDescent="0.25">
      <c r="B36" s="3" t="s">
        <v>45</v>
      </c>
    </row>
    <row r="37" spans="1:2" x14ac:dyDescent="0.25">
      <c r="B37" s="3" t="s">
        <v>49</v>
      </c>
    </row>
    <row r="39" spans="1:2" x14ac:dyDescent="0.25">
      <c r="A39" s="1" t="s">
        <v>16</v>
      </c>
    </row>
    <row r="40" spans="1:2" x14ac:dyDescent="0.25">
      <c r="A40" s="6" t="s">
        <v>67</v>
      </c>
    </row>
    <row r="41" spans="1:2" x14ac:dyDescent="0.25">
      <c r="A41" t="s">
        <v>53</v>
      </c>
    </row>
    <row r="42" spans="1:2" x14ac:dyDescent="0.25">
      <c r="A42" t="s">
        <v>52</v>
      </c>
    </row>
    <row r="44" spans="1:2" x14ac:dyDescent="0.25">
      <c r="A44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 x14ac:dyDescent="0.25"/>
  <cols>
    <col min="1" max="1" width="18.42578125" customWidth="1"/>
    <col min="2" max="2" width="15.7109375" customWidth="1"/>
    <col min="3" max="3" width="19.140625" customWidth="1"/>
  </cols>
  <sheetData>
    <row r="1" spans="1:3" x14ac:dyDescent="0.25">
      <c r="A1" s="1" t="s">
        <v>26</v>
      </c>
    </row>
    <row r="2" spans="1:3" x14ac:dyDescent="0.25">
      <c r="A2" s="6" t="s">
        <v>25</v>
      </c>
    </row>
    <row r="3" spans="1:3" x14ac:dyDescent="0.25">
      <c r="A3" s="2">
        <v>7500</v>
      </c>
    </row>
    <row r="4" spans="1:3" x14ac:dyDescent="0.25">
      <c r="A4" s="2"/>
    </row>
    <row r="5" spans="1:3" x14ac:dyDescent="0.25">
      <c r="A5" s="7" t="s">
        <v>17</v>
      </c>
    </row>
    <row r="6" spans="1:3" x14ac:dyDescent="0.25">
      <c r="A6" s="8" t="s">
        <v>27</v>
      </c>
    </row>
    <row r="7" spans="1:3" x14ac:dyDescent="0.25">
      <c r="A7" s="8" t="s">
        <v>29</v>
      </c>
    </row>
    <row r="8" spans="1:3" x14ac:dyDescent="0.25">
      <c r="A8" s="7" t="s">
        <v>30</v>
      </c>
      <c r="B8" s="1" t="s">
        <v>31</v>
      </c>
      <c r="C8" s="1" t="s">
        <v>36</v>
      </c>
    </row>
    <row r="9" spans="1:3" x14ac:dyDescent="0.25">
      <c r="A9" s="2">
        <v>2500</v>
      </c>
      <c r="B9" t="s">
        <v>18</v>
      </c>
      <c r="C9">
        <v>39250017</v>
      </c>
    </row>
    <row r="10" spans="1:3" x14ac:dyDescent="0.25">
      <c r="A10" s="2">
        <v>5000</v>
      </c>
      <c r="B10" t="s">
        <v>20</v>
      </c>
      <c r="C10">
        <v>5540545</v>
      </c>
    </row>
    <row r="11" spans="1:3" x14ac:dyDescent="0.25">
      <c r="A11" s="2">
        <v>3500</v>
      </c>
      <c r="B11" t="s">
        <v>19</v>
      </c>
      <c r="C11">
        <v>952065</v>
      </c>
    </row>
    <row r="12" spans="1:3" x14ac:dyDescent="0.25">
      <c r="A12" s="5">
        <v>1500</v>
      </c>
      <c r="B12" t="s">
        <v>21</v>
      </c>
      <c r="C12">
        <v>4681666</v>
      </c>
    </row>
    <row r="13" spans="1:3" x14ac:dyDescent="0.25">
      <c r="A13" s="2">
        <v>2500</v>
      </c>
      <c r="B13" t="s">
        <v>22</v>
      </c>
      <c r="C13">
        <v>6811779</v>
      </c>
    </row>
    <row r="14" spans="1:3" x14ac:dyDescent="0.25">
      <c r="A14" s="2">
        <v>1500</v>
      </c>
      <c r="B14" t="s">
        <v>24</v>
      </c>
      <c r="C14">
        <v>3923561</v>
      </c>
    </row>
    <row r="15" spans="1:3" x14ac:dyDescent="0.25">
      <c r="A15" s="2">
        <v>2500</v>
      </c>
      <c r="B15" t="s">
        <v>23</v>
      </c>
      <c r="C15">
        <v>1056426</v>
      </c>
    </row>
    <row r="16" spans="1:3" x14ac:dyDescent="0.25">
      <c r="A16" s="9" t="s">
        <v>28</v>
      </c>
    </row>
    <row r="17" spans="1:3" x14ac:dyDescent="0.25">
      <c r="A17" s="2"/>
    </row>
    <row r="18" spans="1:3" x14ac:dyDescent="0.25">
      <c r="B18" s="2" t="s">
        <v>37</v>
      </c>
      <c r="C18">
        <v>323127513</v>
      </c>
    </row>
    <row r="19" spans="1:3" x14ac:dyDescent="0.25">
      <c r="A19" s="2"/>
      <c r="B19" t="s">
        <v>38</v>
      </c>
      <c r="C19">
        <f>C18-SUM(C9:C15)</f>
        <v>260911454</v>
      </c>
    </row>
    <row r="20" spans="1:3" x14ac:dyDescent="0.25">
      <c r="A20" s="2"/>
    </row>
    <row r="21" spans="1:3" x14ac:dyDescent="0.25">
      <c r="A21" s="2" t="s">
        <v>39</v>
      </c>
    </row>
    <row r="22" spans="1:3" x14ac:dyDescent="0.25">
      <c r="A22" s="2">
        <f>SUMPRODUCT(A9:A15,C9:C15)/C18</f>
        <v>500.54031765472104</v>
      </c>
    </row>
    <row r="23" spans="1:3" x14ac:dyDescent="0.25">
      <c r="A23" s="2"/>
    </row>
    <row r="24" spans="1:3" x14ac:dyDescent="0.25">
      <c r="A24" s="2" t="s">
        <v>40</v>
      </c>
    </row>
    <row r="25" spans="1:3" x14ac:dyDescent="0.25">
      <c r="A25" s="2">
        <f>A3+A22</f>
        <v>8000.5403176547206</v>
      </c>
    </row>
    <row r="27" spans="1:3" x14ac:dyDescent="0.25">
      <c r="A27" t="s">
        <v>46</v>
      </c>
    </row>
    <row r="28" spans="1:3" x14ac:dyDescent="0.25">
      <c r="A28" s="2">
        <v>35000</v>
      </c>
      <c r="B28" t="s">
        <v>2</v>
      </c>
    </row>
    <row r="29" spans="1:3" x14ac:dyDescent="0.25">
      <c r="A29" s="2">
        <v>37495</v>
      </c>
      <c r="B29" t="s">
        <v>3</v>
      </c>
    </row>
    <row r="30" spans="1:3" x14ac:dyDescent="0.25">
      <c r="A30" s="2">
        <v>30680</v>
      </c>
      <c r="B30" t="s">
        <v>45</v>
      </c>
    </row>
    <row r="31" spans="1:3" x14ac:dyDescent="0.25">
      <c r="A31" s="7">
        <f>AVERAGE(A28:A30)</f>
        <v>34391.666666666664</v>
      </c>
      <c r="B31" s="1" t="s">
        <v>50</v>
      </c>
    </row>
    <row r="33" spans="1:12" x14ac:dyDescent="0.25">
      <c r="A33" s="6" t="s">
        <v>51</v>
      </c>
    </row>
    <row r="34" spans="1:12" x14ac:dyDescent="0.25">
      <c r="A34" s="12">
        <f>A25/A31</f>
        <v>0.23263020065872705</v>
      </c>
    </row>
    <row r="36" spans="1:12" x14ac:dyDescent="0.25">
      <c r="A36" t="s">
        <v>54</v>
      </c>
    </row>
    <row r="37" spans="1:12" x14ac:dyDescent="0.25">
      <c r="A37" t="s">
        <v>55</v>
      </c>
    </row>
    <row r="38" spans="1:12" x14ac:dyDescent="0.25">
      <c r="A38" t="s">
        <v>56</v>
      </c>
    </row>
    <row r="39" spans="1:12" x14ac:dyDescent="0.25">
      <c r="A39" t="s">
        <v>57</v>
      </c>
    </row>
    <row r="41" spans="1:12" x14ac:dyDescent="0.25">
      <c r="A41" t="s">
        <v>58</v>
      </c>
    </row>
    <row r="43" spans="1:12" x14ac:dyDescent="0.25">
      <c r="B43">
        <v>2016</v>
      </c>
      <c r="C43">
        <v>2017</v>
      </c>
      <c r="D43">
        <v>2018</v>
      </c>
      <c r="E43">
        <v>2019</v>
      </c>
      <c r="F43">
        <v>2020</v>
      </c>
      <c r="G43">
        <v>2021</v>
      </c>
      <c r="H43">
        <v>2022</v>
      </c>
      <c r="I43">
        <v>2023</v>
      </c>
      <c r="J43">
        <v>2024</v>
      </c>
      <c r="K43">
        <v>2025</v>
      </c>
      <c r="L43">
        <v>2026</v>
      </c>
    </row>
    <row r="44" spans="1:12" x14ac:dyDescent="0.25">
      <c r="A44" t="s">
        <v>59</v>
      </c>
      <c r="B44" s="14">
        <f>A34</f>
        <v>0.23263020065872705</v>
      </c>
      <c r="C44" s="11">
        <f>$A34*(1-0.1*(C43-$B43))</f>
        <v>0.20936718059285436</v>
      </c>
      <c r="D44" s="11">
        <f t="shared" ref="D44:L44" si="0">$A34*(1-0.1*(D43-$B43))</f>
        <v>0.18610416052698164</v>
      </c>
      <c r="E44" s="11">
        <f t="shared" si="0"/>
        <v>0.16284114046110892</v>
      </c>
      <c r="F44" s="11">
        <f t="shared" si="0"/>
        <v>0.13957812039523623</v>
      </c>
      <c r="G44" s="11">
        <f t="shared" si="0"/>
        <v>0.11631510032936353</v>
      </c>
      <c r="H44" s="11">
        <f t="shared" si="0"/>
        <v>9.3052080263490808E-2</v>
      </c>
      <c r="I44" s="11">
        <f t="shared" si="0"/>
        <v>6.9789060197618102E-2</v>
      </c>
      <c r="J44" s="11">
        <f t="shared" si="0"/>
        <v>4.6526040131745404E-2</v>
      </c>
      <c r="K44" s="11">
        <f t="shared" si="0"/>
        <v>2.3263020065872702E-2</v>
      </c>
      <c r="L44" s="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13.1406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61</v>
      </c>
      <c r="B2" s="13">
        <f>Data!B44</f>
        <v>0.23263020065872705</v>
      </c>
      <c r="C2" s="13">
        <f>Data!C44</f>
        <v>0.20936718059285436</v>
      </c>
      <c r="D2" s="13">
        <f>Data!D44</f>
        <v>0.18610416052698164</v>
      </c>
      <c r="E2" s="13">
        <f>Data!E44</f>
        <v>0.16284114046110892</v>
      </c>
      <c r="F2" s="13">
        <f>Data!F44</f>
        <v>0.13957812039523623</v>
      </c>
      <c r="G2" s="13">
        <f>Data!G44</f>
        <v>0.11631510032936353</v>
      </c>
      <c r="H2" s="13">
        <f>Data!H44</f>
        <v>9.3052080263490808E-2</v>
      </c>
      <c r="I2" s="13">
        <f>Data!I44</f>
        <v>6.9789060197618102E-2</v>
      </c>
      <c r="J2" s="13">
        <f>Data!J44</f>
        <v>4.6526040131745404E-2</v>
      </c>
      <c r="K2" s="13">
        <f>Data!K44</f>
        <v>2.3263020065872702E-2</v>
      </c>
      <c r="L2" s="15">
        <f>Data!L44</f>
        <v>0</v>
      </c>
      <c r="M2" s="15">
        <f>$L2</f>
        <v>0</v>
      </c>
      <c r="N2" s="15">
        <f t="shared" ref="N2:AJ2" si="0">$L2</f>
        <v>0</v>
      </c>
      <c r="O2" s="15">
        <f t="shared" si="0"/>
        <v>0</v>
      </c>
      <c r="P2" s="15">
        <f t="shared" si="0"/>
        <v>0</v>
      </c>
      <c r="Q2" s="15">
        <f t="shared" si="0"/>
        <v>0</v>
      </c>
      <c r="R2" s="15">
        <f t="shared" si="0"/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si="0"/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15">
        <f t="shared" si="0"/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</row>
    <row r="3" spans="1:36" x14ac:dyDescent="0.2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13.1406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BESP-passengers</vt:lpstr>
      <vt:lpstr>BESP-freight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2017-06-20T00:56:40Z</dcterms:created>
  <dcterms:modified xsi:type="dcterms:W3CDTF">2017-06-20T01:49:50Z</dcterms:modified>
</cp:coreProperties>
</file>