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mc:AlternateContent xmlns:mc="http://schemas.openxmlformats.org/markup-compatibility/2006">
    <mc:Choice Requires="x15">
      <x15ac:absPath xmlns:x15ac="http://schemas.microsoft.com/office/spreadsheetml/2010/11/ac" url="C:\Users\jeff-nonadmin\CodeRepositories\eps-us\"/>
    </mc:Choice>
  </mc:AlternateContent>
  <xr:revisionPtr revIDLastSave="0" documentId="13_ncr:1_{FFC701C4-0FEB-4813-9C28-C082E890FB58}" xr6:coauthVersionLast="45" xr6:coauthVersionMax="45" xr10:uidLastSave="{00000000-0000-0000-0000-000000000000}"/>
  <bookViews>
    <workbookView xWindow="1605" yWindow="2895" windowWidth="25020" windowHeight="14490" xr2:uid="{00000000-000D-0000-FFFF-FFFF00000000}"/>
  </bookViews>
  <sheets>
    <sheet name="About" sheetId="10" r:id="rId1"/>
    <sheet name="PolicyLevers" sheetId="1" r:id="rId2"/>
    <sheet name="OutputGraphs" sheetId="8" r:id="rId3"/>
    <sheet name="Output Graph Color Key" sheetId="17" r:id="rId4"/>
    <sheet name="ReferenceScenarios" sheetId="9" r:id="rId5"/>
    <sheet name="Targets" sheetId="15" r:id="rId6"/>
    <sheet name="MaxBoundCalculations" sheetId="13" r:id="rId7"/>
  </sheets>
  <definedNames>
    <definedName name="_xlnm._FilterDatabase" localSheetId="1" hidden="1">PolicyLevers!$A$1:$P$564</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438" i="1" l="1"/>
  <c r="Q438" i="1"/>
  <c r="O438" i="1"/>
  <c r="N438" i="1"/>
  <c r="M438" i="1"/>
  <c r="L438" i="1"/>
  <c r="J438" i="1"/>
  <c r="K438" i="1"/>
  <c r="C438" i="1"/>
  <c r="B438" i="1"/>
  <c r="A438" i="1"/>
  <c r="P189" i="1" l="1"/>
  <c r="P187" i="1"/>
  <c r="P185" i="1"/>
  <c r="P184" i="1"/>
  <c r="P183" i="1"/>
  <c r="P182" i="1"/>
  <c r="P181" i="1"/>
  <c r="K170" i="1"/>
  <c r="J170" i="1"/>
  <c r="C170" i="1"/>
  <c r="B170" i="1"/>
  <c r="A170" i="1"/>
  <c r="S195" i="1"/>
  <c r="R195" i="1"/>
  <c r="Q195" i="1"/>
  <c r="S194" i="1"/>
  <c r="R194" i="1"/>
  <c r="Q194" i="1"/>
  <c r="S193" i="1"/>
  <c r="R193" i="1"/>
  <c r="Q193" i="1"/>
  <c r="S192" i="1"/>
  <c r="R192" i="1"/>
  <c r="Q192" i="1"/>
  <c r="S191" i="1"/>
  <c r="R191" i="1"/>
  <c r="Q191" i="1"/>
  <c r="S190" i="1"/>
  <c r="R190" i="1"/>
  <c r="Q190" i="1"/>
  <c r="S189" i="1"/>
  <c r="R189" i="1"/>
  <c r="Q189" i="1"/>
  <c r="S188" i="1"/>
  <c r="R188" i="1"/>
  <c r="Q188" i="1"/>
  <c r="S187" i="1"/>
  <c r="R187" i="1"/>
  <c r="Q187" i="1"/>
  <c r="S186" i="1"/>
  <c r="R186" i="1"/>
  <c r="Q186" i="1"/>
  <c r="S185" i="1"/>
  <c r="R185" i="1"/>
  <c r="Q185" i="1"/>
  <c r="S184" i="1"/>
  <c r="R184" i="1"/>
  <c r="Q184" i="1"/>
  <c r="S183" i="1"/>
  <c r="R183" i="1"/>
  <c r="Q183" i="1"/>
  <c r="S182" i="1"/>
  <c r="R182" i="1"/>
  <c r="Q182" i="1"/>
  <c r="S181" i="1"/>
  <c r="R181" i="1"/>
  <c r="Q181" i="1"/>
  <c r="O195" i="1"/>
  <c r="N195" i="1"/>
  <c r="M195" i="1"/>
  <c r="L195" i="1"/>
  <c r="K195" i="1"/>
  <c r="J195" i="1"/>
  <c r="O194" i="1"/>
  <c r="N194" i="1"/>
  <c r="M194" i="1"/>
  <c r="L194" i="1"/>
  <c r="K194" i="1"/>
  <c r="J194" i="1"/>
  <c r="O193" i="1"/>
  <c r="N193" i="1"/>
  <c r="M193" i="1"/>
  <c r="L193" i="1"/>
  <c r="K193" i="1"/>
  <c r="J193" i="1"/>
  <c r="O192" i="1"/>
  <c r="N192" i="1"/>
  <c r="M192" i="1"/>
  <c r="L192" i="1"/>
  <c r="K192" i="1"/>
  <c r="J192" i="1"/>
  <c r="O191" i="1"/>
  <c r="N191" i="1"/>
  <c r="M191" i="1"/>
  <c r="L191" i="1"/>
  <c r="K191" i="1"/>
  <c r="J191" i="1"/>
  <c r="O190" i="1"/>
  <c r="N190" i="1"/>
  <c r="M190" i="1"/>
  <c r="L190" i="1"/>
  <c r="K190" i="1"/>
  <c r="J190" i="1"/>
  <c r="O189" i="1"/>
  <c r="N189" i="1"/>
  <c r="M189" i="1"/>
  <c r="L189" i="1"/>
  <c r="K189" i="1"/>
  <c r="J189" i="1"/>
  <c r="O188" i="1"/>
  <c r="N188" i="1"/>
  <c r="M188" i="1"/>
  <c r="L188" i="1"/>
  <c r="K188" i="1"/>
  <c r="J188" i="1"/>
  <c r="O187" i="1"/>
  <c r="N187" i="1"/>
  <c r="M187" i="1"/>
  <c r="L187" i="1"/>
  <c r="K187" i="1"/>
  <c r="J187" i="1"/>
  <c r="O186" i="1"/>
  <c r="N186" i="1"/>
  <c r="M186" i="1"/>
  <c r="L186" i="1"/>
  <c r="K186" i="1"/>
  <c r="J186" i="1"/>
  <c r="O185" i="1"/>
  <c r="N185" i="1"/>
  <c r="M185" i="1"/>
  <c r="L185" i="1"/>
  <c r="K185" i="1"/>
  <c r="J185" i="1"/>
  <c r="O184" i="1"/>
  <c r="N184" i="1"/>
  <c r="M184" i="1"/>
  <c r="L184" i="1"/>
  <c r="K184" i="1"/>
  <c r="J184" i="1"/>
  <c r="O183" i="1"/>
  <c r="N183" i="1"/>
  <c r="M183" i="1"/>
  <c r="L183" i="1"/>
  <c r="K183" i="1"/>
  <c r="J183" i="1"/>
  <c r="O182" i="1"/>
  <c r="N182" i="1"/>
  <c r="M182" i="1"/>
  <c r="L182" i="1"/>
  <c r="K182" i="1"/>
  <c r="J182" i="1"/>
  <c r="O181" i="1"/>
  <c r="N181" i="1"/>
  <c r="M181" i="1"/>
  <c r="L181" i="1"/>
  <c r="K181" i="1"/>
  <c r="J181" i="1"/>
  <c r="C195" i="1"/>
  <c r="B195" i="1"/>
  <c r="A195" i="1"/>
  <c r="C194" i="1"/>
  <c r="B194" i="1"/>
  <c r="A194" i="1"/>
  <c r="C193" i="1"/>
  <c r="B193" i="1"/>
  <c r="A193" i="1"/>
  <c r="C192" i="1"/>
  <c r="B192" i="1"/>
  <c r="A192" i="1"/>
  <c r="C191" i="1"/>
  <c r="B191" i="1"/>
  <c r="A191" i="1"/>
  <c r="C190" i="1"/>
  <c r="B190" i="1"/>
  <c r="A190" i="1"/>
  <c r="C189" i="1"/>
  <c r="B189" i="1"/>
  <c r="A189" i="1"/>
  <c r="C188" i="1"/>
  <c r="B188" i="1"/>
  <c r="A188" i="1"/>
  <c r="C187" i="1"/>
  <c r="B187" i="1"/>
  <c r="A187" i="1"/>
  <c r="C186" i="1"/>
  <c r="B186" i="1"/>
  <c r="A186" i="1"/>
  <c r="C185" i="1"/>
  <c r="B185" i="1"/>
  <c r="A185" i="1"/>
  <c r="C184" i="1"/>
  <c r="B184" i="1"/>
  <c r="A184" i="1"/>
  <c r="C183" i="1"/>
  <c r="B183" i="1"/>
  <c r="A183" i="1"/>
  <c r="C182" i="1"/>
  <c r="B182" i="1"/>
  <c r="A182" i="1"/>
  <c r="C181" i="1"/>
  <c r="B181" i="1"/>
  <c r="A181" i="1"/>
  <c r="O570" i="1" l="1"/>
  <c r="N570" i="1"/>
  <c r="M570" i="1"/>
  <c r="L570" i="1"/>
  <c r="K570" i="1"/>
  <c r="J570" i="1"/>
  <c r="C570" i="1"/>
  <c r="A570" i="1"/>
  <c r="O536" i="1"/>
  <c r="N536" i="1"/>
  <c r="M536" i="1"/>
  <c r="L536" i="1"/>
  <c r="K536" i="1"/>
  <c r="J536" i="1"/>
  <c r="C536" i="1"/>
  <c r="A536" i="1"/>
  <c r="Q295" i="1" l="1"/>
  <c r="Q294" i="1"/>
  <c r="Q293" i="1"/>
  <c r="Q292" i="1"/>
  <c r="Q291" i="1"/>
  <c r="Q290" i="1"/>
  <c r="Q289" i="1"/>
  <c r="Q288" i="1"/>
  <c r="Q287" i="1"/>
  <c r="Q286" i="1"/>
  <c r="Q285" i="1"/>
  <c r="Q284" i="1"/>
  <c r="O295" i="1"/>
  <c r="N295" i="1"/>
  <c r="M295" i="1"/>
  <c r="L295" i="1"/>
  <c r="O294" i="1"/>
  <c r="N294" i="1"/>
  <c r="M294" i="1"/>
  <c r="L294" i="1"/>
  <c r="O293" i="1"/>
  <c r="N293" i="1"/>
  <c r="M293" i="1"/>
  <c r="L293" i="1"/>
  <c r="O292" i="1"/>
  <c r="N292" i="1"/>
  <c r="M292" i="1"/>
  <c r="L292" i="1"/>
  <c r="O291" i="1"/>
  <c r="N291" i="1"/>
  <c r="M291" i="1"/>
  <c r="L291" i="1"/>
  <c r="O290" i="1"/>
  <c r="N290" i="1"/>
  <c r="M290" i="1"/>
  <c r="L290" i="1"/>
  <c r="O289" i="1"/>
  <c r="N289" i="1"/>
  <c r="M289" i="1"/>
  <c r="L289" i="1"/>
  <c r="O288" i="1"/>
  <c r="N288" i="1"/>
  <c r="M288" i="1"/>
  <c r="L288" i="1"/>
  <c r="O287" i="1"/>
  <c r="N287" i="1"/>
  <c r="M287" i="1"/>
  <c r="L287" i="1"/>
  <c r="O286" i="1"/>
  <c r="N286" i="1"/>
  <c r="M286" i="1"/>
  <c r="L286" i="1"/>
  <c r="O285" i="1"/>
  <c r="N285" i="1"/>
  <c r="M285" i="1"/>
  <c r="L285" i="1"/>
  <c r="O284" i="1"/>
  <c r="N284" i="1"/>
  <c r="M284" i="1"/>
  <c r="L284" i="1"/>
  <c r="K295" i="1"/>
  <c r="J295" i="1"/>
  <c r="K294" i="1"/>
  <c r="J294" i="1"/>
  <c r="K293" i="1"/>
  <c r="J293" i="1"/>
  <c r="K292" i="1"/>
  <c r="J292" i="1"/>
  <c r="K291" i="1"/>
  <c r="J291" i="1"/>
  <c r="K290" i="1"/>
  <c r="J290" i="1"/>
  <c r="K289" i="1"/>
  <c r="J289" i="1"/>
  <c r="K288" i="1"/>
  <c r="J288" i="1"/>
  <c r="K287" i="1"/>
  <c r="J287" i="1"/>
  <c r="K286" i="1"/>
  <c r="J286" i="1"/>
  <c r="K285" i="1"/>
  <c r="J285" i="1"/>
  <c r="K284" i="1"/>
  <c r="J284" i="1"/>
  <c r="C295" i="1"/>
  <c r="B295" i="1"/>
  <c r="A295" i="1"/>
  <c r="C294" i="1"/>
  <c r="B294" i="1"/>
  <c r="A294" i="1"/>
  <c r="C293" i="1"/>
  <c r="B293" i="1"/>
  <c r="A293" i="1"/>
  <c r="C292" i="1"/>
  <c r="B292" i="1"/>
  <c r="A292" i="1"/>
  <c r="C291" i="1"/>
  <c r="B291" i="1"/>
  <c r="A291" i="1"/>
  <c r="C290" i="1"/>
  <c r="B290" i="1"/>
  <c r="A290" i="1"/>
  <c r="C289" i="1"/>
  <c r="B289" i="1"/>
  <c r="A289" i="1"/>
  <c r="C288" i="1"/>
  <c r="B288" i="1"/>
  <c r="A288" i="1"/>
  <c r="C287" i="1"/>
  <c r="B287" i="1"/>
  <c r="A287" i="1"/>
  <c r="C286" i="1"/>
  <c r="B286" i="1"/>
  <c r="A286" i="1"/>
  <c r="C285" i="1"/>
  <c r="B285" i="1"/>
  <c r="A285" i="1"/>
  <c r="C284" i="1"/>
  <c r="B284" i="1"/>
  <c r="A284" i="1"/>
  <c r="S415" i="1" l="1"/>
  <c r="R415" i="1"/>
  <c r="Q415" i="1"/>
  <c r="S414" i="1"/>
  <c r="R414" i="1"/>
  <c r="Q414" i="1"/>
  <c r="O415" i="1"/>
  <c r="N415" i="1"/>
  <c r="M415" i="1"/>
  <c r="L415" i="1"/>
  <c r="O414" i="1"/>
  <c r="N414" i="1"/>
  <c r="M414" i="1"/>
  <c r="L414" i="1"/>
  <c r="K415" i="1"/>
  <c r="J415" i="1"/>
  <c r="K414" i="1"/>
  <c r="J414" i="1"/>
  <c r="J412" i="1"/>
  <c r="J411" i="1"/>
  <c r="C415" i="1"/>
  <c r="B415" i="1"/>
  <c r="A415" i="1"/>
  <c r="C414" i="1"/>
  <c r="B414" i="1"/>
  <c r="A414" i="1"/>
  <c r="S412" i="1"/>
  <c r="S411" i="1"/>
  <c r="R412" i="1"/>
  <c r="Q412" i="1"/>
  <c r="R411" i="1"/>
  <c r="Q411" i="1"/>
  <c r="O412" i="1"/>
  <c r="N412" i="1"/>
  <c r="M412" i="1"/>
  <c r="L412" i="1"/>
  <c r="O411" i="1"/>
  <c r="N411" i="1"/>
  <c r="M411" i="1"/>
  <c r="L411" i="1"/>
  <c r="K412" i="1"/>
  <c r="K411" i="1"/>
  <c r="B411" i="1"/>
  <c r="C411" i="1"/>
  <c r="B412" i="1"/>
  <c r="C412" i="1"/>
  <c r="A412" i="1"/>
  <c r="A411" i="1"/>
  <c r="K486" i="1" l="1"/>
  <c r="K485" i="1"/>
  <c r="K484" i="1"/>
  <c r="K483" i="1"/>
  <c r="K482" i="1"/>
  <c r="K481" i="1"/>
  <c r="K480" i="1"/>
  <c r="K479" i="1"/>
  <c r="K478" i="1"/>
  <c r="K477" i="1"/>
  <c r="K476" i="1"/>
  <c r="K475" i="1"/>
  <c r="K474" i="1"/>
  <c r="K473" i="1"/>
  <c r="J486" i="1"/>
  <c r="J485" i="1"/>
  <c r="J484" i="1"/>
  <c r="J483" i="1"/>
  <c r="J482" i="1"/>
  <c r="J481" i="1"/>
  <c r="J480" i="1"/>
  <c r="J479" i="1"/>
  <c r="J478" i="1"/>
  <c r="J477" i="1"/>
  <c r="J476" i="1"/>
  <c r="J475" i="1"/>
  <c r="J474" i="1"/>
  <c r="J473" i="1"/>
  <c r="C486" i="1"/>
  <c r="B486" i="1"/>
  <c r="A486" i="1"/>
  <c r="C485" i="1"/>
  <c r="B485" i="1"/>
  <c r="A485" i="1"/>
  <c r="C484" i="1"/>
  <c r="B484" i="1"/>
  <c r="A484" i="1"/>
  <c r="C483" i="1"/>
  <c r="B483" i="1"/>
  <c r="A483" i="1"/>
  <c r="C482" i="1"/>
  <c r="B482" i="1"/>
  <c r="A482" i="1"/>
  <c r="C481" i="1"/>
  <c r="B481" i="1"/>
  <c r="A481" i="1"/>
  <c r="C480" i="1"/>
  <c r="B480" i="1"/>
  <c r="A480" i="1"/>
  <c r="C479" i="1"/>
  <c r="B479" i="1"/>
  <c r="A479" i="1"/>
  <c r="C478" i="1"/>
  <c r="B478" i="1"/>
  <c r="A478" i="1"/>
  <c r="C477" i="1"/>
  <c r="B477" i="1"/>
  <c r="A477" i="1"/>
  <c r="C476" i="1"/>
  <c r="B476" i="1"/>
  <c r="A476" i="1"/>
  <c r="C475" i="1"/>
  <c r="B475" i="1"/>
  <c r="A475" i="1"/>
  <c r="C474" i="1"/>
  <c r="B474" i="1"/>
  <c r="A474" i="1"/>
  <c r="C473" i="1"/>
  <c r="B473" i="1"/>
  <c r="A473" i="1"/>
  <c r="J270" i="1" l="1"/>
  <c r="J271" i="1"/>
  <c r="J272" i="1"/>
  <c r="J273" i="1"/>
  <c r="J274" i="1"/>
  <c r="J275" i="1"/>
  <c r="J276" i="1"/>
  <c r="J277" i="1"/>
  <c r="J278" i="1"/>
  <c r="K308" i="1"/>
  <c r="J308" i="1"/>
  <c r="K307" i="1"/>
  <c r="J307" i="1"/>
  <c r="K306" i="1"/>
  <c r="J306" i="1"/>
  <c r="C308" i="1"/>
  <c r="B308" i="1"/>
  <c r="A308" i="1"/>
  <c r="C307" i="1"/>
  <c r="B307" i="1"/>
  <c r="A307" i="1"/>
  <c r="C306" i="1"/>
  <c r="B306" i="1"/>
  <c r="A306" i="1"/>
  <c r="C278" i="1"/>
  <c r="B278" i="1"/>
  <c r="A278" i="1"/>
  <c r="C277" i="1"/>
  <c r="B277" i="1"/>
  <c r="A277" i="1"/>
  <c r="C276" i="1"/>
  <c r="B276" i="1"/>
  <c r="A276" i="1"/>
  <c r="C275" i="1"/>
  <c r="B275" i="1"/>
  <c r="A275" i="1"/>
  <c r="C274" i="1"/>
  <c r="B274" i="1"/>
  <c r="A274" i="1"/>
  <c r="C273" i="1"/>
  <c r="B273" i="1"/>
  <c r="A273" i="1"/>
  <c r="C272" i="1"/>
  <c r="B272" i="1"/>
  <c r="A272" i="1"/>
  <c r="C271" i="1"/>
  <c r="B271" i="1"/>
  <c r="A271" i="1"/>
  <c r="C270" i="1"/>
  <c r="B270" i="1"/>
  <c r="A270" i="1"/>
  <c r="J231" i="1"/>
  <c r="J230" i="1"/>
  <c r="J229" i="1"/>
  <c r="C231" i="1"/>
  <c r="B231" i="1"/>
  <c r="A231" i="1"/>
  <c r="C230" i="1"/>
  <c r="B230" i="1"/>
  <c r="A230" i="1"/>
  <c r="C229" i="1"/>
  <c r="B229" i="1"/>
  <c r="A229" i="1"/>
  <c r="K213" i="1"/>
  <c r="J213" i="1"/>
  <c r="K212" i="1"/>
  <c r="J212" i="1"/>
  <c r="K211" i="1"/>
  <c r="J211" i="1"/>
  <c r="C213" i="1"/>
  <c r="B213" i="1"/>
  <c r="A213" i="1"/>
  <c r="C212" i="1"/>
  <c r="B212" i="1"/>
  <c r="A212" i="1"/>
  <c r="C211" i="1"/>
  <c r="B211" i="1"/>
  <c r="A211" i="1"/>
  <c r="K177" i="1"/>
  <c r="J177" i="1"/>
  <c r="K176" i="1"/>
  <c r="J176" i="1"/>
  <c r="K175" i="1"/>
  <c r="J175" i="1"/>
  <c r="C177" i="1"/>
  <c r="B177" i="1"/>
  <c r="A177" i="1"/>
  <c r="C176" i="1"/>
  <c r="B176" i="1"/>
  <c r="A176" i="1"/>
  <c r="C175" i="1"/>
  <c r="B175" i="1"/>
  <c r="A175" i="1"/>
  <c r="A471" i="1" l="1"/>
  <c r="B471" i="1"/>
  <c r="C471" i="1"/>
  <c r="B470" i="1"/>
  <c r="C470" i="1"/>
  <c r="A470" i="1"/>
  <c r="J105" i="1" l="1"/>
  <c r="K105" i="1"/>
  <c r="L105" i="1"/>
  <c r="M105" i="1"/>
  <c r="N105" i="1"/>
  <c r="O105" i="1"/>
  <c r="J106" i="1"/>
  <c r="K106" i="1"/>
  <c r="L106" i="1"/>
  <c r="M106" i="1"/>
  <c r="N106" i="1"/>
  <c r="O106" i="1"/>
  <c r="J107" i="1"/>
  <c r="K107" i="1"/>
  <c r="L107" i="1"/>
  <c r="M107" i="1"/>
  <c r="N107" i="1"/>
  <c r="O107" i="1"/>
  <c r="J108" i="1"/>
  <c r="K108" i="1"/>
  <c r="L108" i="1"/>
  <c r="M108" i="1"/>
  <c r="N108" i="1"/>
  <c r="O108" i="1"/>
  <c r="J109" i="1"/>
  <c r="K109" i="1"/>
  <c r="L109" i="1"/>
  <c r="M109" i="1"/>
  <c r="N109" i="1"/>
  <c r="O109" i="1"/>
  <c r="J110" i="1"/>
  <c r="K110" i="1"/>
  <c r="L110" i="1"/>
  <c r="M110" i="1"/>
  <c r="N110" i="1"/>
  <c r="O110" i="1"/>
  <c r="L71" i="1"/>
  <c r="M71" i="1"/>
  <c r="N71" i="1"/>
  <c r="O71" i="1"/>
  <c r="L72" i="1"/>
  <c r="M72" i="1"/>
  <c r="N72" i="1"/>
  <c r="O72" i="1"/>
  <c r="L73" i="1"/>
  <c r="M73" i="1"/>
  <c r="N73" i="1"/>
  <c r="O73" i="1"/>
  <c r="L68" i="1"/>
  <c r="M68" i="1"/>
  <c r="N68" i="1"/>
  <c r="O68" i="1"/>
  <c r="L69" i="1"/>
  <c r="M69" i="1"/>
  <c r="N69" i="1"/>
  <c r="O69" i="1"/>
  <c r="L70" i="1"/>
  <c r="M70" i="1"/>
  <c r="N70" i="1"/>
  <c r="O70" i="1"/>
  <c r="Q68" i="1" l="1"/>
  <c r="R68" i="1"/>
  <c r="Q69" i="1"/>
  <c r="R69" i="1"/>
  <c r="Q70" i="1"/>
  <c r="R70" i="1"/>
  <c r="Q71" i="1"/>
  <c r="R71" i="1"/>
  <c r="Q72" i="1"/>
  <c r="R72" i="1"/>
  <c r="Q73" i="1"/>
  <c r="R73" i="1"/>
  <c r="Q323" i="1"/>
  <c r="R323" i="1"/>
  <c r="Q324" i="1"/>
  <c r="R324" i="1"/>
  <c r="Q325" i="1"/>
  <c r="R325" i="1"/>
  <c r="Q326" i="1"/>
  <c r="R326" i="1"/>
  <c r="Q327" i="1"/>
  <c r="R327" i="1"/>
  <c r="Q328" i="1"/>
  <c r="R328" i="1"/>
  <c r="Q329" i="1"/>
  <c r="R329" i="1"/>
  <c r="Q330" i="1"/>
  <c r="R330" i="1"/>
  <c r="Q331" i="1"/>
  <c r="R331" i="1"/>
  <c r="Q332" i="1"/>
  <c r="R332" i="1"/>
  <c r="Q333" i="1"/>
  <c r="R333" i="1"/>
  <c r="Q334" i="1"/>
  <c r="R334" i="1"/>
  <c r="Q335" i="1"/>
  <c r="R335" i="1"/>
  <c r="Q336" i="1"/>
  <c r="R336" i="1"/>
  <c r="Q337" i="1"/>
  <c r="R337" i="1"/>
  <c r="Q338" i="1"/>
  <c r="R338" i="1"/>
  <c r="Q339" i="1"/>
  <c r="R339" i="1"/>
  <c r="Q340" i="1"/>
  <c r="R340" i="1"/>
  <c r="Q341" i="1"/>
  <c r="R341" i="1"/>
  <c r="Q342" i="1"/>
  <c r="R342" i="1"/>
  <c r="Q343" i="1"/>
  <c r="R343" i="1"/>
  <c r="Q344" i="1"/>
  <c r="R344" i="1"/>
  <c r="Q345" i="1"/>
  <c r="R345" i="1"/>
  <c r="Q346" i="1"/>
  <c r="R346" i="1"/>
  <c r="Q347" i="1"/>
  <c r="R347" i="1"/>
  <c r="Q348" i="1"/>
  <c r="R348" i="1"/>
  <c r="Q349" i="1"/>
  <c r="R349" i="1"/>
  <c r="Q350" i="1"/>
  <c r="R350" i="1"/>
  <c r="Q351" i="1"/>
  <c r="R351" i="1"/>
  <c r="Q352" i="1"/>
  <c r="R352" i="1"/>
  <c r="Q353" i="1"/>
  <c r="R353" i="1"/>
  <c r="Q354" i="1"/>
  <c r="R354" i="1"/>
  <c r="Q355" i="1"/>
  <c r="R355" i="1"/>
  <c r="Q356" i="1"/>
  <c r="R356" i="1"/>
  <c r="Q357" i="1"/>
  <c r="R357" i="1"/>
  <c r="Q358" i="1"/>
  <c r="R358" i="1"/>
  <c r="Q359" i="1"/>
  <c r="R359" i="1"/>
  <c r="Q360" i="1"/>
  <c r="R360" i="1"/>
  <c r="Q361" i="1"/>
  <c r="R361" i="1"/>
  <c r="Q362" i="1"/>
  <c r="R362" i="1"/>
  <c r="Q363" i="1"/>
  <c r="R363" i="1"/>
  <c r="Q364" i="1"/>
  <c r="R364" i="1"/>
  <c r="Q365" i="1"/>
  <c r="R365" i="1"/>
  <c r="Q366" i="1"/>
  <c r="R366" i="1"/>
  <c r="Q367" i="1"/>
  <c r="R367" i="1"/>
  <c r="Q368" i="1"/>
  <c r="R368" i="1"/>
  <c r="Q369" i="1"/>
  <c r="R369" i="1"/>
  <c r="Q370" i="1"/>
  <c r="R370" i="1"/>
  <c r="Q371" i="1"/>
  <c r="R371" i="1"/>
  <c r="Q372" i="1"/>
  <c r="R372" i="1"/>
  <c r="Q373" i="1"/>
  <c r="R373" i="1"/>
  <c r="Q374" i="1"/>
  <c r="R374" i="1"/>
  <c r="Q375" i="1"/>
  <c r="R375" i="1"/>
  <c r="Q376" i="1"/>
  <c r="R376" i="1"/>
  <c r="Q377" i="1"/>
  <c r="R377" i="1"/>
  <c r="Q378" i="1"/>
  <c r="R378" i="1"/>
  <c r="Q379" i="1"/>
  <c r="R379" i="1"/>
  <c r="Q380" i="1"/>
  <c r="R380" i="1"/>
  <c r="Q381" i="1"/>
  <c r="R381" i="1"/>
  <c r="Q382" i="1"/>
  <c r="R382" i="1"/>
  <c r="Q383" i="1"/>
  <c r="R383" i="1"/>
  <c r="Q384" i="1"/>
  <c r="R384" i="1"/>
  <c r="Q385" i="1"/>
  <c r="R385" i="1"/>
  <c r="Q386" i="1"/>
  <c r="R386" i="1"/>
  <c r="Q387" i="1"/>
  <c r="R387" i="1"/>
  <c r="Q388" i="1"/>
  <c r="R388" i="1"/>
  <c r="Q389" i="1"/>
  <c r="R389" i="1"/>
  <c r="Q390" i="1"/>
  <c r="R390" i="1"/>
  <c r="Q391" i="1"/>
  <c r="R391" i="1"/>
  <c r="Q392" i="1"/>
  <c r="R392" i="1"/>
  <c r="Q393" i="1"/>
  <c r="R393" i="1"/>
  <c r="Q394" i="1"/>
  <c r="R394" i="1"/>
  <c r="Q395" i="1"/>
  <c r="R395" i="1"/>
  <c r="Q396" i="1"/>
  <c r="R396" i="1"/>
  <c r="Q397" i="1"/>
  <c r="R397" i="1"/>
  <c r="Q398" i="1"/>
  <c r="R398" i="1"/>
  <c r="Q399" i="1"/>
  <c r="R399" i="1"/>
  <c r="Q400" i="1"/>
  <c r="R400" i="1"/>
  <c r="J328" i="1" l="1"/>
  <c r="K328" i="1"/>
  <c r="L328" i="1"/>
  <c r="J329" i="1"/>
  <c r="K329" i="1"/>
  <c r="L329" i="1"/>
  <c r="J327" i="1"/>
  <c r="K327" i="1"/>
  <c r="L327" i="1"/>
  <c r="M327" i="1"/>
  <c r="N327" i="1"/>
  <c r="O327" i="1"/>
  <c r="M328" i="1"/>
  <c r="N328" i="1"/>
  <c r="O328" i="1"/>
  <c r="M329" i="1"/>
  <c r="N329" i="1"/>
  <c r="O329" i="1"/>
  <c r="J330" i="1"/>
  <c r="K330" i="1"/>
  <c r="L330" i="1"/>
  <c r="M330" i="1"/>
  <c r="N330" i="1"/>
  <c r="O330" i="1"/>
  <c r="J331" i="1"/>
  <c r="K331" i="1"/>
  <c r="L331" i="1"/>
  <c r="M331" i="1"/>
  <c r="N331" i="1"/>
  <c r="O331" i="1"/>
  <c r="J332" i="1"/>
  <c r="K332" i="1"/>
  <c r="L332" i="1"/>
  <c r="M332" i="1"/>
  <c r="N332" i="1"/>
  <c r="O332" i="1"/>
  <c r="J333" i="1"/>
  <c r="K333" i="1"/>
  <c r="L333" i="1"/>
  <c r="M333" i="1"/>
  <c r="N333" i="1"/>
  <c r="O333" i="1"/>
  <c r="J334" i="1"/>
  <c r="K334" i="1"/>
  <c r="L334" i="1"/>
  <c r="M334" i="1"/>
  <c r="N334" i="1"/>
  <c r="O334" i="1"/>
  <c r="J335" i="1"/>
  <c r="K335" i="1"/>
  <c r="L335" i="1"/>
  <c r="M335" i="1"/>
  <c r="N335" i="1"/>
  <c r="O335" i="1"/>
  <c r="J336" i="1"/>
  <c r="K336" i="1"/>
  <c r="L336" i="1"/>
  <c r="M336" i="1"/>
  <c r="N336" i="1"/>
  <c r="O336" i="1"/>
  <c r="J337" i="1"/>
  <c r="K337" i="1"/>
  <c r="L337" i="1"/>
  <c r="M337" i="1"/>
  <c r="N337" i="1"/>
  <c r="O337" i="1"/>
  <c r="J338" i="1"/>
  <c r="K338" i="1"/>
  <c r="L338" i="1"/>
  <c r="M338" i="1"/>
  <c r="N338" i="1"/>
  <c r="O338" i="1"/>
  <c r="J339" i="1"/>
  <c r="K339" i="1"/>
  <c r="L339" i="1"/>
  <c r="M339" i="1"/>
  <c r="N339" i="1"/>
  <c r="O339" i="1"/>
  <c r="J340" i="1"/>
  <c r="K340" i="1"/>
  <c r="L340" i="1"/>
  <c r="M340" i="1"/>
  <c r="N340" i="1"/>
  <c r="O340" i="1"/>
  <c r="J341" i="1"/>
  <c r="K341" i="1"/>
  <c r="L341" i="1"/>
  <c r="M341" i="1"/>
  <c r="N341" i="1"/>
  <c r="O341" i="1"/>
  <c r="J342" i="1"/>
  <c r="K342" i="1"/>
  <c r="L342" i="1"/>
  <c r="M342" i="1"/>
  <c r="N342" i="1"/>
  <c r="O342" i="1"/>
  <c r="J343" i="1"/>
  <c r="K343" i="1"/>
  <c r="L343" i="1"/>
  <c r="M343" i="1"/>
  <c r="N343" i="1"/>
  <c r="O343" i="1"/>
  <c r="J344" i="1"/>
  <c r="K344" i="1"/>
  <c r="L344" i="1"/>
  <c r="M344" i="1"/>
  <c r="N344" i="1"/>
  <c r="O344" i="1"/>
  <c r="J345" i="1"/>
  <c r="K345" i="1"/>
  <c r="L345" i="1"/>
  <c r="M345" i="1"/>
  <c r="N345" i="1"/>
  <c r="O345" i="1"/>
  <c r="J346" i="1"/>
  <c r="K346" i="1"/>
  <c r="L346" i="1"/>
  <c r="M346" i="1"/>
  <c r="N346" i="1"/>
  <c r="O346" i="1"/>
  <c r="J347" i="1"/>
  <c r="K347" i="1"/>
  <c r="L347" i="1"/>
  <c r="M347" i="1"/>
  <c r="N347" i="1"/>
  <c r="O347" i="1"/>
  <c r="J348" i="1"/>
  <c r="K348" i="1"/>
  <c r="L348" i="1"/>
  <c r="M348" i="1"/>
  <c r="N348" i="1"/>
  <c r="O348" i="1"/>
  <c r="J349" i="1"/>
  <c r="K349" i="1"/>
  <c r="L349" i="1"/>
  <c r="M349" i="1"/>
  <c r="N349" i="1"/>
  <c r="O349" i="1"/>
  <c r="J350" i="1"/>
  <c r="K350" i="1"/>
  <c r="L350" i="1"/>
  <c r="M350" i="1"/>
  <c r="N350" i="1"/>
  <c r="O350" i="1"/>
  <c r="J351" i="1"/>
  <c r="K351" i="1"/>
  <c r="L351" i="1"/>
  <c r="M351" i="1"/>
  <c r="N351" i="1"/>
  <c r="O351" i="1"/>
  <c r="J352" i="1"/>
  <c r="K352" i="1"/>
  <c r="L352" i="1"/>
  <c r="M352" i="1"/>
  <c r="N352" i="1"/>
  <c r="O352" i="1"/>
  <c r="J353" i="1"/>
  <c r="K353" i="1"/>
  <c r="L353" i="1"/>
  <c r="M353" i="1"/>
  <c r="N353" i="1"/>
  <c r="O353" i="1"/>
  <c r="J354" i="1"/>
  <c r="K354" i="1"/>
  <c r="L354" i="1"/>
  <c r="M354" i="1"/>
  <c r="N354" i="1"/>
  <c r="O354" i="1"/>
  <c r="J355" i="1"/>
  <c r="K355" i="1"/>
  <c r="L355" i="1"/>
  <c r="M355" i="1"/>
  <c r="N355" i="1"/>
  <c r="O355" i="1"/>
  <c r="J356" i="1"/>
  <c r="K356" i="1"/>
  <c r="L356" i="1"/>
  <c r="M356" i="1"/>
  <c r="N356" i="1"/>
  <c r="O356" i="1"/>
  <c r="J357" i="1"/>
  <c r="K357" i="1"/>
  <c r="L357" i="1"/>
  <c r="M357" i="1"/>
  <c r="N357" i="1"/>
  <c r="O357" i="1"/>
  <c r="J358" i="1"/>
  <c r="K358" i="1"/>
  <c r="L358" i="1"/>
  <c r="M358" i="1"/>
  <c r="N358" i="1"/>
  <c r="O358" i="1"/>
  <c r="J359" i="1"/>
  <c r="K359" i="1"/>
  <c r="L359" i="1"/>
  <c r="M359" i="1"/>
  <c r="N359" i="1"/>
  <c r="O359" i="1"/>
  <c r="J360" i="1"/>
  <c r="K360" i="1"/>
  <c r="L360" i="1"/>
  <c r="M360" i="1"/>
  <c r="N360" i="1"/>
  <c r="O360" i="1"/>
  <c r="J361" i="1"/>
  <c r="K361" i="1"/>
  <c r="L361" i="1"/>
  <c r="M361" i="1"/>
  <c r="N361" i="1"/>
  <c r="O361" i="1"/>
  <c r="J362" i="1"/>
  <c r="K362" i="1"/>
  <c r="L362" i="1"/>
  <c r="M362" i="1"/>
  <c r="N362" i="1"/>
  <c r="O362" i="1"/>
  <c r="J363" i="1"/>
  <c r="K363" i="1"/>
  <c r="L363" i="1"/>
  <c r="M363" i="1"/>
  <c r="N363" i="1"/>
  <c r="O363" i="1"/>
  <c r="J364" i="1"/>
  <c r="K364" i="1"/>
  <c r="L364" i="1"/>
  <c r="M364" i="1"/>
  <c r="N364" i="1"/>
  <c r="O364" i="1"/>
  <c r="J365" i="1"/>
  <c r="K365" i="1"/>
  <c r="L365" i="1"/>
  <c r="M365" i="1"/>
  <c r="N365" i="1"/>
  <c r="O365" i="1"/>
  <c r="J366" i="1"/>
  <c r="K366" i="1"/>
  <c r="L366" i="1"/>
  <c r="M366" i="1"/>
  <c r="N366" i="1"/>
  <c r="O366" i="1"/>
  <c r="J367" i="1"/>
  <c r="K367" i="1"/>
  <c r="L367" i="1"/>
  <c r="M367" i="1"/>
  <c r="N367" i="1"/>
  <c r="O367" i="1"/>
  <c r="J368" i="1"/>
  <c r="K368" i="1"/>
  <c r="L368" i="1"/>
  <c r="M368" i="1"/>
  <c r="N368" i="1"/>
  <c r="O368" i="1"/>
  <c r="J369" i="1"/>
  <c r="K369" i="1"/>
  <c r="L369" i="1"/>
  <c r="M369" i="1"/>
  <c r="N369" i="1"/>
  <c r="O369" i="1"/>
  <c r="J370" i="1"/>
  <c r="K370" i="1"/>
  <c r="L370" i="1"/>
  <c r="M370" i="1"/>
  <c r="N370" i="1"/>
  <c r="O370" i="1"/>
  <c r="J371" i="1"/>
  <c r="K371" i="1"/>
  <c r="L371" i="1"/>
  <c r="M371" i="1"/>
  <c r="N371" i="1"/>
  <c r="O371" i="1"/>
  <c r="J372" i="1"/>
  <c r="K372" i="1"/>
  <c r="L372" i="1"/>
  <c r="M372" i="1"/>
  <c r="N372" i="1"/>
  <c r="O372" i="1"/>
  <c r="J373" i="1"/>
  <c r="K373" i="1"/>
  <c r="L373" i="1"/>
  <c r="M373" i="1"/>
  <c r="N373" i="1"/>
  <c r="O373" i="1"/>
  <c r="J374" i="1"/>
  <c r="K374" i="1"/>
  <c r="L374" i="1"/>
  <c r="M374" i="1"/>
  <c r="N374" i="1"/>
  <c r="O374" i="1"/>
  <c r="J375" i="1"/>
  <c r="K375" i="1"/>
  <c r="L375" i="1"/>
  <c r="M375" i="1"/>
  <c r="N375" i="1"/>
  <c r="O375" i="1"/>
  <c r="J376" i="1"/>
  <c r="K376" i="1"/>
  <c r="L376" i="1"/>
  <c r="M376" i="1"/>
  <c r="N376" i="1"/>
  <c r="O376" i="1"/>
  <c r="J377" i="1"/>
  <c r="K377" i="1"/>
  <c r="L377" i="1"/>
  <c r="M377" i="1"/>
  <c r="N377" i="1"/>
  <c r="O377" i="1"/>
  <c r="J378" i="1"/>
  <c r="K378" i="1"/>
  <c r="L378" i="1"/>
  <c r="M378" i="1"/>
  <c r="N378" i="1"/>
  <c r="O378" i="1"/>
  <c r="J379" i="1"/>
  <c r="K379" i="1"/>
  <c r="L379" i="1"/>
  <c r="M379" i="1"/>
  <c r="N379" i="1"/>
  <c r="O379" i="1"/>
  <c r="J380" i="1"/>
  <c r="K380" i="1"/>
  <c r="L380" i="1"/>
  <c r="M380" i="1"/>
  <c r="N380" i="1"/>
  <c r="O380" i="1"/>
  <c r="J381" i="1"/>
  <c r="K381" i="1"/>
  <c r="L381" i="1"/>
  <c r="M381" i="1"/>
  <c r="N381" i="1"/>
  <c r="O381" i="1"/>
  <c r="J382" i="1"/>
  <c r="K382" i="1"/>
  <c r="L382" i="1"/>
  <c r="M382" i="1"/>
  <c r="N382" i="1"/>
  <c r="O382" i="1"/>
  <c r="J383" i="1"/>
  <c r="K383" i="1"/>
  <c r="L383" i="1"/>
  <c r="M383" i="1"/>
  <c r="N383" i="1"/>
  <c r="O383" i="1"/>
  <c r="J384" i="1"/>
  <c r="K384" i="1"/>
  <c r="L384" i="1"/>
  <c r="M384" i="1"/>
  <c r="N384" i="1"/>
  <c r="O384" i="1"/>
  <c r="J385" i="1"/>
  <c r="K385" i="1"/>
  <c r="L385" i="1"/>
  <c r="M385" i="1"/>
  <c r="N385" i="1"/>
  <c r="O385" i="1"/>
  <c r="J386" i="1"/>
  <c r="K386" i="1"/>
  <c r="L386" i="1"/>
  <c r="M386" i="1"/>
  <c r="N386" i="1"/>
  <c r="O386" i="1"/>
  <c r="J387" i="1"/>
  <c r="K387" i="1"/>
  <c r="L387" i="1"/>
  <c r="M387" i="1"/>
  <c r="N387" i="1"/>
  <c r="O387" i="1"/>
  <c r="J388" i="1"/>
  <c r="K388" i="1"/>
  <c r="L388" i="1"/>
  <c r="M388" i="1"/>
  <c r="N388" i="1"/>
  <c r="O388" i="1"/>
  <c r="J389" i="1"/>
  <c r="K389" i="1"/>
  <c r="L389" i="1"/>
  <c r="M389" i="1"/>
  <c r="N389" i="1"/>
  <c r="O389" i="1"/>
  <c r="J390" i="1"/>
  <c r="K390" i="1"/>
  <c r="L390" i="1"/>
  <c r="M390" i="1"/>
  <c r="N390" i="1"/>
  <c r="O390" i="1"/>
  <c r="J391" i="1"/>
  <c r="K391" i="1"/>
  <c r="L391" i="1"/>
  <c r="M391" i="1"/>
  <c r="N391" i="1"/>
  <c r="O391" i="1"/>
  <c r="J392" i="1"/>
  <c r="K392" i="1"/>
  <c r="L392" i="1"/>
  <c r="M392" i="1"/>
  <c r="N392" i="1"/>
  <c r="O392" i="1"/>
  <c r="J393" i="1"/>
  <c r="K393" i="1"/>
  <c r="L393" i="1"/>
  <c r="M393" i="1"/>
  <c r="N393" i="1"/>
  <c r="O393" i="1"/>
  <c r="J394" i="1"/>
  <c r="K394" i="1"/>
  <c r="L394" i="1"/>
  <c r="M394" i="1"/>
  <c r="N394" i="1"/>
  <c r="O394" i="1"/>
  <c r="J395" i="1"/>
  <c r="K395" i="1"/>
  <c r="L395" i="1"/>
  <c r="M395" i="1"/>
  <c r="N395" i="1"/>
  <c r="O395" i="1"/>
  <c r="J396" i="1"/>
  <c r="K396" i="1"/>
  <c r="L396" i="1"/>
  <c r="M396" i="1"/>
  <c r="N396" i="1"/>
  <c r="O396" i="1"/>
  <c r="J397" i="1"/>
  <c r="K397" i="1"/>
  <c r="L397" i="1"/>
  <c r="M397" i="1"/>
  <c r="N397" i="1"/>
  <c r="O397" i="1"/>
  <c r="J398" i="1"/>
  <c r="K398" i="1"/>
  <c r="L398" i="1"/>
  <c r="M398" i="1"/>
  <c r="N398" i="1"/>
  <c r="O398" i="1"/>
  <c r="J399" i="1"/>
  <c r="K399" i="1"/>
  <c r="L399" i="1"/>
  <c r="M399" i="1"/>
  <c r="N399" i="1"/>
  <c r="O399" i="1"/>
  <c r="J400" i="1"/>
  <c r="K400" i="1"/>
  <c r="L400" i="1"/>
  <c r="M400" i="1"/>
  <c r="N400" i="1"/>
  <c r="O400" i="1"/>
  <c r="A331" i="1"/>
  <c r="B331" i="1"/>
  <c r="C331" i="1"/>
  <c r="A332" i="1"/>
  <c r="B332" i="1"/>
  <c r="C332" i="1"/>
  <c r="A333" i="1"/>
  <c r="B333" i="1"/>
  <c r="C333" i="1"/>
  <c r="A334" i="1"/>
  <c r="B334" i="1"/>
  <c r="C334" i="1"/>
  <c r="A335" i="1"/>
  <c r="B335" i="1"/>
  <c r="C335" i="1"/>
  <c r="A336" i="1"/>
  <c r="B336" i="1"/>
  <c r="C336" i="1"/>
  <c r="A337" i="1"/>
  <c r="B337" i="1"/>
  <c r="C337" i="1"/>
  <c r="A338" i="1"/>
  <c r="B338" i="1"/>
  <c r="C338" i="1"/>
  <c r="A339" i="1"/>
  <c r="B339" i="1"/>
  <c r="C339" i="1"/>
  <c r="A340" i="1"/>
  <c r="B340" i="1"/>
  <c r="C340" i="1"/>
  <c r="A341" i="1"/>
  <c r="B341" i="1"/>
  <c r="C341" i="1"/>
  <c r="A342" i="1"/>
  <c r="B342" i="1"/>
  <c r="C342" i="1"/>
  <c r="A343" i="1"/>
  <c r="B343" i="1"/>
  <c r="C343" i="1"/>
  <c r="A344" i="1"/>
  <c r="B344" i="1"/>
  <c r="C344" i="1"/>
  <c r="A345" i="1"/>
  <c r="B345" i="1"/>
  <c r="C345" i="1"/>
  <c r="A346" i="1"/>
  <c r="B346" i="1"/>
  <c r="C346" i="1"/>
  <c r="A347" i="1"/>
  <c r="B347" i="1"/>
  <c r="C347" i="1"/>
  <c r="A348" i="1"/>
  <c r="B348" i="1"/>
  <c r="C348" i="1"/>
  <c r="A349" i="1"/>
  <c r="B349" i="1"/>
  <c r="C349" i="1"/>
  <c r="A350" i="1"/>
  <c r="B350" i="1"/>
  <c r="C350" i="1"/>
  <c r="A351" i="1"/>
  <c r="B351" i="1"/>
  <c r="C351" i="1"/>
  <c r="A352" i="1"/>
  <c r="B352" i="1"/>
  <c r="C352" i="1"/>
  <c r="A353" i="1"/>
  <c r="B353" i="1"/>
  <c r="C353" i="1"/>
  <c r="A354" i="1"/>
  <c r="B354" i="1"/>
  <c r="C354" i="1"/>
  <c r="A355" i="1"/>
  <c r="B355" i="1"/>
  <c r="C355" i="1"/>
  <c r="A356" i="1"/>
  <c r="B356" i="1"/>
  <c r="C356" i="1"/>
  <c r="A357" i="1"/>
  <c r="B357" i="1"/>
  <c r="C357" i="1"/>
  <c r="A358" i="1"/>
  <c r="B358" i="1"/>
  <c r="C358" i="1"/>
  <c r="A359" i="1"/>
  <c r="B359" i="1"/>
  <c r="C359" i="1"/>
  <c r="A360" i="1"/>
  <c r="B360" i="1"/>
  <c r="C360" i="1"/>
  <c r="A361" i="1"/>
  <c r="B361" i="1"/>
  <c r="C361" i="1"/>
  <c r="A362" i="1"/>
  <c r="B362" i="1"/>
  <c r="C362" i="1"/>
  <c r="A363" i="1"/>
  <c r="B363" i="1"/>
  <c r="C363" i="1"/>
  <c r="A364" i="1"/>
  <c r="B364" i="1"/>
  <c r="C364" i="1"/>
  <c r="A365" i="1"/>
  <c r="B365" i="1"/>
  <c r="C365" i="1"/>
  <c r="A366" i="1"/>
  <c r="B366" i="1"/>
  <c r="C366" i="1"/>
  <c r="A367" i="1"/>
  <c r="B367" i="1"/>
  <c r="C367" i="1"/>
  <c r="A368" i="1"/>
  <c r="B368" i="1"/>
  <c r="C368" i="1"/>
  <c r="A369" i="1"/>
  <c r="B369" i="1"/>
  <c r="C369" i="1"/>
  <c r="A370" i="1"/>
  <c r="B370" i="1"/>
  <c r="C370" i="1"/>
  <c r="A371" i="1"/>
  <c r="B371" i="1"/>
  <c r="C371" i="1"/>
  <c r="A372" i="1"/>
  <c r="B372" i="1"/>
  <c r="C372" i="1"/>
  <c r="A373" i="1"/>
  <c r="B373" i="1"/>
  <c r="C373" i="1"/>
  <c r="A374" i="1"/>
  <c r="B374" i="1"/>
  <c r="C374" i="1"/>
  <c r="A375" i="1"/>
  <c r="B375" i="1"/>
  <c r="C375" i="1"/>
  <c r="A376" i="1"/>
  <c r="B376" i="1"/>
  <c r="C376" i="1"/>
  <c r="A377" i="1"/>
  <c r="B377" i="1"/>
  <c r="C377" i="1"/>
  <c r="A378" i="1"/>
  <c r="B378" i="1"/>
  <c r="C378" i="1"/>
  <c r="A379" i="1"/>
  <c r="B379" i="1"/>
  <c r="C379" i="1"/>
  <c r="A380" i="1"/>
  <c r="B380" i="1"/>
  <c r="C380" i="1"/>
  <c r="A381" i="1"/>
  <c r="B381" i="1"/>
  <c r="C381" i="1"/>
  <c r="A382" i="1"/>
  <c r="B382" i="1"/>
  <c r="C382" i="1"/>
  <c r="A383" i="1"/>
  <c r="B383" i="1"/>
  <c r="C383" i="1"/>
  <c r="A384" i="1"/>
  <c r="B384" i="1"/>
  <c r="C384" i="1"/>
  <c r="A385" i="1"/>
  <c r="B385" i="1"/>
  <c r="C385" i="1"/>
  <c r="A386" i="1"/>
  <c r="B386" i="1"/>
  <c r="C386" i="1"/>
  <c r="A387" i="1"/>
  <c r="B387" i="1"/>
  <c r="C387" i="1"/>
  <c r="A388" i="1"/>
  <c r="B388" i="1"/>
  <c r="C388" i="1"/>
  <c r="A389" i="1"/>
  <c r="B389" i="1"/>
  <c r="C389" i="1"/>
  <c r="A390" i="1"/>
  <c r="B390" i="1"/>
  <c r="C390" i="1"/>
  <c r="A391" i="1"/>
  <c r="B391" i="1"/>
  <c r="C391" i="1"/>
  <c r="A392" i="1"/>
  <c r="B392" i="1"/>
  <c r="C392" i="1"/>
  <c r="A393" i="1"/>
  <c r="B393" i="1"/>
  <c r="C393" i="1"/>
  <c r="A394" i="1"/>
  <c r="B394" i="1"/>
  <c r="C394" i="1"/>
  <c r="A395" i="1"/>
  <c r="B395" i="1"/>
  <c r="C395" i="1"/>
  <c r="A396" i="1"/>
  <c r="B396" i="1"/>
  <c r="C396" i="1"/>
  <c r="A397" i="1"/>
  <c r="B397" i="1"/>
  <c r="C397" i="1"/>
  <c r="A398" i="1"/>
  <c r="B398" i="1"/>
  <c r="C398" i="1"/>
  <c r="A399" i="1"/>
  <c r="B399" i="1"/>
  <c r="C399" i="1"/>
  <c r="A400" i="1"/>
  <c r="B400" i="1"/>
  <c r="C400" i="1"/>
  <c r="C330" i="1"/>
  <c r="B330" i="1"/>
  <c r="A330" i="1"/>
  <c r="C329" i="1"/>
  <c r="B329" i="1"/>
  <c r="A329" i="1"/>
  <c r="C328" i="1"/>
  <c r="B328" i="1"/>
  <c r="A328" i="1"/>
  <c r="C327" i="1"/>
  <c r="B327" i="1"/>
  <c r="A327" i="1"/>
  <c r="R424" i="1" l="1"/>
  <c r="R423" i="1"/>
  <c r="R422" i="1"/>
  <c r="R420" i="1"/>
  <c r="R419" i="1"/>
  <c r="R418" i="1"/>
  <c r="R417" i="1"/>
  <c r="R409" i="1"/>
  <c r="R407" i="1"/>
  <c r="R406" i="1"/>
  <c r="R104" i="1"/>
  <c r="R103" i="1"/>
  <c r="R102" i="1"/>
  <c r="O104" i="1" l="1"/>
  <c r="N104" i="1"/>
  <c r="M104" i="1"/>
  <c r="L104" i="1"/>
  <c r="K104" i="1"/>
  <c r="J104" i="1"/>
  <c r="O103" i="1"/>
  <c r="N103" i="1"/>
  <c r="M103" i="1"/>
  <c r="L103" i="1"/>
  <c r="K103" i="1"/>
  <c r="J103" i="1"/>
  <c r="O102" i="1"/>
  <c r="N102" i="1"/>
  <c r="M102" i="1"/>
  <c r="L102" i="1"/>
  <c r="K102" i="1"/>
  <c r="J102" i="1"/>
  <c r="C112" i="1"/>
  <c r="B112" i="1"/>
  <c r="C111" i="1"/>
  <c r="B111" i="1"/>
  <c r="C110" i="1"/>
  <c r="B110" i="1"/>
  <c r="C109" i="1"/>
  <c r="B109" i="1"/>
  <c r="C108" i="1"/>
  <c r="B108" i="1"/>
  <c r="C107" i="1"/>
  <c r="B107" i="1"/>
  <c r="C106" i="1"/>
  <c r="B106" i="1"/>
  <c r="C105" i="1"/>
  <c r="B105" i="1"/>
  <c r="C104" i="1"/>
  <c r="B104" i="1"/>
  <c r="C103" i="1"/>
  <c r="B103" i="1"/>
  <c r="C102" i="1"/>
  <c r="B102" i="1"/>
  <c r="A103" i="1"/>
  <c r="A104" i="1"/>
  <c r="A105" i="1"/>
  <c r="A106" i="1"/>
  <c r="A107" i="1"/>
  <c r="A108" i="1"/>
  <c r="A109" i="1"/>
  <c r="A110" i="1"/>
  <c r="A111" i="1"/>
  <c r="A112" i="1"/>
  <c r="A102" i="1"/>
  <c r="S424" i="1" l="1"/>
  <c r="S423" i="1"/>
  <c r="S422" i="1"/>
  <c r="S421" i="1"/>
  <c r="S420" i="1"/>
  <c r="S419" i="1"/>
  <c r="S418" i="1"/>
  <c r="S417" i="1"/>
  <c r="L417" i="1"/>
  <c r="M417" i="1"/>
  <c r="N417" i="1"/>
  <c r="O417" i="1"/>
  <c r="O424" i="1"/>
  <c r="N424" i="1"/>
  <c r="M424" i="1"/>
  <c r="L424" i="1"/>
  <c r="O423" i="1"/>
  <c r="N423" i="1"/>
  <c r="M423" i="1"/>
  <c r="L423" i="1"/>
  <c r="O422" i="1"/>
  <c r="N422" i="1"/>
  <c r="M422" i="1"/>
  <c r="L422" i="1"/>
  <c r="O420" i="1"/>
  <c r="N420" i="1"/>
  <c r="M420" i="1"/>
  <c r="L420" i="1"/>
  <c r="O419" i="1"/>
  <c r="N419" i="1"/>
  <c r="M419" i="1"/>
  <c r="L419" i="1"/>
  <c r="O418" i="1"/>
  <c r="N418" i="1"/>
  <c r="M418" i="1"/>
  <c r="L418" i="1"/>
  <c r="K424" i="1"/>
  <c r="K423" i="1"/>
  <c r="K422" i="1"/>
  <c r="K420" i="1"/>
  <c r="K419" i="1"/>
  <c r="K418" i="1"/>
  <c r="K417" i="1"/>
  <c r="J424" i="1"/>
  <c r="J423" i="1"/>
  <c r="J422" i="1"/>
  <c r="J420" i="1"/>
  <c r="J419" i="1"/>
  <c r="J418" i="1"/>
  <c r="J417" i="1"/>
  <c r="C424" i="1" l="1"/>
  <c r="B424" i="1"/>
  <c r="A424" i="1"/>
  <c r="C423" i="1"/>
  <c r="B423" i="1"/>
  <c r="A423" i="1"/>
  <c r="C422" i="1"/>
  <c r="B422" i="1"/>
  <c r="A422" i="1"/>
  <c r="C421" i="1"/>
  <c r="B421" i="1"/>
  <c r="A421" i="1"/>
  <c r="C420" i="1"/>
  <c r="B420" i="1"/>
  <c r="A420" i="1"/>
  <c r="C419" i="1"/>
  <c r="B419" i="1"/>
  <c r="A419" i="1"/>
  <c r="C418" i="1"/>
  <c r="B418" i="1"/>
  <c r="A418" i="1"/>
  <c r="C417" i="1"/>
  <c r="B417" i="1"/>
  <c r="A417" i="1"/>
  <c r="J463" i="1" l="1"/>
  <c r="K463" i="1"/>
  <c r="J464" i="1"/>
  <c r="K464" i="1"/>
  <c r="J465" i="1"/>
  <c r="K465" i="1"/>
  <c r="J466" i="1"/>
  <c r="K466" i="1"/>
  <c r="J467" i="1"/>
  <c r="K467" i="1"/>
  <c r="A463" i="1"/>
  <c r="B463" i="1"/>
  <c r="C463" i="1"/>
  <c r="A464" i="1"/>
  <c r="B464" i="1"/>
  <c r="C464" i="1"/>
  <c r="A465" i="1"/>
  <c r="B465" i="1"/>
  <c r="C465" i="1"/>
  <c r="A466" i="1"/>
  <c r="B466" i="1"/>
  <c r="C466" i="1"/>
  <c r="A467" i="1"/>
  <c r="B467" i="1"/>
  <c r="C467" i="1"/>
  <c r="J499" i="1"/>
  <c r="K499" i="1"/>
  <c r="J500" i="1"/>
  <c r="K500" i="1"/>
  <c r="J501" i="1"/>
  <c r="K501" i="1"/>
  <c r="J502" i="1"/>
  <c r="K502" i="1"/>
  <c r="J503" i="1"/>
  <c r="K503" i="1"/>
  <c r="A499" i="1"/>
  <c r="B499" i="1"/>
  <c r="C499" i="1"/>
  <c r="A500" i="1"/>
  <c r="B500" i="1"/>
  <c r="C500" i="1"/>
  <c r="A501" i="1"/>
  <c r="B501" i="1"/>
  <c r="C501" i="1"/>
  <c r="A502" i="1"/>
  <c r="B502" i="1"/>
  <c r="C502" i="1"/>
  <c r="A503" i="1"/>
  <c r="B503" i="1"/>
  <c r="C503" i="1"/>
  <c r="R130" i="1" l="1"/>
  <c r="Q130" i="1"/>
  <c r="R129" i="1"/>
  <c r="Q129" i="1"/>
  <c r="R126" i="1"/>
  <c r="Q126" i="1"/>
  <c r="R125" i="1"/>
  <c r="Q125" i="1"/>
  <c r="R124" i="1"/>
  <c r="Q124" i="1"/>
  <c r="R121" i="1"/>
  <c r="Q121" i="1"/>
  <c r="R120" i="1"/>
  <c r="Q120" i="1"/>
  <c r="R119" i="1"/>
  <c r="Q119" i="1"/>
  <c r="O130" i="1" l="1"/>
  <c r="N130" i="1"/>
  <c r="M130" i="1"/>
  <c r="L130" i="1"/>
  <c r="K130" i="1"/>
  <c r="J130" i="1"/>
  <c r="O129" i="1"/>
  <c r="N129" i="1"/>
  <c r="M129" i="1"/>
  <c r="L129" i="1"/>
  <c r="K129" i="1"/>
  <c r="J129" i="1"/>
  <c r="O126" i="1"/>
  <c r="N126" i="1"/>
  <c r="M126" i="1"/>
  <c r="L126" i="1"/>
  <c r="K126" i="1"/>
  <c r="J126" i="1"/>
  <c r="O125" i="1"/>
  <c r="N125" i="1"/>
  <c r="M125" i="1"/>
  <c r="L125" i="1"/>
  <c r="K125" i="1"/>
  <c r="J125" i="1"/>
  <c r="O124" i="1"/>
  <c r="N124" i="1"/>
  <c r="M124" i="1"/>
  <c r="L124" i="1"/>
  <c r="K124" i="1"/>
  <c r="J124" i="1"/>
  <c r="O121" i="1"/>
  <c r="N121" i="1"/>
  <c r="M121" i="1"/>
  <c r="L121" i="1"/>
  <c r="K121" i="1"/>
  <c r="J121" i="1"/>
  <c r="O120" i="1"/>
  <c r="N120" i="1"/>
  <c r="M120" i="1"/>
  <c r="L120" i="1"/>
  <c r="K120" i="1"/>
  <c r="J120" i="1"/>
  <c r="O119" i="1"/>
  <c r="N119" i="1"/>
  <c r="M119" i="1"/>
  <c r="L119" i="1"/>
  <c r="K119" i="1"/>
  <c r="J119" i="1"/>
  <c r="A120" i="1"/>
  <c r="B120" i="1"/>
  <c r="C120" i="1"/>
  <c r="A125" i="1"/>
  <c r="B125" i="1"/>
  <c r="C125" i="1"/>
  <c r="A130" i="1"/>
  <c r="B130" i="1"/>
  <c r="C130" i="1"/>
  <c r="A118" i="1"/>
  <c r="B118" i="1"/>
  <c r="C118" i="1"/>
  <c r="A119" i="1"/>
  <c r="B119" i="1"/>
  <c r="C119" i="1"/>
  <c r="A121" i="1"/>
  <c r="B121" i="1"/>
  <c r="C121" i="1"/>
  <c r="A122" i="1"/>
  <c r="B122" i="1"/>
  <c r="C122" i="1"/>
  <c r="A123" i="1"/>
  <c r="B123" i="1"/>
  <c r="C123" i="1"/>
  <c r="A124" i="1"/>
  <c r="B124" i="1"/>
  <c r="C124" i="1"/>
  <c r="A126" i="1"/>
  <c r="B126" i="1"/>
  <c r="C126" i="1"/>
  <c r="A127" i="1"/>
  <c r="B127" i="1"/>
  <c r="C127" i="1"/>
  <c r="A128" i="1"/>
  <c r="B128" i="1"/>
  <c r="C128" i="1"/>
  <c r="A129" i="1"/>
  <c r="B129" i="1"/>
  <c r="C129" i="1"/>
  <c r="A24" i="10" l="1"/>
  <c r="S92" i="1" l="1"/>
  <c r="O408" i="1" l="1"/>
  <c r="N408" i="1"/>
  <c r="M408" i="1"/>
  <c r="L408" i="1"/>
  <c r="K408" i="1"/>
  <c r="J408" i="1"/>
  <c r="C408" i="1"/>
  <c r="B408" i="1"/>
  <c r="A408" i="1"/>
  <c r="O409" i="1"/>
  <c r="O407" i="1"/>
  <c r="O406" i="1"/>
  <c r="N409" i="1"/>
  <c r="M409" i="1"/>
  <c r="L409" i="1"/>
  <c r="N407" i="1"/>
  <c r="M407" i="1"/>
  <c r="L407" i="1"/>
  <c r="N406" i="1"/>
  <c r="M406" i="1"/>
  <c r="L406" i="1"/>
  <c r="K409" i="1"/>
  <c r="K407" i="1"/>
  <c r="K406" i="1"/>
  <c r="J409" i="1"/>
  <c r="J407" i="1"/>
  <c r="J406" i="1"/>
  <c r="A407" i="1"/>
  <c r="B407" i="1"/>
  <c r="C407" i="1"/>
  <c r="A409" i="1"/>
  <c r="B409" i="1"/>
  <c r="C409" i="1"/>
  <c r="B406" i="1"/>
  <c r="C406" i="1"/>
  <c r="A406" i="1"/>
  <c r="R59" i="1" l="1"/>
  <c r="Q59" i="1"/>
  <c r="R58" i="1"/>
  <c r="Q58" i="1"/>
  <c r="R57" i="1"/>
  <c r="Q57" i="1"/>
  <c r="R56" i="1"/>
  <c r="Q56" i="1"/>
  <c r="R55" i="1"/>
  <c r="Q55" i="1"/>
  <c r="R54" i="1"/>
  <c r="Q54" i="1"/>
  <c r="R53" i="1"/>
  <c r="Q53" i="1"/>
  <c r="R52" i="1"/>
  <c r="Q52" i="1"/>
  <c r="R49" i="1"/>
  <c r="Q49" i="1"/>
  <c r="R48" i="1"/>
  <c r="Q48" i="1"/>
  <c r="R46" i="1"/>
  <c r="Q46" i="1"/>
  <c r="R45" i="1"/>
  <c r="Q45" i="1"/>
  <c r="R44" i="1"/>
  <c r="Q44" i="1"/>
  <c r="R43" i="1"/>
  <c r="Q43" i="1"/>
  <c r="R42" i="1"/>
  <c r="Q42" i="1"/>
  <c r="R39" i="1"/>
  <c r="Q39" i="1"/>
  <c r="R38" i="1"/>
  <c r="Q38" i="1"/>
  <c r="R36" i="1"/>
  <c r="Q36" i="1"/>
  <c r="R35" i="1"/>
  <c r="Q35" i="1"/>
  <c r="R34" i="1"/>
  <c r="Q34" i="1"/>
  <c r="R33" i="1"/>
  <c r="Q33" i="1"/>
  <c r="R32" i="1"/>
  <c r="Q32" i="1"/>
  <c r="R24" i="1"/>
  <c r="Q24" i="1"/>
  <c r="R22" i="1"/>
  <c r="Q22" i="1"/>
  <c r="R19" i="1"/>
  <c r="Q19" i="1"/>
  <c r="R18" i="1"/>
  <c r="Q18" i="1"/>
  <c r="R17" i="1"/>
  <c r="Q17" i="1"/>
  <c r="R16" i="1"/>
  <c r="Q16" i="1"/>
  <c r="R15" i="1"/>
  <c r="Q15" i="1"/>
  <c r="R14" i="1"/>
  <c r="Q14" i="1"/>
  <c r="R13" i="1"/>
  <c r="Q13" i="1"/>
  <c r="R12" i="1"/>
  <c r="Q12" i="1"/>
  <c r="R9" i="1"/>
  <c r="Q9" i="1"/>
  <c r="R8" i="1"/>
  <c r="Q8" i="1"/>
  <c r="R7" i="1"/>
  <c r="Q7" i="1"/>
  <c r="R6" i="1"/>
  <c r="Q6" i="1"/>
  <c r="R5" i="1"/>
  <c r="Q5" i="1"/>
  <c r="R4" i="1"/>
  <c r="Q4" i="1"/>
  <c r="R3" i="1"/>
  <c r="Q3" i="1"/>
  <c r="O59" i="1"/>
  <c r="N59" i="1"/>
  <c r="M59" i="1"/>
  <c r="L59" i="1"/>
  <c r="K59" i="1"/>
  <c r="J59" i="1"/>
  <c r="O58" i="1"/>
  <c r="N58" i="1"/>
  <c r="M58" i="1"/>
  <c r="L58" i="1"/>
  <c r="K58" i="1"/>
  <c r="J58" i="1"/>
  <c r="O57" i="1"/>
  <c r="N57" i="1"/>
  <c r="M57" i="1"/>
  <c r="L57" i="1"/>
  <c r="K57" i="1"/>
  <c r="J57" i="1"/>
  <c r="O56" i="1"/>
  <c r="N56" i="1"/>
  <c r="M56" i="1"/>
  <c r="L56" i="1"/>
  <c r="K56" i="1"/>
  <c r="J56" i="1"/>
  <c r="O55" i="1"/>
  <c r="N55" i="1"/>
  <c r="M55" i="1"/>
  <c r="L55" i="1"/>
  <c r="K55" i="1"/>
  <c r="J55" i="1"/>
  <c r="O54" i="1"/>
  <c r="N54" i="1"/>
  <c r="M54" i="1"/>
  <c r="L54" i="1"/>
  <c r="K54" i="1"/>
  <c r="J54" i="1"/>
  <c r="O53" i="1"/>
  <c r="N53" i="1"/>
  <c r="M53" i="1"/>
  <c r="L53" i="1"/>
  <c r="K53" i="1"/>
  <c r="J53" i="1"/>
  <c r="O52" i="1"/>
  <c r="N52" i="1"/>
  <c r="M52" i="1"/>
  <c r="L52" i="1"/>
  <c r="K52" i="1"/>
  <c r="J52" i="1"/>
  <c r="O49" i="1"/>
  <c r="N49" i="1"/>
  <c r="M49" i="1"/>
  <c r="L49" i="1"/>
  <c r="K49" i="1"/>
  <c r="J49" i="1"/>
  <c r="O48" i="1"/>
  <c r="N48" i="1"/>
  <c r="M48" i="1"/>
  <c r="L48" i="1"/>
  <c r="K48" i="1"/>
  <c r="J48" i="1"/>
  <c r="O46" i="1"/>
  <c r="N46" i="1"/>
  <c r="M46" i="1"/>
  <c r="L46" i="1"/>
  <c r="K46" i="1"/>
  <c r="J46" i="1"/>
  <c r="O45" i="1"/>
  <c r="N45" i="1"/>
  <c r="M45" i="1"/>
  <c r="L45" i="1"/>
  <c r="K45" i="1"/>
  <c r="J45" i="1"/>
  <c r="O44" i="1"/>
  <c r="N44" i="1"/>
  <c r="M44" i="1"/>
  <c r="L44" i="1"/>
  <c r="K44" i="1"/>
  <c r="J44" i="1"/>
  <c r="O43" i="1"/>
  <c r="N43" i="1"/>
  <c r="M43" i="1"/>
  <c r="L43" i="1"/>
  <c r="K43" i="1"/>
  <c r="J43" i="1"/>
  <c r="O42" i="1"/>
  <c r="N42" i="1"/>
  <c r="M42" i="1"/>
  <c r="L42" i="1"/>
  <c r="K42" i="1"/>
  <c r="J42" i="1"/>
  <c r="O39" i="1"/>
  <c r="N39" i="1"/>
  <c r="M39" i="1"/>
  <c r="L39" i="1"/>
  <c r="K39" i="1"/>
  <c r="J39" i="1"/>
  <c r="O38" i="1"/>
  <c r="N38" i="1"/>
  <c r="M38" i="1"/>
  <c r="L38" i="1"/>
  <c r="K38" i="1"/>
  <c r="J38" i="1"/>
  <c r="O36" i="1"/>
  <c r="N36" i="1"/>
  <c r="M36" i="1"/>
  <c r="L36" i="1"/>
  <c r="K36" i="1"/>
  <c r="J36" i="1"/>
  <c r="O35" i="1"/>
  <c r="N35" i="1"/>
  <c r="M35" i="1"/>
  <c r="L35" i="1"/>
  <c r="K35" i="1"/>
  <c r="J35" i="1"/>
  <c r="O34" i="1"/>
  <c r="N34" i="1"/>
  <c r="M34" i="1"/>
  <c r="L34" i="1"/>
  <c r="K34" i="1"/>
  <c r="J34" i="1"/>
  <c r="O33" i="1"/>
  <c r="N33" i="1"/>
  <c r="M33" i="1"/>
  <c r="L33" i="1"/>
  <c r="K33" i="1"/>
  <c r="J33" i="1"/>
  <c r="O32" i="1"/>
  <c r="N32" i="1"/>
  <c r="M32" i="1"/>
  <c r="L32" i="1"/>
  <c r="K32" i="1"/>
  <c r="J32" i="1"/>
  <c r="O24" i="1"/>
  <c r="N24" i="1"/>
  <c r="M24" i="1"/>
  <c r="L24" i="1"/>
  <c r="K24" i="1"/>
  <c r="J24" i="1"/>
  <c r="O22" i="1"/>
  <c r="N22" i="1"/>
  <c r="M22" i="1"/>
  <c r="L22" i="1"/>
  <c r="K22" i="1"/>
  <c r="J22" i="1"/>
  <c r="O19" i="1"/>
  <c r="N19" i="1"/>
  <c r="M19" i="1"/>
  <c r="L19" i="1"/>
  <c r="K19" i="1"/>
  <c r="J19" i="1"/>
  <c r="O18" i="1"/>
  <c r="N18" i="1"/>
  <c r="M18" i="1"/>
  <c r="L18" i="1"/>
  <c r="K18" i="1"/>
  <c r="J18" i="1"/>
  <c r="O17" i="1"/>
  <c r="N17" i="1"/>
  <c r="M17" i="1"/>
  <c r="L17" i="1"/>
  <c r="K17" i="1"/>
  <c r="J17" i="1"/>
  <c r="O16" i="1"/>
  <c r="N16" i="1"/>
  <c r="M16" i="1"/>
  <c r="L16" i="1"/>
  <c r="K16" i="1"/>
  <c r="J16" i="1"/>
  <c r="O15" i="1"/>
  <c r="N15" i="1"/>
  <c r="M15" i="1"/>
  <c r="L15" i="1"/>
  <c r="K15" i="1"/>
  <c r="J15" i="1"/>
  <c r="O14" i="1"/>
  <c r="N14" i="1"/>
  <c r="M14" i="1"/>
  <c r="L14" i="1"/>
  <c r="K14" i="1"/>
  <c r="J14" i="1"/>
  <c r="O13" i="1"/>
  <c r="N13" i="1"/>
  <c r="M13" i="1"/>
  <c r="L13" i="1"/>
  <c r="K13" i="1"/>
  <c r="J13" i="1"/>
  <c r="O12" i="1"/>
  <c r="N12" i="1"/>
  <c r="M12" i="1"/>
  <c r="L12" i="1"/>
  <c r="K12" i="1"/>
  <c r="O9" i="1"/>
  <c r="N9" i="1"/>
  <c r="M9" i="1"/>
  <c r="L9" i="1"/>
  <c r="K9" i="1"/>
  <c r="J9" i="1"/>
  <c r="O8" i="1"/>
  <c r="N8" i="1"/>
  <c r="M8" i="1"/>
  <c r="L8" i="1"/>
  <c r="K8" i="1"/>
  <c r="J8" i="1"/>
  <c r="O7" i="1"/>
  <c r="N7" i="1"/>
  <c r="M7" i="1"/>
  <c r="L7" i="1"/>
  <c r="K7" i="1"/>
  <c r="J7" i="1"/>
  <c r="O6" i="1"/>
  <c r="N6" i="1"/>
  <c r="M6" i="1"/>
  <c r="L6" i="1"/>
  <c r="K6" i="1"/>
  <c r="J6" i="1"/>
  <c r="O5" i="1"/>
  <c r="N5" i="1"/>
  <c r="M5" i="1"/>
  <c r="L5" i="1"/>
  <c r="K5" i="1"/>
  <c r="J5" i="1"/>
  <c r="O4" i="1"/>
  <c r="N4" i="1"/>
  <c r="M4" i="1"/>
  <c r="L4" i="1"/>
  <c r="K4" i="1"/>
  <c r="J4" i="1"/>
  <c r="O3" i="1"/>
  <c r="N3" i="1"/>
  <c r="M3" i="1"/>
  <c r="L3" i="1"/>
  <c r="K3" i="1"/>
  <c r="J3" i="1"/>
  <c r="C61" i="1"/>
  <c r="B61" i="1"/>
  <c r="A61" i="1"/>
  <c r="C60" i="1"/>
  <c r="B60" i="1"/>
  <c r="A60" i="1"/>
  <c r="C59" i="1"/>
  <c r="B59" i="1"/>
  <c r="A59" i="1"/>
  <c r="C58" i="1"/>
  <c r="B58" i="1"/>
  <c r="A58" i="1"/>
  <c r="C57" i="1"/>
  <c r="B57" i="1"/>
  <c r="A57" i="1"/>
  <c r="C56" i="1"/>
  <c r="B56" i="1"/>
  <c r="A56" i="1"/>
  <c r="C55" i="1"/>
  <c r="B55" i="1"/>
  <c r="A55" i="1"/>
  <c r="C54" i="1"/>
  <c r="B54" i="1"/>
  <c r="A54" i="1"/>
  <c r="C53" i="1"/>
  <c r="B53" i="1"/>
  <c r="A53" i="1"/>
  <c r="C52" i="1"/>
  <c r="B52" i="1"/>
  <c r="A52" i="1"/>
  <c r="C51" i="1"/>
  <c r="B51" i="1"/>
  <c r="A51" i="1"/>
  <c r="C50" i="1"/>
  <c r="B50" i="1"/>
  <c r="A50" i="1"/>
  <c r="C49" i="1"/>
  <c r="B49" i="1"/>
  <c r="A49" i="1"/>
  <c r="C48" i="1"/>
  <c r="B48" i="1"/>
  <c r="A48" i="1"/>
  <c r="C47" i="1"/>
  <c r="B47" i="1"/>
  <c r="A47" i="1"/>
  <c r="C46" i="1"/>
  <c r="B46" i="1"/>
  <c r="A46" i="1"/>
  <c r="C45" i="1"/>
  <c r="B45" i="1"/>
  <c r="A45" i="1"/>
  <c r="C44" i="1"/>
  <c r="B44" i="1"/>
  <c r="A44" i="1"/>
  <c r="C43" i="1"/>
  <c r="B43" i="1"/>
  <c r="A43" i="1"/>
  <c r="C42" i="1"/>
  <c r="B42" i="1"/>
  <c r="A42" i="1"/>
  <c r="C41" i="1"/>
  <c r="B41" i="1"/>
  <c r="A41" i="1"/>
  <c r="C40" i="1"/>
  <c r="B40" i="1"/>
  <c r="A40" i="1"/>
  <c r="C39" i="1"/>
  <c r="B39" i="1"/>
  <c r="A39" i="1"/>
  <c r="C38" i="1"/>
  <c r="B38" i="1"/>
  <c r="A38" i="1"/>
  <c r="C37" i="1"/>
  <c r="B37" i="1"/>
  <c r="A37" i="1"/>
  <c r="C36" i="1"/>
  <c r="B36" i="1"/>
  <c r="A36" i="1"/>
  <c r="C35" i="1"/>
  <c r="B35" i="1"/>
  <c r="A35" i="1"/>
  <c r="C34" i="1"/>
  <c r="B34" i="1"/>
  <c r="A34" i="1"/>
  <c r="C33" i="1"/>
  <c r="B33" i="1"/>
  <c r="A33" i="1"/>
  <c r="C32" i="1"/>
  <c r="B32" i="1"/>
  <c r="A32" i="1"/>
  <c r="C31" i="1"/>
  <c r="B31" i="1"/>
  <c r="A31" i="1"/>
  <c r="C30" i="1"/>
  <c r="B30" i="1"/>
  <c r="A30" i="1"/>
  <c r="C29" i="1"/>
  <c r="B29" i="1"/>
  <c r="A29" i="1"/>
  <c r="C28" i="1"/>
  <c r="B28" i="1"/>
  <c r="A28" i="1"/>
  <c r="C27" i="1"/>
  <c r="B27" i="1"/>
  <c r="A27" i="1"/>
  <c r="C26" i="1"/>
  <c r="B26" i="1"/>
  <c r="A26" i="1"/>
  <c r="C25" i="1"/>
  <c r="B25" i="1"/>
  <c r="A25" i="1"/>
  <c r="C24" i="1"/>
  <c r="B24" i="1"/>
  <c r="A24" i="1"/>
  <c r="C23" i="1"/>
  <c r="B23" i="1"/>
  <c r="A23" i="1"/>
  <c r="C22" i="1"/>
  <c r="B22" i="1"/>
  <c r="A22" i="1"/>
  <c r="C21" i="1"/>
  <c r="B21" i="1"/>
  <c r="A21" i="1"/>
  <c r="C20" i="1"/>
  <c r="B20" i="1"/>
  <c r="A20" i="1"/>
  <c r="C19" i="1"/>
  <c r="B19" i="1"/>
  <c r="A19" i="1"/>
  <c r="C18" i="1"/>
  <c r="B18" i="1"/>
  <c r="A18" i="1"/>
  <c r="C17" i="1"/>
  <c r="B17" i="1"/>
  <c r="A17" i="1"/>
  <c r="C16" i="1"/>
  <c r="B16" i="1"/>
  <c r="A16" i="1"/>
  <c r="C15" i="1"/>
  <c r="B15" i="1"/>
  <c r="A15" i="1"/>
  <c r="C14" i="1"/>
  <c r="B14" i="1"/>
  <c r="A14" i="1"/>
  <c r="C13" i="1"/>
  <c r="B13" i="1"/>
  <c r="A13" i="1"/>
  <c r="C12" i="1"/>
  <c r="B12" i="1"/>
  <c r="C11" i="1"/>
  <c r="B11" i="1"/>
  <c r="A11" i="1"/>
  <c r="C10" i="1"/>
  <c r="B10" i="1"/>
  <c r="A10" i="1"/>
  <c r="C9" i="1"/>
  <c r="B9" i="1"/>
  <c r="A9" i="1"/>
  <c r="C8" i="1"/>
  <c r="B8" i="1"/>
  <c r="A8" i="1"/>
  <c r="C7" i="1"/>
  <c r="B7" i="1"/>
  <c r="A7" i="1"/>
  <c r="C6" i="1"/>
  <c r="B6" i="1"/>
  <c r="A6" i="1"/>
  <c r="C5" i="1"/>
  <c r="B5" i="1"/>
  <c r="A5" i="1"/>
  <c r="C4" i="1"/>
  <c r="B4" i="1"/>
  <c r="A4" i="1"/>
  <c r="C3" i="1"/>
  <c r="B3" i="1"/>
  <c r="A3" i="1"/>
  <c r="C228" i="1"/>
  <c r="B228" i="1"/>
  <c r="A228" i="1"/>
  <c r="C227" i="1"/>
  <c r="B227" i="1"/>
  <c r="A227" i="1"/>
  <c r="C226" i="1"/>
  <c r="B226" i="1"/>
  <c r="A226" i="1"/>
  <c r="C225" i="1"/>
  <c r="B225" i="1"/>
  <c r="A225" i="1"/>
  <c r="C224" i="1"/>
  <c r="B224" i="1"/>
  <c r="A224" i="1"/>
  <c r="C223" i="1"/>
  <c r="B223" i="1"/>
  <c r="A223" i="1"/>
  <c r="C222" i="1"/>
  <c r="B222" i="1"/>
  <c r="A222" i="1"/>
  <c r="C221" i="1"/>
  <c r="B221" i="1"/>
  <c r="A221" i="1"/>
  <c r="C220" i="1"/>
  <c r="B220" i="1"/>
  <c r="A220" i="1"/>
  <c r="C219" i="1"/>
  <c r="B219" i="1"/>
  <c r="A219" i="1"/>
  <c r="C218" i="1"/>
  <c r="B218" i="1"/>
  <c r="A218" i="1"/>
  <c r="C217" i="1"/>
  <c r="B217" i="1"/>
  <c r="A217" i="1"/>
  <c r="J218" i="1"/>
  <c r="J219" i="1"/>
  <c r="J220" i="1"/>
  <c r="J221" i="1"/>
  <c r="J222" i="1"/>
  <c r="J223" i="1"/>
  <c r="J224" i="1"/>
  <c r="J225" i="1"/>
  <c r="J226" i="1"/>
  <c r="J227" i="1"/>
  <c r="J228" i="1"/>
  <c r="J217" i="1"/>
  <c r="K206" i="1"/>
  <c r="J206" i="1"/>
  <c r="C206" i="1"/>
  <c r="B206" i="1"/>
  <c r="A206" i="1"/>
  <c r="T98" i="1" l="1"/>
  <c r="M98" i="1"/>
  <c r="T96" i="1"/>
  <c r="T94" i="1"/>
  <c r="M96" i="1"/>
  <c r="M94" i="1"/>
  <c r="T90" i="1" l="1"/>
  <c r="T92" i="1"/>
  <c r="M92" i="1"/>
  <c r="S90" i="1"/>
  <c r="R99" i="1" l="1"/>
  <c r="Q99" i="1"/>
  <c r="R98" i="1"/>
  <c r="Q98" i="1"/>
  <c r="R97" i="1"/>
  <c r="Q97" i="1"/>
  <c r="R96" i="1"/>
  <c r="Q96" i="1"/>
  <c r="R95" i="1"/>
  <c r="Q95" i="1"/>
  <c r="R94" i="1"/>
  <c r="Q94" i="1"/>
  <c r="R93" i="1"/>
  <c r="Q93" i="1"/>
  <c r="R92" i="1"/>
  <c r="Q92" i="1"/>
  <c r="R91" i="1"/>
  <c r="Q91" i="1"/>
  <c r="R90" i="1"/>
  <c r="Q90" i="1"/>
  <c r="O99" i="1"/>
  <c r="N99" i="1"/>
  <c r="L99" i="1"/>
  <c r="O98" i="1"/>
  <c r="N98" i="1"/>
  <c r="L98" i="1"/>
  <c r="O97" i="1"/>
  <c r="N97" i="1"/>
  <c r="L97" i="1"/>
  <c r="O96" i="1"/>
  <c r="N96" i="1"/>
  <c r="L96" i="1"/>
  <c r="O95" i="1"/>
  <c r="N95" i="1"/>
  <c r="L95" i="1"/>
  <c r="O94" i="1"/>
  <c r="N94" i="1"/>
  <c r="L94" i="1"/>
  <c r="O93" i="1"/>
  <c r="N93" i="1"/>
  <c r="L93" i="1"/>
  <c r="O92" i="1"/>
  <c r="N92" i="1"/>
  <c r="L92" i="1"/>
  <c r="O91" i="1"/>
  <c r="N91" i="1"/>
  <c r="L91" i="1"/>
  <c r="O90" i="1"/>
  <c r="N90" i="1"/>
  <c r="L90" i="1"/>
  <c r="R322" i="1" l="1"/>
  <c r="Q322" i="1"/>
  <c r="O326" i="1"/>
  <c r="N326" i="1"/>
  <c r="M326" i="1"/>
  <c r="L326" i="1"/>
  <c r="K326" i="1"/>
  <c r="J326" i="1"/>
  <c r="O325" i="1"/>
  <c r="N325" i="1"/>
  <c r="M325" i="1"/>
  <c r="L325" i="1"/>
  <c r="K325" i="1"/>
  <c r="J325" i="1"/>
  <c r="O324" i="1"/>
  <c r="N324" i="1"/>
  <c r="M324" i="1"/>
  <c r="L324" i="1"/>
  <c r="K324" i="1"/>
  <c r="J324" i="1"/>
  <c r="O323" i="1"/>
  <c r="N323" i="1"/>
  <c r="M323" i="1"/>
  <c r="L323" i="1"/>
  <c r="K323" i="1"/>
  <c r="J323" i="1"/>
  <c r="O322" i="1"/>
  <c r="N322" i="1"/>
  <c r="M322" i="1"/>
  <c r="L322" i="1"/>
  <c r="K322" i="1"/>
  <c r="J322" i="1"/>
  <c r="C326" i="1" l="1"/>
  <c r="B326" i="1"/>
  <c r="A326" i="1"/>
  <c r="C325" i="1"/>
  <c r="B325" i="1"/>
  <c r="A325" i="1"/>
  <c r="C324" i="1"/>
  <c r="B324" i="1"/>
  <c r="A324" i="1"/>
  <c r="C323" i="1"/>
  <c r="B323" i="1"/>
  <c r="C322" i="1"/>
  <c r="B322" i="1"/>
  <c r="A322" i="1"/>
  <c r="A323" i="1"/>
  <c r="R65" i="1" l="1"/>
  <c r="Q65" i="1"/>
  <c r="O65" i="1"/>
  <c r="N65" i="1"/>
  <c r="M65" i="1"/>
  <c r="L65" i="1"/>
  <c r="J12" i="1" l="1"/>
  <c r="A12" i="1"/>
  <c r="Q281" i="1"/>
  <c r="Q280" i="1"/>
  <c r="R281" i="1"/>
  <c r="R280" i="1"/>
  <c r="J281" i="1"/>
  <c r="K281" i="1"/>
  <c r="L281" i="1"/>
  <c r="M281" i="1"/>
  <c r="N281" i="1"/>
  <c r="O281" i="1"/>
  <c r="K280" i="1"/>
  <c r="L280" i="1"/>
  <c r="M280" i="1"/>
  <c r="N280" i="1"/>
  <c r="O280" i="1"/>
  <c r="J280" i="1"/>
  <c r="A281" i="1"/>
  <c r="B281" i="1"/>
  <c r="C281" i="1"/>
  <c r="B280" i="1"/>
  <c r="C280" i="1"/>
  <c r="A280" i="1"/>
  <c r="K555" i="1"/>
  <c r="K551" i="1"/>
  <c r="K550" i="1"/>
  <c r="K549" i="1"/>
  <c r="K548" i="1"/>
  <c r="K540" i="1"/>
  <c r="K494" i="1"/>
  <c r="K495" i="1"/>
  <c r="K496" i="1"/>
  <c r="K497" i="1"/>
  <c r="K498" i="1"/>
  <c r="K490" i="1"/>
  <c r="K491" i="1"/>
  <c r="J449" i="1"/>
  <c r="K449" i="1"/>
  <c r="J450" i="1"/>
  <c r="K450" i="1"/>
  <c r="J451" i="1"/>
  <c r="K451" i="1"/>
  <c r="J452" i="1"/>
  <c r="K452" i="1"/>
  <c r="J453" i="1"/>
  <c r="K453" i="1"/>
  <c r="J454" i="1"/>
  <c r="K454" i="1"/>
  <c r="J455" i="1"/>
  <c r="K455" i="1"/>
  <c r="J456" i="1"/>
  <c r="K456" i="1"/>
  <c r="J457" i="1"/>
  <c r="K457" i="1"/>
  <c r="J458" i="1"/>
  <c r="K458" i="1"/>
  <c r="J459" i="1"/>
  <c r="K459" i="1"/>
  <c r="J460" i="1"/>
  <c r="K460" i="1"/>
  <c r="J461" i="1"/>
  <c r="K461" i="1"/>
  <c r="J462" i="1"/>
  <c r="K462" i="1"/>
  <c r="K448" i="1"/>
  <c r="K444" i="1"/>
  <c r="K445" i="1"/>
  <c r="K301" i="1"/>
  <c r="K302" i="1"/>
  <c r="K303" i="1"/>
  <c r="K304" i="1"/>
  <c r="K305" i="1"/>
  <c r="K298" i="1"/>
  <c r="K299" i="1"/>
  <c r="K300" i="1"/>
  <c r="K297" i="1"/>
  <c r="J236" i="1"/>
  <c r="K236" i="1"/>
  <c r="J237" i="1"/>
  <c r="K237" i="1"/>
  <c r="J238" i="1"/>
  <c r="K238" i="1"/>
  <c r="J239" i="1"/>
  <c r="K239" i="1"/>
  <c r="J240" i="1"/>
  <c r="K240" i="1"/>
  <c r="J241" i="1"/>
  <c r="K241" i="1"/>
  <c r="J242" i="1"/>
  <c r="K242" i="1"/>
  <c r="J243" i="1"/>
  <c r="K243" i="1"/>
  <c r="J244" i="1"/>
  <c r="K244" i="1"/>
  <c r="J245" i="1"/>
  <c r="K245" i="1"/>
  <c r="J246" i="1"/>
  <c r="K246" i="1"/>
  <c r="J247" i="1"/>
  <c r="K247" i="1"/>
  <c r="J248" i="1"/>
  <c r="K248" i="1"/>
  <c r="J249" i="1"/>
  <c r="K249" i="1"/>
  <c r="J250" i="1"/>
  <c r="K250" i="1"/>
  <c r="J251" i="1"/>
  <c r="K251" i="1"/>
  <c r="J252" i="1"/>
  <c r="K252" i="1"/>
  <c r="J253" i="1"/>
  <c r="K253" i="1"/>
  <c r="J254" i="1"/>
  <c r="K254" i="1"/>
  <c r="J255" i="1"/>
  <c r="K255" i="1"/>
  <c r="J256" i="1"/>
  <c r="K256" i="1"/>
  <c r="J257" i="1"/>
  <c r="K257" i="1"/>
  <c r="J258" i="1"/>
  <c r="K258" i="1"/>
  <c r="J259" i="1"/>
  <c r="K259" i="1"/>
  <c r="J260" i="1"/>
  <c r="K260" i="1"/>
  <c r="J261" i="1"/>
  <c r="K261" i="1"/>
  <c r="J262" i="1"/>
  <c r="K262" i="1"/>
  <c r="J263" i="1"/>
  <c r="K263" i="1"/>
  <c r="J264" i="1"/>
  <c r="K264" i="1"/>
  <c r="J265" i="1"/>
  <c r="K265" i="1"/>
  <c r="J266" i="1"/>
  <c r="K266" i="1"/>
  <c r="J267" i="1"/>
  <c r="K267" i="1"/>
  <c r="J268" i="1"/>
  <c r="K268" i="1"/>
  <c r="K235" i="1"/>
  <c r="K201" i="1"/>
  <c r="K202" i="1"/>
  <c r="K203" i="1"/>
  <c r="K204" i="1"/>
  <c r="K205" i="1"/>
  <c r="K207" i="1"/>
  <c r="K208" i="1"/>
  <c r="K209" i="1"/>
  <c r="K210" i="1"/>
  <c r="K199" i="1"/>
  <c r="K166" i="1"/>
  <c r="K167" i="1"/>
  <c r="K168" i="1"/>
  <c r="K169" i="1"/>
  <c r="K171" i="1"/>
  <c r="K172" i="1"/>
  <c r="K173" i="1"/>
  <c r="K174" i="1"/>
  <c r="K158" i="1"/>
  <c r="K159" i="1"/>
  <c r="K160" i="1"/>
  <c r="K161" i="1"/>
  <c r="J91" i="1"/>
  <c r="J92" i="1"/>
  <c r="J93" i="1"/>
  <c r="J94" i="1"/>
  <c r="J95" i="1"/>
  <c r="J96" i="1"/>
  <c r="J97" i="1"/>
  <c r="J98" i="1"/>
  <c r="J99" i="1"/>
  <c r="J100" i="1"/>
  <c r="J90" i="1"/>
  <c r="J75" i="1"/>
  <c r="J67" i="1"/>
  <c r="J68" i="1"/>
  <c r="J69" i="1"/>
  <c r="J70" i="1"/>
  <c r="J71" i="1"/>
  <c r="J72" i="1"/>
  <c r="J73" i="1"/>
  <c r="J65" i="1"/>
  <c r="K78" i="1"/>
  <c r="K68" i="1"/>
  <c r="K71" i="1"/>
  <c r="K75" i="1"/>
  <c r="K85" i="1"/>
  <c r="K81" i="1"/>
  <c r="K98" i="1"/>
  <c r="K94" i="1"/>
  <c r="K65" i="1"/>
  <c r="K70" i="1"/>
  <c r="K77" i="1"/>
  <c r="K84" i="1"/>
  <c r="K80" i="1"/>
  <c r="K90" i="1"/>
  <c r="K97" i="1"/>
  <c r="K93" i="1"/>
  <c r="K73" i="1"/>
  <c r="K69" i="1"/>
  <c r="K87" i="1"/>
  <c r="K83" i="1"/>
  <c r="K79" i="1"/>
  <c r="K100" i="1"/>
  <c r="K96" i="1"/>
  <c r="K92" i="1"/>
  <c r="K72" i="1"/>
  <c r="K86" i="1"/>
  <c r="K82" i="1"/>
  <c r="K99" i="1"/>
  <c r="K95" i="1"/>
  <c r="K91" i="1"/>
  <c r="K569" i="1"/>
  <c r="K568" i="1"/>
  <c r="K567" i="1"/>
  <c r="K566" i="1"/>
  <c r="K565" i="1"/>
  <c r="K563" i="1"/>
  <c r="K562" i="1"/>
  <c r="K561" i="1"/>
  <c r="K560" i="1"/>
  <c r="K559" i="1"/>
  <c r="K558" i="1"/>
  <c r="K557" i="1"/>
  <c r="K554" i="1"/>
  <c r="K553" i="1"/>
  <c r="K552" i="1"/>
  <c r="K547" i="1"/>
  <c r="K546" i="1"/>
  <c r="K543" i="1"/>
  <c r="K542" i="1"/>
  <c r="K541" i="1"/>
  <c r="K539" i="1"/>
  <c r="K535" i="1"/>
  <c r="K534" i="1"/>
  <c r="K533" i="1"/>
  <c r="K532" i="1"/>
  <c r="K531" i="1"/>
  <c r="K529" i="1"/>
  <c r="K528" i="1"/>
  <c r="K527" i="1"/>
  <c r="K526" i="1"/>
  <c r="K525" i="1"/>
  <c r="K524" i="1"/>
  <c r="K523" i="1"/>
  <c r="K521" i="1"/>
  <c r="K520" i="1"/>
  <c r="K519" i="1"/>
  <c r="K518" i="1"/>
  <c r="K517" i="1"/>
  <c r="K516" i="1"/>
  <c r="K515" i="1"/>
  <c r="K514" i="1"/>
  <c r="K513" i="1"/>
  <c r="K512" i="1"/>
  <c r="K509" i="1"/>
  <c r="K508" i="1"/>
  <c r="K507" i="1"/>
  <c r="K506" i="1"/>
  <c r="K505" i="1"/>
  <c r="K493" i="1"/>
  <c r="K492" i="1"/>
  <c r="K489" i="1"/>
  <c r="K488" i="1"/>
  <c r="K443" i="1"/>
  <c r="K442" i="1"/>
  <c r="K441" i="1"/>
  <c r="K440" i="1"/>
  <c r="K319" i="1"/>
  <c r="K318" i="1"/>
  <c r="K317" i="1"/>
  <c r="K316" i="1"/>
  <c r="K315" i="1"/>
  <c r="K314" i="1"/>
  <c r="K313" i="1"/>
  <c r="K200" i="1"/>
  <c r="K165" i="1"/>
  <c r="K164" i="1"/>
  <c r="K163" i="1"/>
  <c r="K157" i="1"/>
  <c r="K155" i="1"/>
  <c r="K154" i="1"/>
  <c r="K148" i="1"/>
  <c r="K147" i="1"/>
  <c r="K146" i="1"/>
  <c r="K145" i="1"/>
  <c r="K144" i="1"/>
  <c r="K143" i="1"/>
  <c r="K142" i="1"/>
  <c r="K141" i="1"/>
  <c r="K140" i="1"/>
  <c r="K139" i="1"/>
  <c r="K138" i="1"/>
  <c r="K137" i="1"/>
  <c r="K136" i="1"/>
  <c r="K135" i="1"/>
  <c r="K134" i="1"/>
  <c r="K133" i="1"/>
  <c r="K132" i="1"/>
  <c r="K115" i="1"/>
  <c r="K74" i="1"/>
  <c r="K67" i="1"/>
  <c r="K66" i="1"/>
  <c r="O553" i="1"/>
  <c r="N553" i="1"/>
  <c r="M553" i="1"/>
  <c r="L553" i="1"/>
  <c r="J553" i="1"/>
  <c r="C553" i="1"/>
  <c r="A553" i="1"/>
  <c r="O519" i="1"/>
  <c r="N519" i="1"/>
  <c r="M519" i="1"/>
  <c r="L519" i="1"/>
  <c r="J519" i="1"/>
  <c r="C519" i="1"/>
  <c r="A519" i="1"/>
  <c r="B186" i="13"/>
  <c r="B187" i="13" s="1"/>
  <c r="A92" i="1"/>
  <c r="B92" i="1"/>
  <c r="C92" i="1"/>
  <c r="A93" i="1"/>
  <c r="B93" i="1"/>
  <c r="C93" i="1"/>
  <c r="A94" i="1"/>
  <c r="B94" i="1"/>
  <c r="C94" i="1"/>
  <c r="A95" i="1"/>
  <c r="B95" i="1"/>
  <c r="C95" i="1"/>
  <c r="A96" i="1"/>
  <c r="B96" i="1"/>
  <c r="C96" i="1"/>
  <c r="A97" i="1"/>
  <c r="B97" i="1"/>
  <c r="C97" i="1"/>
  <c r="A98" i="1"/>
  <c r="B98" i="1"/>
  <c r="C98" i="1"/>
  <c r="A99" i="1"/>
  <c r="B99" i="1"/>
  <c r="C99" i="1"/>
  <c r="A100" i="1"/>
  <c r="B100" i="1"/>
  <c r="C100" i="1"/>
  <c r="A90" i="1"/>
  <c r="B90" i="1"/>
  <c r="C90" i="1"/>
  <c r="R67" i="1"/>
  <c r="Q67" i="1"/>
  <c r="O67" i="1"/>
  <c r="N67" i="1"/>
  <c r="M67" i="1"/>
  <c r="L67" i="1"/>
  <c r="D683" i="15"/>
  <c r="C683" i="15"/>
  <c r="B683" i="15"/>
  <c r="H677" i="15"/>
  <c r="AE672" i="15"/>
  <c r="AD672" i="15"/>
  <c r="Z672" i="15"/>
  <c r="T672" i="15"/>
  <c r="S672" i="15"/>
  <c r="R672" i="15"/>
  <c r="P672" i="15"/>
  <c r="O672" i="15"/>
  <c r="N672" i="15"/>
  <c r="M672" i="15"/>
  <c r="L672" i="15"/>
  <c r="K672" i="15"/>
  <c r="I672" i="15"/>
  <c r="G672" i="15"/>
  <c r="E672" i="15"/>
  <c r="D672" i="15"/>
  <c r="AJ671" i="15"/>
  <c r="AJ672" i="15" s="1"/>
  <c r="AI671" i="15"/>
  <c r="AI672" i="15" s="1"/>
  <c r="AH671" i="15"/>
  <c r="AH672" i="15" s="1"/>
  <c r="AG671" i="15"/>
  <c r="AA671" i="15"/>
  <c r="AA672" i="15" s="1"/>
  <c r="Y671" i="15"/>
  <c r="Y672" i="15" s="1"/>
  <c r="X671" i="15"/>
  <c r="X672" i="15" s="1"/>
  <c r="W671" i="15"/>
  <c r="W672" i="15" s="1"/>
  <c r="V671" i="15"/>
  <c r="Q671" i="15"/>
  <c r="Q672" i="15" s="1"/>
  <c r="J671" i="15"/>
  <c r="J672" i="15" s="1"/>
  <c r="H671" i="15"/>
  <c r="H672" i="15" s="1"/>
  <c r="F671" i="15"/>
  <c r="F672" i="15" s="1"/>
  <c r="C671" i="15"/>
  <c r="C672" i="15" s="1"/>
  <c r="B671" i="15"/>
  <c r="B672" i="15" s="1"/>
  <c r="H666" i="15"/>
  <c r="H665" i="15"/>
  <c r="H658" i="15"/>
  <c r="H667" i="15" s="1"/>
  <c r="G658" i="15"/>
  <c r="G667" i="15" s="1"/>
  <c r="F658" i="15"/>
  <c r="F667" i="15" s="1"/>
  <c r="E658" i="15"/>
  <c r="E667" i="15" s="1"/>
  <c r="D658" i="15"/>
  <c r="D667" i="15" s="1"/>
  <c r="C658" i="15"/>
  <c r="C667" i="15" s="1"/>
  <c r="B658" i="15"/>
  <c r="B667" i="15" s="1"/>
  <c r="G627" i="15"/>
  <c r="G666" i="15" s="1"/>
  <c r="F627" i="15"/>
  <c r="F666" i="15" s="1"/>
  <c r="E627" i="15"/>
  <c r="E666" i="15" s="1"/>
  <c r="D627" i="15"/>
  <c r="D666" i="15" s="1"/>
  <c r="C627" i="15"/>
  <c r="C666" i="15" s="1"/>
  <c r="B627" i="15"/>
  <c r="B666" i="15" s="1"/>
  <c r="G592" i="15"/>
  <c r="G665" i="15" s="1"/>
  <c r="F592" i="15"/>
  <c r="F665" i="15" s="1"/>
  <c r="E592" i="15"/>
  <c r="E665" i="15" s="1"/>
  <c r="D592" i="15"/>
  <c r="D665" i="15" s="1"/>
  <c r="C592" i="15"/>
  <c r="C665" i="15" s="1"/>
  <c r="B592" i="15"/>
  <c r="B665" i="15" s="1"/>
  <c r="AJ507" i="15"/>
  <c r="AI507" i="15"/>
  <c r="AH507" i="15"/>
  <c r="AG507" i="15"/>
  <c r="AF507" i="15"/>
  <c r="AE507" i="15"/>
  <c r="AD507" i="15"/>
  <c r="AC507" i="15"/>
  <c r="AB507" i="15"/>
  <c r="AA507" i="15"/>
  <c r="Z507" i="15"/>
  <c r="Y507" i="15"/>
  <c r="X507" i="15"/>
  <c r="W507" i="15"/>
  <c r="V507" i="15"/>
  <c r="U507" i="15"/>
  <c r="T507" i="15"/>
  <c r="S507" i="15"/>
  <c r="R507" i="15"/>
  <c r="Q507" i="15"/>
  <c r="P507" i="15"/>
  <c r="O507" i="15"/>
  <c r="N507" i="15"/>
  <c r="M507" i="15"/>
  <c r="L507" i="15"/>
  <c r="K507" i="15"/>
  <c r="J507" i="15"/>
  <c r="I507" i="15"/>
  <c r="H507" i="15"/>
  <c r="G507" i="15"/>
  <c r="F507" i="15"/>
  <c r="E507" i="15"/>
  <c r="D507" i="15"/>
  <c r="C507" i="15"/>
  <c r="B507" i="15"/>
  <c r="M461" i="15"/>
  <c r="H664" i="15" s="1"/>
  <c r="L461" i="15"/>
  <c r="G664" i="15" s="1"/>
  <c r="K461" i="15"/>
  <c r="F664" i="15" s="1"/>
  <c r="J461" i="15"/>
  <c r="E664" i="15" s="1"/>
  <c r="I461" i="15"/>
  <c r="H461" i="15"/>
  <c r="G461" i="15"/>
  <c r="F461" i="15"/>
  <c r="E461" i="15"/>
  <c r="D461" i="15"/>
  <c r="D664" i="15" s="1"/>
  <c r="C461" i="15"/>
  <c r="C664" i="15" s="1"/>
  <c r="B461" i="15"/>
  <c r="B664" i="15" s="1"/>
  <c r="J404" i="15"/>
  <c r="I404" i="15"/>
  <c r="D663" i="15" s="1"/>
  <c r="H404" i="15"/>
  <c r="C663" i="15" s="1"/>
  <c r="G404" i="15"/>
  <c r="B663" i="15" s="1"/>
  <c r="F404" i="15"/>
  <c r="E404" i="15"/>
  <c r="D404" i="15"/>
  <c r="C404" i="15"/>
  <c r="B404" i="15"/>
  <c r="H61" i="15"/>
  <c r="H662" i="15" s="1"/>
  <c r="G61" i="15"/>
  <c r="G662" i="15" s="1"/>
  <c r="F61" i="15"/>
  <c r="F662" i="15" s="1"/>
  <c r="E61" i="15"/>
  <c r="E662" i="15" s="1"/>
  <c r="D61" i="15"/>
  <c r="D662" i="15" s="1"/>
  <c r="C61" i="15"/>
  <c r="C662" i="15" s="1"/>
  <c r="B61" i="15"/>
  <c r="B662" i="15" s="1"/>
  <c r="R74" i="1"/>
  <c r="Q74" i="1"/>
  <c r="R66" i="1"/>
  <c r="Q66" i="1"/>
  <c r="O74" i="1"/>
  <c r="O66" i="1"/>
  <c r="J74" i="1"/>
  <c r="N74" i="1"/>
  <c r="M74" i="1"/>
  <c r="L74" i="1"/>
  <c r="N66" i="1"/>
  <c r="M66" i="1"/>
  <c r="J66" i="1"/>
  <c r="L66" i="1"/>
  <c r="A66" i="1"/>
  <c r="B66" i="1"/>
  <c r="C66" i="1"/>
  <c r="A67" i="1"/>
  <c r="B67" i="1"/>
  <c r="C67" i="1"/>
  <c r="A68" i="1"/>
  <c r="B68" i="1"/>
  <c r="C68" i="1"/>
  <c r="A69" i="1"/>
  <c r="B69" i="1"/>
  <c r="C69" i="1"/>
  <c r="A70" i="1"/>
  <c r="B70" i="1"/>
  <c r="C70" i="1"/>
  <c r="A71" i="1"/>
  <c r="B71" i="1"/>
  <c r="C71" i="1"/>
  <c r="A72" i="1"/>
  <c r="B72" i="1"/>
  <c r="C72" i="1"/>
  <c r="A73" i="1"/>
  <c r="B73" i="1"/>
  <c r="C73" i="1"/>
  <c r="A74" i="1"/>
  <c r="B74" i="1"/>
  <c r="C74" i="1"/>
  <c r="A75" i="1"/>
  <c r="B75" i="1"/>
  <c r="C75" i="1"/>
  <c r="B65" i="1"/>
  <c r="C65" i="1"/>
  <c r="A65" i="1"/>
  <c r="J87" i="1"/>
  <c r="J86" i="1"/>
  <c r="J85" i="1"/>
  <c r="J84" i="1"/>
  <c r="J83" i="1"/>
  <c r="J82" i="1"/>
  <c r="J81" i="1"/>
  <c r="J80" i="1"/>
  <c r="J79" i="1"/>
  <c r="J78" i="1"/>
  <c r="J77" i="1"/>
  <c r="C87" i="1"/>
  <c r="B87" i="1"/>
  <c r="A87" i="1"/>
  <c r="C86" i="1"/>
  <c r="B86" i="1"/>
  <c r="A86" i="1"/>
  <c r="C85" i="1"/>
  <c r="B85" i="1"/>
  <c r="A85" i="1"/>
  <c r="C84" i="1"/>
  <c r="B84" i="1"/>
  <c r="A84" i="1"/>
  <c r="C83" i="1"/>
  <c r="B83" i="1"/>
  <c r="A83" i="1"/>
  <c r="C82" i="1"/>
  <c r="B82" i="1"/>
  <c r="A82" i="1"/>
  <c r="C81" i="1"/>
  <c r="B81" i="1"/>
  <c r="A81" i="1"/>
  <c r="C80" i="1"/>
  <c r="B80" i="1"/>
  <c r="A80" i="1"/>
  <c r="C79" i="1"/>
  <c r="B79" i="1"/>
  <c r="A79" i="1"/>
  <c r="C78" i="1"/>
  <c r="B78" i="1"/>
  <c r="A78" i="1"/>
  <c r="C77" i="1"/>
  <c r="B77" i="1"/>
  <c r="A77" i="1"/>
  <c r="S305" i="1"/>
  <c r="O305" i="1"/>
  <c r="N305" i="1"/>
  <c r="M305" i="1"/>
  <c r="L305" i="1"/>
  <c r="J305" i="1"/>
  <c r="C305" i="1"/>
  <c r="B305" i="1"/>
  <c r="A305" i="1"/>
  <c r="J555" i="1"/>
  <c r="C555" i="1"/>
  <c r="A555" i="1"/>
  <c r="O521" i="1"/>
  <c r="N521" i="1"/>
  <c r="M521" i="1"/>
  <c r="L521" i="1"/>
  <c r="J521" i="1"/>
  <c r="C521" i="1"/>
  <c r="A521" i="1"/>
  <c r="J269" i="1"/>
  <c r="C269" i="1"/>
  <c r="B269" i="1"/>
  <c r="A269" i="1"/>
  <c r="C268" i="1"/>
  <c r="B268" i="1"/>
  <c r="A268" i="1"/>
  <c r="C267" i="1"/>
  <c r="B267" i="1"/>
  <c r="A267" i="1"/>
  <c r="J174" i="1"/>
  <c r="C174" i="1"/>
  <c r="B174" i="1"/>
  <c r="A174" i="1"/>
  <c r="J210" i="1"/>
  <c r="C210" i="1"/>
  <c r="B210" i="1"/>
  <c r="A210" i="1"/>
  <c r="J304" i="1"/>
  <c r="C304" i="1"/>
  <c r="B304" i="1"/>
  <c r="A304" i="1"/>
  <c r="O554" i="1"/>
  <c r="N554" i="1"/>
  <c r="M554" i="1"/>
  <c r="L554" i="1"/>
  <c r="J554" i="1"/>
  <c r="C554" i="1"/>
  <c r="A554" i="1"/>
  <c r="O520" i="1"/>
  <c r="N520" i="1"/>
  <c r="M520" i="1"/>
  <c r="L520" i="1"/>
  <c r="J520" i="1"/>
  <c r="C520" i="1"/>
  <c r="A520" i="1"/>
  <c r="C266" i="1"/>
  <c r="B266" i="1"/>
  <c r="A266" i="1"/>
  <c r="C265" i="1"/>
  <c r="B265" i="1"/>
  <c r="A265" i="1"/>
  <c r="C264" i="1"/>
  <c r="B264" i="1"/>
  <c r="A264" i="1"/>
  <c r="R173" i="1"/>
  <c r="Q173" i="1"/>
  <c r="R165" i="1"/>
  <c r="Q165" i="1"/>
  <c r="R164" i="1"/>
  <c r="Q164" i="1"/>
  <c r="R163" i="1"/>
  <c r="Q163" i="1"/>
  <c r="O173" i="1"/>
  <c r="N173" i="1"/>
  <c r="M173" i="1"/>
  <c r="L173" i="1"/>
  <c r="J173" i="1"/>
  <c r="C173" i="1"/>
  <c r="B173" i="1"/>
  <c r="A173" i="1"/>
  <c r="J209" i="1"/>
  <c r="C209" i="1"/>
  <c r="B209" i="1"/>
  <c r="A209" i="1"/>
  <c r="C462" i="1"/>
  <c r="B462" i="1"/>
  <c r="A462" i="1"/>
  <c r="J498" i="1"/>
  <c r="C498" i="1"/>
  <c r="B498" i="1"/>
  <c r="A498" i="1"/>
  <c r="S115" i="1"/>
  <c r="R115" i="1"/>
  <c r="Q115" i="1"/>
  <c r="O115" i="1"/>
  <c r="N115" i="1"/>
  <c r="M115" i="1"/>
  <c r="L115" i="1"/>
  <c r="J115" i="1"/>
  <c r="B115" i="1"/>
  <c r="C115" i="1"/>
  <c r="A115" i="1"/>
  <c r="C461" i="1"/>
  <c r="B461" i="1"/>
  <c r="A461" i="1"/>
  <c r="T319" i="1"/>
  <c r="T318" i="1"/>
  <c r="T317" i="1"/>
  <c r="T316" i="1"/>
  <c r="T315" i="1"/>
  <c r="T314" i="1"/>
  <c r="T313" i="1"/>
  <c r="T132" i="1"/>
  <c r="T133" i="1" s="1"/>
  <c r="T134" i="1" s="1"/>
  <c r="T135" i="1" s="1"/>
  <c r="T136" i="1" s="1"/>
  <c r="T137" i="1" s="1"/>
  <c r="T138" i="1" s="1"/>
  <c r="T139" i="1" s="1"/>
  <c r="T140" i="1" s="1"/>
  <c r="T141" i="1" s="1"/>
  <c r="T142" i="1" s="1"/>
  <c r="T143" i="1" s="1"/>
  <c r="T144" i="1" s="1"/>
  <c r="T145" i="1" s="1"/>
  <c r="T146" i="1" s="1"/>
  <c r="T147" i="1" s="1"/>
  <c r="T148" i="1" s="1"/>
  <c r="G152" i="13"/>
  <c r="B161" i="13" s="1"/>
  <c r="M134" i="1" s="1"/>
  <c r="M140" i="1" s="1"/>
  <c r="M146" i="1" s="1"/>
  <c r="G140" i="13"/>
  <c r="G141" i="13"/>
  <c r="G142" i="13"/>
  <c r="G143" i="13"/>
  <c r="G144" i="13"/>
  <c r="G145" i="13"/>
  <c r="G146" i="13"/>
  <c r="G147" i="13"/>
  <c r="G148" i="13"/>
  <c r="G149" i="13"/>
  <c r="G150" i="13"/>
  <c r="G151" i="13"/>
  <c r="G153" i="13"/>
  <c r="B162" i="13" s="1"/>
  <c r="M131" i="1" s="1"/>
  <c r="M137" i="1" s="1"/>
  <c r="M143" i="1" s="1"/>
  <c r="G154" i="13"/>
  <c r="G155" i="13"/>
  <c r="G156" i="13"/>
  <c r="G139" i="13"/>
  <c r="B167" i="13"/>
  <c r="B181" i="13"/>
  <c r="M215" i="1" s="1"/>
  <c r="B176" i="13"/>
  <c r="B171" i="13"/>
  <c r="B172" i="13" s="1"/>
  <c r="M150" i="1" s="1"/>
  <c r="A127" i="13"/>
  <c r="A128" i="13" s="1"/>
  <c r="A130" i="13"/>
  <c r="A116" i="13"/>
  <c r="A117" i="13" s="1"/>
  <c r="A101" i="13"/>
  <c r="A102" i="13" s="1"/>
  <c r="B88" i="13"/>
  <c r="M89" i="1" s="1"/>
  <c r="M90" i="1" s="1"/>
  <c r="A91" i="13"/>
  <c r="A93" i="13" s="1"/>
  <c r="A94" i="13" s="1"/>
  <c r="A96" i="13" s="1"/>
  <c r="J569" i="1"/>
  <c r="J568" i="1"/>
  <c r="J567" i="1"/>
  <c r="J566" i="1"/>
  <c r="J565" i="1"/>
  <c r="J564" i="1"/>
  <c r="J563" i="1"/>
  <c r="J562" i="1"/>
  <c r="J561" i="1"/>
  <c r="J560" i="1"/>
  <c r="J559" i="1"/>
  <c r="J558" i="1"/>
  <c r="J557" i="1"/>
  <c r="J556" i="1"/>
  <c r="J552" i="1"/>
  <c r="J551" i="1"/>
  <c r="J550" i="1"/>
  <c r="J549" i="1"/>
  <c r="J548" i="1"/>
  <c r="J547" i="1"/>
  <c r="J546" i="1"/>
  <c r="J545" i="1"/>
  <c r="J544" i="1"/>
  <c r="J543" i="1"/>
  <c r="J542" i="1"/>
  <c r="J541" i="1"/>
  <c r="J540" i="1"/>
  <c r="J539" i="1"/>
  <c r="J535" i="1"/>
  <c r="J534" i="1"/>
  <c r="J533" i="1"/>
  <c r="J532" i="1"/>
  <c r="J531" i="1"/>
  <c r="J530" i="1"/>
  <c r="J529" i="1"/>
  <c r="J528" i="1"/>
  <c r="J527" i="1"/>
  <c r="J526" i="1"/>
  <c r="J525" i="1"/>
  <c r="J524" i="1"/>
  <c r="J523" i="1"/>
  <c r="J522" i="1"/>
  <c r="J518" i="1"/>
  <c r="J517" i="1"/>
  <c r="J516" i="1"/>
  <c r="J515" i="1"/>
  <c r="J514" i="1"/>
  <c r="J513" i="1"/>
  <c r="J512" i="1"/>
  <c r="J511" i="1"/>
  <c r="J510" i="1"/>
  <c r="J509" i="1"/>
  <c r="J508" i="1"/>
  <c r="J507" i="1"/>
  <c r="J506" i="1"/>
  <c r="J505" i="1"/>
  <c r="J497" i="1"/>
  <c r="J496" i="1"/>
  <c r="J495" i="1"/>
  <c r="J494" i="1"/>
  <c r="J493" i="1"/>
  <c r="J492" i="1"/>
  <c r="J491" i="1"/>
  <c r="J490" i="1"/>
  <c r="J489" i="1"/>
  <c r="J488" i="1"/>
  <c r="J448" i="1"/>
  <c r="J445" i="1"/>
  <c r="J444" i="1"/>
  <c r="J443" i="1"/>
  <c r="J442" i="1"/>
  <c r="J441" i="1"/>
  <c r="J440" i="1"/>
  <c r="J319" i="1"/>
  <c r="J318" i="1"/>
  <c r="J317" i="1"/>
  <c r="J316" i="1"/>
  <c r="J315" i="1"/>
  <c r="J314" i="1"/>
  <c r="J313" i="1"/>
  <c r="C263" i="1"/>
  <c r="B263" i="1"/>
  <c r="A263" i="1"/>
  <c r="C262" i="1"/>
  <c r="B262" i="1"/>
  <c r="A262" i="1"/>
  <c r="C261" i="1"/>
  <c r="B261" i="1"/>
  <c r="A261" i="1"/>
  <c r="C260" i="1"/>
  <c r="B260" i="1"/>
  <c r="A260" i="1"/>
  <c r="C259" i="1"/>
  <c r="B259" i="1"/>
  <c r="A259" i="1"/>
  <c r="C258" i="1"/>
  <c r="B258" i="1"/>
  <c r="A258" i="1"/>
  <c r="C257" i="1"/>
  <c r="B257" i="1"/>
  <c r="A257" i="1"/>
  <c r="C256" i="1"/>
  <c r="B256" i="1"/>
  <c r="A256" i="1"/>
  <c r="C255" i="1"/>
  <c r="B255" i="1"/>
  <c r="A255" i="1"/>
  <c r="C254" i="1"/>
  <c r="B254" i="1"/>
  <c r="A254" i="1"/>
  <c r="C253" i="1"/>
  <c r="B253" i="1"/>
  <c r="A253" i="1"/>
  <c r="C252" i="1"/>
  <c r="B252" i="1"/>
  <c r="A252" i="1"/>
  <c r="C251" i="1"/>
  <c r="B251" i="1"/>
  <c r="A251" i="1"/>
  <c r="C250" i="1"/>
  <c r="B250" i="1"/>
  <c r="A250" i="1"/>
  <c r="C249" i="1"/>
  <c r="B249" i="1"/>
  <c r="A249" i="1"/>
  <c r="C248" i="1"/>
  <c r="B248" i="1"/>
  <c r="A248" i="1"/>
  <c r="C247" i="1"/>
  <c r="B247" i="1"/>
  <c r="A247" i="1"/>
  <c r="C246" i="1"/>
  <c r="B246" i="1"/>
  <c r="A246" i="1"/>
  <c r="C245" i="1"/>
  <c r="B245" i="1"/>
  <c r="A245" i="1"/>
  <c r="C244" i="1"/>
  <c r="B244" i="1"/>
  <c r="A244" i="1"/>
  <c r="C243" i="1"/>
  <c r="B243" i="1"/>
  <c r="A243" i="1"/>
  <c r="C242" i="1"/>
  <c r="B242" i="1"/>
  <c r="A242" i="1"/>
  <c r="C241" i="1"/>
  <c r="B241" i="1"/>
  <c r="A241" i="1"/>
  <c r="C240" i="1"/>
  <c r="B240" i="1"/>
  <c r="A240" i="1"/>
  <c r="C239" i="1"/>
  <c r="B239" i="1"/>
  <c r="A239" i="1"/>
  <c r="C238" i="1"/>
  <c r="B238" i="1"/>
  <c r="A238" i="1"/>
  <c r="C237" i="1"/>
  <c r="B237" i="1"/>
  <c r="A237" i="1"/>
  <c r="C236" i="1"/>
  <c r="B236" i="1"/>
  <c r="A236" i="1"/>
  <c r="C235" i="1"/>
  <c r="B235" i="1"/>
  <c r="A235" i="1"/>
  <c r="J303" i="1"/>
  <c r="J302" i="1"/>
  <c r="J301" i="1"/>
  <c r="J300" i="1"/>
  <c r="J299" i="1"/>
  <c r="J298" i="1"/>
  <c r="J297" i="1"/>
  <c r="J235" i="1"/>
  <c r="J208" i="1"/>
  <c r="J207" i="1"/>
  <c r="J205" i="1"/>
  <c r="J204" i="1"/>
  <c r="J203" i="1"/>
  <c r="J202" i="1"/>
  <c r="J201" i="1"/>
  <c r="J200" i="1"/>
  <c r="J199" i="1"/>
  <c r="J172" i="1"/>
  <c r="J171" i="1"/>
  <c r="J169" i="1"/>
  <c r="J168" i="1"/>
  <c r="J167" i="1"/>
  <c r="J166" i="1"/>
  <c r="J165" i="1"/>
  <c r="J164" i="1"/>
  <c r="J163" i="1"/>
  <c r="J161" i="1"/>
  <c r="J160" i="1"/>
  <c r="J159" i="1"/>
  <c r="J158" i="1"/>
  <c r="J157" i="1"/>
  <c r="J155" i="1"/>
  <c r="J154" i="1"/>
  <c r="J148" i="1"/>
  <c r="J147" i="1"/>
  <c r="J146" i="1"/>
  <c r="J145" i="1"/>
  <c r="J144" i="1"/>
  <c r="J143" i="1"/>
  <c r="J142" i="1"/>
  <c r="J141" i="1"/>
  <c r="J140" i="1"/>
  <c r="J139" i="1"/>
  <c r="J138" i="1"/>
  <c r="J137" i="1"/>
  <c r="J136" i="1"/>
  <c r="J135" i="1"/>
  <c r="J134" i="1"/>
  <c r="J133" i="1"/>
  <c r="J132" i="1"/>
  <c r="R443" i="1"/>
  <c r="Q443" i="1"/>
  <c r="R442" i="1"/>
  <c r="Q442" i="1"/>
  <c r="R441" i="1"/>
  <c r="Q441" i="1"/>
  <c r="R440" i="1"/>
  <c r="Q440" i="1"/>
  <c r="O443" i="1"/>
  <c r="O442" i="1"/>
  <c r="O441" i="1"/>
  <c r="O440" i="1"/>
  <c r="N443" i="1"/>
  <c r="M443" i="1"/>
  <c r="L443" i="1"/>
  <c r="N442" i="1"/>
  <c r="M442" i="1"/>
  <c r="L442" i="1"/>
  <c r="N441" i="1"/>
  <c r="M441" i="1"/>
  <c r="L441" i="1"/>
  <c r="N440" i="1"/>
  <c r="M440" i="1"/>
  <c r="L440" i="1"/>
  <c r="B440" i="1"/>
  <c r="C440" i="1"/>
  <c r="B441" i="1"/>
  <c r="C441" i="1"/>
  <c r="B442" i="1"/>
  <c r="C442" i="1"/>
  <c r="B443" i="1"/>
  <c r="C443" i="1"/>
  <c r="B444" i="1"/>
  <c r="C444" i="1"/>
  <c r="B445" i="1"/>
  <c r="C445" i="1"/>
  <c r="A441" i="1"/>
  <c r="A442" i="1"/>
  <c r="A443" i="1"/>
  <c r="A444" i="1"/>
  <c r="A445" i="1"/>
  <c r="A440" i="1"/>
  <c r="N163" i="1"/>
  <c r="O163" i="1"/>
  <c r="N164" i="1"/>
  <c r="O164" i="1"/>
  <c r="N165" i="1"/>
  <c r="O165" i="1"/>
  <c r="M165" i="1"/>
  <c r="L165" i="1"/>
  <c r="M164" i="1"/>
  <c r="L164" i="1"/>
  <c r="M163" i="1"/>
  <c r="L163" i="1"/>
  <c r="A164" i="1"/>
  <c r="B164" i="1"/>
  <c r="C164" i="1"/>
  <c r="A165" i="1"/>
  <c r="B165" i="1"/>
  <c r="C165" i="1"/>
  <c r="A166" i="1"/>
  <c r="B166" i="1"/>
  <c r="C166" i="1"/>
  <c r="A167" i="1"/>
  <c r="B167" i="1"/>
  <c r="C167" i="1"/>
  <c r="A168" i="1"/>
  <c r="B168" i="1"/>
  <c r="C168" i="1"/>
  <c r="A169" i="1"/>
  <c r="B169" i="1"/>
  <c r="C169" i="1"/>
  <c r="A171" i="1"/>
  <c r="B171" i="1"/>
  <c r="C171" i="1"/>
  <c r="A172" i="1"/>
  <c r="B172" i="1"/>
  <c r="C172" i="1"/>
  <c r="B163" i="1"/>
  <c r="C163" i="1"/>
  <c r="A163" i="1"/>
  <c r="B545" i="1"/>
  <c r="B549" i="1" s="1"/>
  <c r="B544" i="1"/>
  <c r="B511" i="1"/>
  <c r="B519" i="1" s="1"/>
  <c r="B510" i="1"/>
  <c r="A207" i="1"/>
  <c r="B207" i="1"/>
  <c r="C207" i="1"/>
  <c r="A208" i="1"/>
  <c r="B208" i="1"/>
  <c r="C208" i="1"/>
  <c r="B117" i="1"/>
  <c r="C117" i="1"/>
  <c r="A117" i="1"/>
  <c r="S137" i="1"/>
  <c r="S138" i="1"/>
  <c r="S139" i="1"/>
  <c r="S140" i="1"/>
  <c r="S141" i="1"/>
  <c r="S142" i="1"/>
  <c r="S143" i="1"/>
  <c r="S144" i="1"/>
  <c r="S145" i="1"/>
  <c r="S146" i="1"/>
  <c r="S147" i="1"/>
  <c r="S148" i="1"/>
  <c r="Q133" i="1"/>
  <c r="R133" i="1"/>
  <c r="Q134" i="1"/>
  <c r="R134" i="1"/>
  <c r="Q135" i="1"/>
  <c r="R135" i="1"/>
  <c r="Q136" i="1"/>
  <c r="R136" i="1"/>
  <c r="Q137" i="1"/>
  <c r="R137" i="1"/>
  <c r="Q138" i="1"/>
  <c r="R138" i="1"/>
  <c r="Q139" i="1"/>
  <c r="R139" i="1"/>
  <c r="Q140" i="1"/>
  <c r="R140" i="1"/>
  <c r="Q141" i="1"/>
  <c r="R141" i="1"/>
  <c r="Q142" i="1"/>
  <c r="R142" i="1"/>
  <c r="Q143" i="1"/>
  <c r="R143" i="1"/>
  <c r="Q144" i="1"/>
  <c r="R144" i="1"/>
  <c r="Q145" i="1"/>
  <c r="R145" i="1"/>
  <c r="Q146" i="1"/>
  <c r="R146" i="1"/>
  <c r="Q147" i="1"/>
  <c r="R147" i="1"/>
  <c r="Q148" i="1"/>
  <c r="R148" i="1"/>
  <c r="R132" i="1"/>
  <c r="Q132" i="1"/>
  <c r="L137" i="1"/>
  <c r="N137" i="1"/>
  <c r="O137" i="1"/>
  <c r="L138" i="1"/>
  <c r="N138" i="1"/>
  <c r="O138" i="1"/>
  <c r="L139" i="1"/>
  <c r="N139" i="1"/>
  <c r="O139" i="1"/>
  <c r="L140" i="1"/>
  <c r="N140" i="1"/>
  <c r="O140" i="1"/>
  <c r="L141" i="1"/>
  <c r="N141" i="1"/>
  <c r="O141" i="1"/>
  <c r="L142" i="1"/>
  <c r="N142" i="1"/>
  <c r="O142" i="1"/>
  <c r="L143" i="1"/>
  <c r="N143" i="1"/>
  <c r="O143" i="1"/>
  <c r="L144" i="1"/>
  <c r="N144" i="1"/>
  <c r="O144" i="1"/>
  <c r="L145" i="1"/>
  <c r="N145" i="1"/>
  <c r="O145" i="1"/>
  <c r="L146" i="1"/>
  <c r="N146" i="1"/>
  <c r="O146" i="1"/>
  <c r="L147" i="1"/>
  <c r="N147" i="1"/>
  <c r="O147" i="1"/>
  <c r="L148" i="1"/>
  <c r="N148" i="1"/>
  <c r="O148" i="1"/>
  <c r="A137" i="1"/>
  <c r="B137" i="1"/>
  <c r="C137" i="1"/>
  <c r="A138" i="1"/>
  <c r="B138" i="1"/>
  <c r="C138" i="1"/>
  <c r="A139" i="1"/>
  <c r="B139" i="1"/>
  <c r="C139" i="1"/>
  <c r="A140" i="1"/>
  <c r="B140" i="1"/>
  <c r="C140" i="1"/>
  <c r="A141" i="1"/>
  <c r="B141" i="1"/>
  <c r="C141" i="1"/>
  <c r="A142" i="1"/>
  <c r="B142" i="1"/>
  <c r="C142" i="1"/>
  <c r="A143" i="1"/>
  <c r="B143" i="1"/>
  <c r="C143" i="1"/>
  <c r="A144" i="1"/>
  <c r="B144" i="1"/>
  <c r="C144" i="1"/>
  <c r="A145" i="1"/>
  <c r="B145" i="1"/>
  <c r="C145" i="1"/>
  <c r="A146" i="1"/>
  <c r="B146" i="1"/>
  <c r="C146" i="1"/>
  <c r="A147" i="1"/>
  <c r="B147" i="1"/>
  <c r="C147" i="1"/>
  <c r="A148" i="1"/>
  <c r="B148" i="1"/>
  <c r="C148" i="1"/>
  <c r="B194" i="13"/>
  <c r="B196" i="13" s="1"/>
  <c r="B197" i="13" s="1"/>
  <c r="S493" i="1"/>
  <c r="S492" i="1"/>
  <c r="S489" i="1"/>
  <c r="S488" i="1"/>
  <c r="S319" i="1"/>
  <c r="S318" i="1"/>
  <c r="S317" i="1"/>
  <c r="S316" i="1"/>
  <c r="S315" i="1"/>
  <c r="S314" i="1"/>
  <c r="S313" i="1"/>
  <c r="S300" i="1"/>
  <c r="S301" i="1"/>
  <c r="S302" i="1"/>
  <c r="S303" i="1"/>
  <c r="S154" i="1"/>
  <c r="S155" i="1" s="1"/>
  <c r="S133" i="1"/>
  <c r="S134" i="1"/>
  <c r="S135" i="1"/>
  <c r="S136" i="1"/>
  <c r="S132" i="1"/>
  <c r="O569" i="1"/>
  <c r="N569" i="1"/>
  <c r="M569" i="1"/>
  <c r="L569" i="1"/>
  <c r="O568" i="1"/>
  <c r="N568" i="1"/>
  <c r="M568" i="1"/>
  <c r="L568" i="1"/>
  <c r="O567" i="1"/>
  <c r="N567" i="1"/>
  <c r="M567" i="1"/>
  <c r="L567" i="1"/>
  <c r="O566" i="1"/>
  <c r="N566" i="1"/>
  <c r="M566" i="1"/>
  <c r="L566" i="1"/>
  <c r="O565" i="1"/>
  <c r="N565" i="1"/>
  <c r="M565" i="1"/>
  <c r="L565" i="1"/>
  <c r="C569" i="1"/>
  <c r="A569" i="1"/>
  <c r="C568" i="1"/>
  <c r="A568" i="1"/>
  <c r="C567" i="1"/>
  <c r="A567" i="1"/>
  <c r="C566" i="1"/>
  <c r="A566" i="1"/>
  <c r="C565" i="1"/>
  <c r="A565" i="1"/>
  <c r="O563" i="1"/>
  <c r="N563" i="1"/>
  <c r="M563" i="1"/>
  <c r="L563" i="1"/>
  <c r="O562" i="1"/>
  <c r="N562" i="1"/>
  <c r="M562" i="1"/>
  <c r="L562" i="1"/>
  <c r="O561" i="1"/>
  <c r="N561" i="1"/>
  <c r="M561" i="1"/>
  <c r="L561" i="1"/>
  <c r="O560" i="1"/>
  <c r="N560" i="1"/>
  <c r="M560" i="1"/>
  <c r="L560" i="1"/>
  <c r="O559" i="1"/>
  <c r="N559" i="1"/>
  <c r="M559" i="1"/>
  <c r="L559" i="1"/>
  <c r="O558" i="1"/>
  <c r="N558" i="1"/>
  <c r="M558" i="1"/>
  <c r="L558" i="1"/>
  <c r="O557" i="1"/>
  <c r="N557" i="1"/>
  <c r="M557" i="1"/>
  <c r="L557" i="1"/>
  <c r="C563" i="1"/>
  <c r="A563" i="1"/>
  <c r="C562" i="1"/>
  <c r="A562" i="1"/>
  <c r="C561" i="1"/>
  <c r="A561" i="1"/>
  <c r="C560" i="1"/>
  <c r="A560" i="1"/>
  <c r="C559" i="1"/>
  <c r="A559" i="1"/>
  <c r="C558" i="1"/>
  <c r="A558" i="1"/>
  <c r="C557" i="1"/>
  <c r="A557" i="1"/>
  <c r="O552" i="1"/>
  <c r="N552" i="1"/>
  <c r="M552" i="1"/>
  <c r="L552" i="1"/>
  <c r="O547" i="1"/>
  <c r="N547" i="1"/>
  <c r="M547" i="1"/>
  <c r="L547" i="1"/>
  <c r="O546" i="1"/>
  <c r="N546" i="1"/>
  <c r="M546" i="1"/>
  <c r="L546" i="1"/>
  <c r="C552" i="1"/>
  <c r="A552" i="1"/>
  <c r="C551" i="1"/>
  <c r="A551" i="1"/>
  <c r="C550" i="1"/>
  <c r="A550" i="1"/>
  <c r="C549" i="1"/>
  <c r="A549" i="1"/>
  <c r="C548" i="1"/>
  <c r="A548" i="1"/>
  <c r="C547" i="1"/>
  <c r="A547" i="1"/>
  <c r="C546" i="1"/>
  <c r="A546" i="1"/>
  <c r="O535" i="1"/>
  <c r="N535" i="1"/>
  <c r="M535" i="1"/>
  <c r="L535" i="1"/>
  <c r="O534" i="1"/>
  <c r="N534" i="1"/>
  <c r="M534" i="1"/>
  <c r="L534" i="1"/>
  <c r="O533" i="1"/>
  <c r="N533" i="1"/>
  <c r="M533" i="1"/>
  <c r="L533" i="1"/>
  <c r="O532" i="1"/>
  <c r="N532" i="1"/>
  <c r="M532" i="1"/>
  <c r="L532" i="1"/>
  <c r="O531" i="1"/>
  <c r="N531" i="1"/>
  <c r="M531" i="1"/>
  <c r="L531" i="1"/>
  <c r="C535" i="1"/>
  <c r="A535" i="1"/>
  <c r="C534" i="1"/>
  <c r="A534" i="1"/>
  <c r="C533" i="1"/>
  <c r="A533" i="1"/>
  <c r="C532" i="1"/>
  <c r="A532" i="1"/>
  <c r="C531" i="1"/>
  <c r="A531" i="1"/>
  <c r="O543" i="1"/>
  <c r="N543" i="1"/>
  <c r="M543" i="1"/>
  <c r="L543" i="1"/>
  <c r="O542" i="1"/>
  <c r="N542" i="1"/>
  <c r="M542" i="1"/>
  <c r="L542" i="1"/>
  <c r="O541" i="1"/>
  <c r="N541" i="1"/>
  <c r="M541" i="1"/>
  <c r="L541" i="1"/>
  <c r="O539" i="1"/>
  <c r="N539" i="1"/>
  <c r="M539" i="1"/>
  <c r="L539" i="1"/>
  <c r="C543" i="1"/>
  <c r="B543" i="1"/>
  <c r="A543" i="1"/>
  <c r="C542" i="1"/>
  <c r="B542" i="1"/>
  <c r="A542" i="1"/>
  <c r="C541" i="1"/>
  <c r="B541" i="1"/>
  <c r="A541" i="1"/>
  <c r="C540" i="1"/>
  <c r="B540" i="1"/>
  <c r="A540" i="1"/>
  <c r="C539" i="1"/>
  <c r="B539" i="1"/>
  <c r="A539" i="1"/>
  <c r="O509" i="1"/>
  <c r="N509" i="1"/>
  <c r="M509" i="1"/>
  <c r="L509" i="1"/>
  <c r="O508" i="1"/>
  <c r="N508" i="1"/>
  <c r="M508" i="1"/>
  <c r="L508" i="1"/>
  <c r="O507" i="1"/>
  <c r="N507" i="1"/>
  <c r="M507" i="1"/>
  <c r="L507" i="1"/>
  <c r="O506" i="1"/>
  <c r="N506" i="1"/>
  <c r="M506" i="1"/>
  <c r="L506" i="1"/>
  <c r="O505" i="1"/>
  <c r="N505" i="1"/>
  <c r="M505" i="1"/>
  <c r="L505" i="1"/>
  <c r="O529" i="1"/>
  <c r="N529" i="1"/>
  <c r="M529" i="1"/>
  <c r="L529" i="1"/>
  <c r="O528" i="1"/>
  <c r="N528" i="1"/>
  <c r="M528" i="1"/>
  <c r="L528" i="1"/>
  <c r="O527" i="1"/>
  <c r="N527" i="1"/>
  <c r="M527" i="1"/>
  <c r="L527" i="1"/>
  <c r="O526" i="1"/>
  <c r="N526" i="1"/>
  <c r="M526" i="1"/>
  <c r="L526" i="1"/>
  <c r="O525" i="1"/>
  <c r="N525" i="1"/>
  <c r="M525" i="1"/>
  <c r="L525" i="1"/>
  <c r="O524" i="1"/>
  <c r="N524" i="1"/>
  <c r="M524" i="1"/>
  <c r="L524" i="1"/>
  <c r="O523" i="1"/>
  <c r="N523" i="1"/>
  <c r="M523" i="1"/>
  <c r="L523" i="1"/>
  <c r="C529" i="1"/>
  <c r="A529" i="1"/>
  <c r="C528" i="1"/>
  <c r="A528" i="1"/>
  <c r="C527" i="1"/>
  <c r="A527" i="1"/>
  <c r="C526" i="1"/>
  <c r="A526" i="1"/>
  <c r="C525" i="1"/>
  <c r="A525" i="1"/>
  <c r="C524" i="1"/>
  <c r="A524" i="1"/>
  <c r="C523" i="1"/>
  <c r="A523" i="1"/>
  <c r="A318" i="1"/>
  <c r="O518" i="1"/>
  <c r="N518" i="1"/>
  <c r="M518" i="1"/>
  <c r="L518" i="1"/>
  <c r="O517" i="1"/>
  <c r="N517" i="1"/>
  <c r="M517" i="1"/>
  <c r="L517" i="1"/>
  <c r="O516" i="1"/>
  <c r="N516" i="1"/>
  <c r="M516" i="1"/>
  <c r="L516" i="1"/>
  <c r="O515" i="1"/>
  <c r="N515" i="1"/>
  <c r="M515" i="1"/>
  <c r="L515" i="1"/>
  <c r="O514" i="1"/>
  <c r="N514" i="1"/>
  <c r="M514" i="1"/>
  <c r="L514" i="1"/>
  <c r="O513" i="1"/>
  <c r="N513" i="1"/>
  <c r="M513" i="1"/>
  <c r="L513" i="1"/>
  <c r="O512" i="1"/>
  <c r="N512" i="1"/>
  <c r="M512" i="1"/>
  <c r="L512" i="1"/>
  <c r="A513" i="1"/>
  <c r="C513" i="1"/>
  <c r="A514" i="1"/>
  <c r="C514" i="1"/>
  <c r="A515" i="1"/>
  <c r="C515" i="1"/>
  <c r="A516" i="1"/>
  <c r="C516" i="1"/>
  <c r="A517" i="1"/>
  <c r="C517" i="1"/>
  <c r="A518" i="1"/>
  <c r="C518" i="1"/>
  <c r="C512" i="1"/>
  <c r="A512" i="1"/>
  <c r="A506" i="1"/>
  <c r="B506" i="1"/>
  <c r="C506" i="1"/>
  <c r="A507" i="1"/>
  <c r="B507" i="1"/>
  <c r="C507" i="1"/>
  <c r="A508" i="1"/>
  <c r="B508" i="1"/>
  <c r="C508" i="1"/>
  <c r="A509" i="1"/>
  <c r="B509" i="1"/>
  <c r="C509" i="1"/>
  <c r="B505" i="1"/>
  <c r="C505" i="1"/>
  <c r="A505" i="1"/>
  <c r="O456" i="1"/>
  <c r="N456" i="1"/>
  <c r="M456" i="1"/>
  <c r="L456" i="1"/>
  <c r="O455" i="1"/>
  <c r="N455" i="1"/>
  <c r="M455" i="1"/>
  <c r="L455" i="1"/>
  <c r="O453" i="1"/>
  <c r="N453" i="1"/>
  <c r="M453" i="1"/>
  <c r="L453" i="1"/>
  <c r="O450" i="1"/>
  <c r="N450" i="1"/>
  <c r="M450" i="1"/>
  <c r="L450" i="1"/>
  <c r="O449" i="1"/>
  <c r="N449" i="1"/>
  <c r="M449" i="1"/>
  <c r="L449" i="1"/>
  <c r="L300" i="1"/>
  <c r="M300" i="1"/>
  <c r="N300" i="1"/>
  <c r="O300" i="1"/>
  <c r="L301" i="1"/>
  <c r="M301" i="1"/>
  <c r="N301" i="1"/>
  <c r="O301" i="1"/>
  <c r="L302" i="1"/>
  <c r="M302" i="1"/>
  <c r="N302" i="1"/>
  <c r="O302" i="1"/>
  <c r="L303" i="1"/>
  <c r="M303" i="1"/>
  <c r="N303" i="1"/>
  <c r="O303" i="1"/>
  <c r="C460" i="1"/>
  <c r="B460" i="1"/>
  <c r="A460" i="1"/>
  <c r="A449" i="1"/>
  <c r="B449" i="1"/>
  <c r="C449" i="1"/>
  <c r="A450" i="1"/>
  <c r="B450" i="1"/>
  <c r="C450" i="1"/>
  <c r="A451" i="1"/>
  <c r="B451" i="1"/>
  <c r="C451" i="1"/>
  <c r="A452" i="1"/>
  <c r="B452" i="1"/>
  <c r="C452" i="1"/>
  <c r="A453" i="1"/>
  <c r="B453" i="1"/>
  <c r="C453" i="1"/>
  <c r="A454" i="1"/>
  <c r="B454" i="1"/>
  <c r="C454" i="1"/>
  <c r="A455" i="1"/>
  <c r="B455" i="1"/>
  <c r="C455" i="1"/>
  <c r="A456" i="1"/>
  <c r="B456" i="1"/>
  <c r="C456" i="1"/>
  <c r="A457" i="1"/>
  <c r="B457" i="1"/>
  <c r="C457" i="1"/>
  <c r="A458" i="1"/>
  <c r="B458" i="1"/>
  <c r="C458" i="1"/>
  <c r="A459" i="1"/>
  <c r="B459" i="1"/>
  <c r="C459" i="1"/>
  <c r="B448" i="1"/>
  <c r="C448" i="1"/>
  <c r="A448" i="1"/>
  <c r="C318" i="1"/>
  <c r="B318" i="1"/>
  <c r="O318" i="1"/>
  <c r="N318" i="1"/>
  <c r="L318" i="1"/>
  <c r="L314" i="1"/>
  <c r="N314" i="1"/>
  <c r="O314" i="1"/>
  <c r="L315" i="1"/>
  <c r="N315" i="1"/>
  <c r="O315" i="1"/>
  <c r="L316" i="1"/>
  <c r="N316" i="1"/>
  <c r="O316" i="1"/>
  <c r="L317" i="1"/>
  <c r="N317" i="1"/>
  <c r="O317" i="1"/>
  <c r="L319" i="1"/>
  <c r="N319" i="1"/>
  <c r="O319" i="1"/>
  <c r="N313" i="1"/>
  <c r="O313" i="1"/>
  <c r="L313" i="1"/>
  <c r="A319" i="1"/>
  <c r="A317" i="1"/>
  <c r="A316" i="1"/>
  <c r="A315" i="1"/>
  <c r="A314" i="1"/>
  <c r="C319" i="1"/>
  <c r="B319" i="1"/>
  <c r="C317" i="1"/>
  <c r="B317" i="1"/>
  <c r="C316" i="1"/>
  <c r="B316" i="1"/>
  <c r="C315" i="1"/>
  <c r="B315" i="1"/>
  <c r="C314" i="1"/>
  <c r="B314" i="1"/>
  <c r="C313" i="1"/>
  <c r="B313" i="1"/>
  <c r="A313" i="1"/>
  <c r="M200" i="1"/>
  <c r="N200" i="1"/>
  <c r="O200" i="1"/>
  <c r="L200" i="1"/>
  <c r="A200" i="1"/>
  <c r="B200" i="1"/>
  <c r="C200" i="1"/>
  <c r="A201" i="1"/>
  <c r="B201" i="1"/>
  <c r="C201" i="1"/>
  <c r="A202" i="1"/>
  <c r="B202" i="1"/>
  <c r="C202" i="1"/>
  <c r="A203" i="1"/>
  <c r="B203" i="1"/>
  <c r="C203" i="1"/>
  <c r="A204" i="1"/>
  <c r="B204" i="1"/>
  <c r="C204" i="1"/>
  <c r="A205" i="1"/>
  <c r="B205" i="1"/>
  <c r="C205" i="1"/>
  <c r="B199" i="1"/>
  <c r="C199" i="1"/>
  <c r="A199" i="1"/>
  <c r="O160" i="1"/>
  <c r="N160" i="1"/>
  <c r="M160" i="1"/>
  <c r="L160" i="1"/>
  <c r="M157" i="1"/>
  <c r="N157" i="1"/>
  <c r="O157" i="1"/>
  <c r="L157" i="1"/>
  <c r="A158" i="1"/>
  <c r="B158" i="1"/>
  <c r="C158" i="1"/>
  <c r="A159" i="1"/>
  <c r="B159" i="1"/>
  <c r="C159" i="1"/>
  <c r="A160" i="1"/>
  <c r="B160" i="1"/>
  <c r="C160" i="1"/>
  <c r="A161" i="1"/>
  <c r="B161" i="1"/>
  <c r="C161" i="1"/>
  <c r="B157" i="1"/>
  <c r="C157" i="1"/>
  <c r="A157" i="1"/>
  <c r="O155" i="1"/>
  <c r="N155" i="1"/>
  <c r="L155" i="1"/>
  <c r="O154" i="1"/>
  <c r="N154" i="1"/>
  <c r="L154" i="1"/>
  <c r="A155" i="1"/>
  <c r="B155" i="1"/>
  <c r="C155" i="1"/>
  <c r="B154" i="1"/>
  <c r="C154" i="1"/>
  <c r="A154" i="1"/>
  <c r="O136" i="1"/>
  <c r="N136" i="1"/>
  <c r="L136" i="1"/>
  <c r="O135" i="1"/>
  <c r="N135" i="1"/>
  <c r="L135" i="1"/>
  <c r="O134" i="1"/>
  <c r="N134" i="1"/>
  <c r="L134" i="1"/>
  <c r="O133" i="1"/>
  <c r="N133" i="1"/>
  <c r="L133" i="1"/>
  <c r="O132" i="1"/>
  <c r="N132" i="1"/>
  <c r="L132" i="1"/>
  <c r="A133" i="1"/>
  <c r="B133" i="1"/>
  <c r="C133" i="1"/>
  <c r="A134" i="1"/>
  <c r="B134" i="1"/>
  <c r="C134" i="1"/>
  <c r="A135" i="1"/>
  <c r="B135" i="1"/>
  <c r="C135" i="1"/>
  <c r="A136" i="1"/>
  <c r="B136" i="1"/>
  <c r="C136" i="1"/>
  <c r="B132" i="1"/>
  <c r="C132" i="1"/>
  <c r="A132" i="1"/>
  <c r="B91" i="1"/>
  <c r="C91" i="1"/>
  <c r="A91" i="1"/>
  <c r="N493" i="1"/>
  <c r="N492" i="1"/>
  <c r="N489" i="1"/>
  <c r="N488" i="1"/>
  <c r="C497" i="1"/>
  <c r="B497" i="1"/>
  <c r="A497" i="1"/>
  <c r="A510" i="1"/>
  <c r="C496" i="1"/>
  <c r="B496" i="1"/>
  <c r="A496" i="1"/>
  <c r="C495" i="1"/>
  <c r="B495" i="1"/>
  <c r="A495" i="1"/>
  <c r="C494" i="1"/>
  <c r="B494" i="1"/>
  <c r="A494" i="1"/>
  <c r="C493" i="1"/>
  <c r="B493" i="1"/>
  <c r="A493" i="1"/>
  <c r="C492" i="1"/>
  <c r="B492" i="1"/>
  <c r="A492" i="1"/>
  <c r="C491" i="1"/>
  <c r="B491" i="1"/>
  <c r="A491" i="1"/>
  <c r="C490" i="1"/>
  <c r="B490" i="1"/>
  <c r="A490" i="1"/>
  <c r="C489" i="1"/>
  <c r="B489" i="1"/>
  <c r="A489" i="1"/>
  <c r="C488" i="1"/>
  <c r="B488" i="1"/>
  <c r="A488" i="1"/>
  <c r="O493" i="1"/>
  <c r="M493" i="1"/>
  <c r="O492" i="1"/>
  <c r="M492" i="1"/>
  <c r="O489" i="1"/>
  <c r="M489" i="1"/>
  <c r="O488" i="1"/>
  <c r="M488" i="1"/>
  <c r="L493" i="1"/>
  <c r="L492" i="1"/>
  <c r="L489" i="1"/>
  <c r="L488" i="1"/>
  <c r="C301" i="1"/>
  <c r="B301" i="1"/>
  <c r="A301" i="1"/>
  <c r="C303" i="1"/>
  <c r="B303" i="1"/>
  <c r="A303" i="1"/>
  <c r="C302" i="1"/>
  <c r="B302" i="1"/>
  <c r="A302" i="1"/>
  <c r="C300" i="1"/>
  <c r="B300" i="1"/>
  <c r="A300" i="1"/>
  <c r="C299" i="1"/>
  <c r="B299" i="1"/>
  <c r="A299" i="1"/>
  <c r="C298" i="1"/>
  <c r="B298" i="1"/>
  <c r="A298" i="1"/>
  <c r="C297" i="1"/>
  <c r="B297" i="1"/>
  <c r="A297" i="1"/>
  <c r="K269" i="1"/>
  <c r="B160" i="13" l="1"/>
  <c r="M136" i="1" s="1"/>
  <c r="M142" i="1" s="1"/>
  <c r="M148" i="1" s="1"/>
  <c r="K270" i="1"/>
  <c r="K274" i="1"/>
  <c r="K278" i="1"/>
  <c r="K271" i="1"/>
  <c r="K275" i="1"/>
  <c r="K277" i="1"/>
  <c r="K272" i="1"/>
  <c r="K276" i="1"/>
  <c r="K273" i="1"/>
  <c r="B517" i="1"/>
  <c r="B512" i="1"/>
  <c r="B163" i="13"/>
  <c r="M133" i="1" s="1"/>
  <c r="M139" i="1" s="1"/>
  <c r="M145" i="1" s="1"/>
  <c r="B555" i="1"/>
  <c r="B522" i="1"/>
  <c r="B523" i="1" s="1"/>
  <c r="B554" i="1"/>
  <c r="B546" i="1"/>
  <c r="B551" i="1"/>
  <c r="B515" i="1"/>
  <c r="B516" i="1"/>
  <c r="B518" i="1"/>
  <c r="A131" i="13"/>
  <c r="B556" i="1"/>
  <c r="B557" i="1" s="1"/>
  <c r="B547" i="1"/>
  <c r="B513" i="1"/>
  <c r="B521" i="1"/>
  <c r="B514" i="1"/>
  <c r="B548" i="1"/>
  <c r="B553" i="1"/>
  <c r="B520" i="1"/>
  <c r="B550" i="1"/>
  <c r="B552" i="1"/>
  <c r="E668" i="15"/>
  <c r="E677" i="15" s="1"/>
  <c r="A103" i="13"/>
  <c r="A105" i="13"/>
  <c r="A106" i="13" s="1"/>
  <c r="B159" i="13"/>
  <c r="M135" i="1" s="1"/>
  <c r="M141" i="1" s="1"/>
  <c r="M147" i="1" s="1"/>
  <c r="G668" i="15"/>
  <c r="G677" i="15" s="1"/>
  <c r="C668" i="15"/>
  <c r="C677" i="15" s="1"/>
  <c r="D668" i="15"/>
  <c r="D677" i="15" s="1"/>
  <c r="A118" i="13"/>
  <c r="A120" i="13"/>
  <c r="A121" i="13" s="1"/>
  <c r="M155" i="1"/>
  <c r="M154" i="1"/>
  <c r="F668" i="15"/>
  <c r="F677" i="15" s="1"/>
  <c r="H668" i="15"/>
  <c r="B668" i="15"/>
  <c r="B677" i="15" s="1"/>
  <c r="B674" i="15"/>
  <c r="I677" i="15" s="1"/>
  <c r="B188" i="13"/>
  <c r="B189" i="13" s="1"/>
  <c r="M312" i="1" s="1"/>
  <c r="A107" i="13" l="1"/>
  <c r="M132" i="1"/>
  <c r="M138" i="1" s="1"/>
  <c r="M144" i="1" s="1"/>
  <c r="B528" i="1"/>
  <c r="B525" i="1"/>
  <c r="B524" i="1"/>
  <c r="B527" i="1"/>
  <c r="B529" i="1"/>
  <c r="B526" i="1"/>
  <c r="B530" i="1"/>
  <c r="B559" i="1"/>
  <c r="B560" i="1"/>
  <c r="B562" i="1"/>
  <c r="B558" i="1"/>
  <c r="B563" i="1"/>
  <c r="B561" i="1"/>
  <c r="B564" i="1"/>
  <c r="A122" i="13"/>
  <c r="A111" i="13" s="1"/>
  <c r="M318" i="1"/>
  <c r="M314" i="1"/>
  <c r="M317" i="1"/>
  <c r="M313" i="1"/>
  <c r="M316" i="1"/>
  <c r="M315" i="1"/>
  <c r="M319" i="1"/>
  <c r="B679" i="15"/>
  <c r="B686" i="15" s="1"/>
  <c r="B565" i="1" l="1"/>
  <c r="B570" i="1"/>
  <c r="B533" i="1"/>
  <c r="B536" i="1"/>
  <c r="B535" i="1"/>
  <c r="B532" i="1"/>
  <c r="B531" i="1"/>
  <c r="B534" i="1"/>
  <c r="B566" i="1"/>
  <c r="B569" i="1"/>
  <c r="B568" i="1"/>
  <c r="B567" i="1"/>
  <c r="D2" i="15"/>
  <c r="C2" i="1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Jeffrey Rissman</author>
  </authors>
  <commentList>
    <comment ref="K216" authorId="0" shapeId="0" xr:uid="{00000000-0006-0000-0100-000001000000}">
      <text>
        <r>
          <rPr>
            <b/>
            <sz val="9"/>
            <color indexed="81"/>
            <rFont val="Tahoma"/>
            <family val="2"/>
          </rPr>
          <t>Jeffrey Rissman:</t>
        </r>
        <r>
          <rPr>
            <sz val="9"/>
            <color indexed="81"/>
            <rFont val="Tahoma"/>
            <family val="2"/>
          </rPr>
          <t xml:space="preserve">
Leave this cell blank.</t>
        </r>
      </text>
    </comment>
    <comment ref="K217" authorId="0" shapeId="0" xr:uid="{00000000-0006-0000-0100-000002000000}">
      <text>
        <r>
          <rPr>
            <b/>
            <sz val="9"/>
            <color indexed="81"/>
            <rFont val="Tahoma"/>
            <family val="2"/>
          </rPr>
          <t>Jeffrey Rissman:</t>
        </r>
        <r>
          <rPr>
            <sz val="9"/>
            <color indexed="81"/>
            <rFont val="Tahoma"/>
            <family val="2"/>
          </rPr>
          <t xml:space="preserve">
Leave this cell blank.</t>
        </r>
      </text>
    </comment>
    <comment ref="K218" authorId="0" shapeId="0" xr:uid="{00000000-0006-0000-0100-000003000000}">
      <text>
        <r>
          <rPr>
            <b/>
            <sz val="9"/>
            <color indexed="81"/>
            <rFont val="Tahoma"/>
            <family val="2"/>
          </rPr>
          <t>Jeffrey Rissman:</t>
        </r>
        <r>
          <rPr>
            <sz val="9"/>
            <color indexed="81"/>
            <rFont val="Tahoma"/>
            <family val="2"/>
          </rPr>
          <t xml:space="preserve">
Leave this cell blank.</t>
        </r>
      </text>
    </comment>
    <comment ref="K219" authorId="0" shapeId="0" xr:uid="{00000000-0006-0000-0100-000004000000}">
      <text>
        <r>
          <rPr>
            <b/>
            <sz val="9"/>
            <color indexed="81"/>
            <rFont val="Tahoma"/>
            <family val="2"/>
          </rPr>
          <t>Jeffrey Rissman:</t>
        </r>
        <r>
          <rPr>
            <sz val="9"/>
            <color indexed="81"/>
            <rFont val="Tahoma"/>
            <family val="2"/>
          </rPr>
          <t xml:space="preserve">
Leave this cell blank.</t>
        </r>
      </text>
    </comment>
    <comment ref="K220" authorId="0" shapeId="0" xr:uid="{00000000-0006-0000-0100-000005000000}">
      <text>
        <r>
          <rPr>
            <b/>
            <sz val="9"/>
            <color indexed="81"/>
            <rFont val="Tahoma"/>
            <family val="2"/>
          </rPr>
          <t>Jeffrey Rissman:</t>
        </r>
        <r>
          <rPr>
            <sz val="9"/>
            <color indexed="81"/>
            <rFont val="Tahoma"/>
            <family val="2"/>
          </rPr>
          <t xml:space="preserve">
Leave this cell blank.</t>
        </r>
      </text>
    </comment>
    <comment ref="K221" authorId="0" shapeId="0" xr:uid="{00000000-0006-0000-0100-000006000000}">
      <text>
        <r>
          <rPr>
            <b/>
            <sz val="9"/>
            <color indexed="81"/>
            <rFont val="Tahoma"/>
            <family val="2"/>
          </rPr>
          <t>Jeffrey Rissman:</t>
        </r>
        <r>
          <rPr>
            <sz val="9"/>
            <color indexed="81"/>
            <rFont val="Tahoma"/>
            <family val="2"/>
          </rPr>
          <t xml:space="preserve">
Leave this cell blank.</t>
        </r>
      </text>
    </comment>
    <comment ref="K222" authorId="0" shapeId="0" xr:uid="{00000000-0006-0000-0100-000007000000}">
      <text>
        <r>
          <rPr>
            <b/>
            <sz val="9"/>
            <color indexed="81"/>
            <rFont val="Tahoma"/>
            <family val="2"/>
          </rPr>
          <t>Jeffrey Rissman:</t>
        </r>
        <r>
          <rPr>
            <sz val="9"/>
            <color indexed="81"/>
            <rFont val="Tahoma"/>
            <family val="2"/>
          </rPr>
          <t xml:space="preserve">
Leave this cell blank.</t>
        </r>
      </text>
    </comment>
    <comment ref="K223" authorId="0" shapeId="0" xr:uid="{00000000-0006-0000-0100-000008000000}">
      <text>
        <r>
          <rPr>
            <b/>
            <sz val="9"/>
            <color indexed="81"/>
            <rFont val="Tahoma"/>
            <family val="2"/>
          </rPr>
          <t>Jeffrey Rissman:</t>
        </r>
        <r>
          <rPr>
            <sz val="9"/>
            <color indexed="81"/>
            <rFont val="Tahoma"/>
            <family val="2"/>
          </rPr>
          <t xml:space="preserve">
Leave this cell blank.</t>
        </r>
      </text>
    </comment>
    <comment ref="K224" authorId="0" shapeId="0" xr:uid="{00000000-0006-0000-0100-000009000000}">
      <text>
        <r>
          <rPr>
            <b/>
            <sz val="9"/>
            <color indexed="81"/>
            <rFont val="Tahoma"/>
            <family val="2"/>
          </rPr>
          <t>Jeffrey Rissman:</t>
        </r>
        <r>
          <rPr>
            <sz val="9"/>
            <color indexed="81"/>
            <rFont val="Tahoma"/>
            <family val="2"/>
          </rPr>
          <t xml:space="preserve">
Leave this cell blank.</t>
        </r>
      </text>
    </comment>
    <comment ref="K225" authorId="0" shapeId="0" xr:uid="{00000000-0006-0000-0100-00000A000000}">
      <text>
        <r>
          <rPr>
            <b/>
            <sz val="9"/>
            <color indexed="81"/>
            <rFont val="Tahoma"/>
            <family val="2"/>
          </rPr>
          <t>Jeffrey Rissman:</t>
        </r>
        <r>
          <rPr>
            <sz val="9"/>
            <color indexed="81"/>
            <rFont val="Tahoma"/>
            <family val="2"/>
          </rPr>
          <t xml:space="preserve">
Leave this cell blank.</t>
        </r>
      </text>
    </comment>
    <comment ref="K226" authorId="0" shapeId="0" xr:uid="{00000000-0006-0000-0100-00000B000000}">
      <text>
        <r>
          <rPr>
            <b/>
            <sz val="9"/>
            <color indexed="81"/>
            <rFont val="Tahoma"/>
            <family val="2"/>
          </rPr>
          <t>Jeffrey Rissman:</t>
        </r>
        <r>
          <rPr>
            <sz val="9"/>
            <color indexed="81"/>
            <rFont val="Tahoma"/>
            <family val="2"/>
          </rPr>
          <t xml:space="preserve">
Leave this cell blank.</t>
        </r>
      </text>
    </comment>
    <comment ref="K227" authorId="0" shapeId="0" xr:uid="{00000000-0006-0000-0100-00000C000000}">
      <text>
        <r>
          <rPr>
            <b/>
            <sz val="9"/>
            <color indexed="81"/>
            <rFont val="Tahoma"/>
            <family val="2"/>
          </rPr>
          <t>Jeffrey Rissman:</t>
        </r>
        <r>
          <rPr>
            <sz val="9"/>
            <color indexed="81"/>
            <rFont val="Tahoma"/>
            <family val="2"/>
          </rPr>
          <t xml:space="preserve">
Leave this cell blank.</t>
        </r>
      </text>
    </comment>
    <comment ref="K228" authorId="0" shapeId="0" xr:uid="{00000000-0006-0000-0100-00000D000000}">
      <text>
        <r>
          <rPr>
            <b/>
            <sz val="9"/>
            <color indexed="81"/>
            <rFont val="Tahoma"/>
            <family val="2"/>
          </rPr>
          <t>Jeffrey Rissman:</t>
        </r>
        <r>
          <rPr>
            <sz val="9"/>
            <color indexed="81"/>
            <rFont val="Tahoma"/>
            <family val="2"/>
          </rPr>
          <t xml:space="preserve">
Leave this cell blank.</t>
        </r>
      </text>
    </comment>
    <comment ref="K229" authorId="0" shapeId="0" xr:uid="{00000000-0006-0000-0100-00000E000000}">
      <text>
        <r>
          <rPr>
            <b/>
            <sz val="9"/>
            <color indexed="81"/>
            <rFont val="Tahoma"/>
            <family val="2"/>
          </rPr>
          <t>Jeffrey Rissman:</t>
        </r>
        <r>
          <rPr>
            <sz val="9"/>
            <color indexed="81"/>
            <rFont val="Tahoma"/>
            <family val="2"/>
          </rPr>
          <t xml:space="preserve">
Leave this cell blank.</t>
        </r>
      </text>
    </comment>
    <comment ref="K230" authorId="0" shapeId="0" xr:uid="{00000000-0006-0000-0100-00000F000000}">
      <text>
        <r>
          <rPr>
            <b/>
            <sz val="9"/>
            <color indexed="81"/>
            <rFont val="Tahoma"/>
            <family val="2"/>
          </rPr>
          <t>Jeffrey Rissman:</t>
        </r>
        <r>
          <rPr>
            <sz val="9"/>
            <color indexed="81"/>
            <rFont val="Tahoma"/>
            <family val="2"/>
          </rPr>
          <t xml:space="preserve">
Leave this cell blank.</t>
        </r>
      </text>
    </comment>
    <comment ref="K231" authorId="0" shapeId="0" xr:uid="{00000000-0006-0000-0100-000010000000}">
      <text>
        <r>
          <rPr>
            <b/>
            <sz val="9"/>
            <color indexed="81"/>
            <rFont val="Tahoma"/>
            <family val="2"/>
          </rPr>
          <t>Jeffrey Rissman:</t>
        </r>
        <r>
          <rPr>
            <sz val="9"/>
            <color indexed="81"/>
            <rFont val="Tahoma"/>
            <family val="2"/>
          </rPr>
          <t xml:space="preserve">
Leave this cell blank.</t>
        </r>
      </text>
    </comment>
    <comment ref="K233" authorId="0" shapeId="0" xr:uid="{00000000-0006-0000-0100-000011000000}">
      <text>
        <r>
          <rPr>
            <b/>
            <sz val="9"/>
            <color indexed="81"/>
            <rFont val="Tahoma"/>
            <family val="2"/>
          </rPr>
          <t>Jeffrey Rissman:</t>
        </r>
        <r>
          <rPr>
            <sz val="9"/>
            <color indexed="81"/>
            <rFont val="Tahoma"/>
            <family val="2"/>
          </rPr>
          <t xml:space="preserve">
Leave this cell blank.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0" authorId="0" shapeId="0" xr:uid="{00000000-0006-0000-0500-000001000000}">
      <text/>
    </comment>
    <comment ref="H53" authorId="0" shapeId="0" xr:uid="{00000000-0006-0000-0500-000002000000}">
      <text/>
    </comment>
    <comment ref="H54" authorId="0" shapeId="0" xr:uid="{00000000-0006-0000-0500-000003000000}">
      <text/>
    </comment>
    <comment ref="B55" authorId="0" shapeId="0" xr:uid="{00000000-0006-0000-0500-000004000000}">
      <text/>
    </comment>
    <comment ref="C55" authorId="0" shapeId="0" xr:uid="{00000000-0006-0000-0500-000005000000}">
      <text/>
    </comment>
    <comment ref="D55" authorId="0" shapeId="0" xr:uid="{00000000-0006-0000-0500-000006000000}">
      <text/>
    </comment>
    <comment ref="E55" authorId="0" shapeId="0" xr:uid="{00000000-0006-0000-0500-000007000000}">
      <text/>
    </comment>
    <comment ref="F55" authorId="0" shapeId="0" xr:uid="{00000000-0006-0000-0500-000008000000}">
      <text/>
    </comment>
    <comment ref="G55" authorId="0" shapeId="0" xr:uid="{00000000-0006-0000-0500-000009000000}">
      <text/>
    </comment>
    <comment ref="H55" authorId="0" shapeId="0" xr:uid="{00000000-0006-0000-0500-00000A000000}">
      <text/>
    </comment>
    <comment ref="B263" authorId="0" shapeId="0" xr:uid="{00000000-0006-0000-0500-00000B000000}">
      <text>
        <r>
          <rPr>
            <sz val="11"/>
            <color theme="1"/>
            <rFont val="Calibri"/>
            <family val="2"/>
            <scheme val="minor"/>
          </rPr>
          <t xml:space="preserve">Evaporative Emissions are accounted for in on-road transportation emissions
</t>
        </r>
      </text>
    </comment>
    <comment ref="G263" authorId="0" shapeId="0" xr:uid="{00000000-0006-0000-0500-00000C000000}">
      <text>
        <r>
          <rPr>
            <sz val="11"/>
            <color theme="1"/>
            <rFont val="Calibri"/>
            <family val="2"/>
            <scheme val="minor"/>
          </rPr>
          <t xml:space="preserve">Evaporative Emissions are accounted for in on-road transportation emissions
</t>
        </r>
      </text>
    </comment>
    <comment ref="B264" authorId="0" shapeId="0" xr:uid="{00000000-0006-0000-0500-00000D000000}">
      <text>
        <r>
          <rPr>
            <sz val="11"/>
            <color theme="1"/>
            <rFont val="Calibri"/>
            <family val="2"/>
            <scheme val="minor"/>
          </rPr>
          <t xml:space="preserve">Evaporative Emissions are accounted for in on-road transportation emissions
</t>
        </r>
      </text>
    </comment>
    <comment ref="G264" authorId="0" shapeId="0" xr:uid="{00000000-0006-0000-0500-00000E000000}">
      <text>
        <r>
          <rPr>
            <sz val="11"/>
            <color theme="1"/>
            <rFont val="Calibri"/>
            <family val="2"/>
            <scheme val="minor"/>
          </rPr>
          <t xml:space="preserve">Evaporative Emissions are accounted for in on-road transportation emissions
</t>
        </r>
      </text>
    </comment>
    <comment ref="B265" authorId="0" shapeId="0" xr:uid="{00000000-0006-0000-0500-00000F000000}">
      <text>
        <r>
          <rPr>
            <sz val="11"/>
            <color theme="1"/>
            <rFont val="Calibri"/>
            <family val="2"/>
            <scheme val="minor"/>
          </rPr>
          <t xml:space="preserve">Evaporative Emissions are accounted for in on-road transportation emissions
</t>
        </r>
      </text>
    </comment>
    <comment ref="G265" authorId="0" shapeId="0" xr:uid="{00000000-0006-0000-0500-000010000000}">
      <text>
        <r>
          <rPr>
            <sz val="11"/>
            <color theme="1"/>
            <rFont val="Calibri"/>
            <family val="2"/>
            <scheme val="minor"/>
          </rPr>
          <t xml:space="preserve">Evaporative Emissions are accounted for in on-road transportation emissions
</t>
        </r>
      </text>
    </comment>
    <comment ref="B266" authorId="0" shapeId="0" xr:uid="{00000000-0006-0000-0500-000011000000}">
      <text>
        <r>
          <rPr>
            <sz val="11"/>
            <color theme="1"/>
            <rFont val="Calibri"/>
            <family val="2"/>
            <scheme val="minor"/>
          </rPr>
          <t xml:space="preserve">Evaporative Emissions are accounted for in on-road transportation emissions
</t>
        </r>
      </text>
    </comment>
    <comment ref="G266" authorId="0" shapeId="0" xr:uid="{00000000-0006-0000-0500-000012000000}">
      <text>
        <r>
          <rPr>
            <sz val="11"/>
            <color theme="1"/>
            <rFont val="Calibri"/>
            <family val="2"/>
            <scheme val="minor"/>
          </rPr>
          <t xml:space="preserve">Evaporative Emissions are accounted for in on-road transportation emissions
</t>
        </r>
      </text>
    </comment>
    <comment ref="B267" authorId="0" shapeId="0" xr:uid="{00000000-0006-0000-0500-000013000000}">
      <text>
        <r>
          <rPr>
            <sz val="11"/>
            <color theme="1"/>
            <rFont val="Calibri"/>
            <family val="2"/>
            <scheme val="minor"/>
          </rPr>
          <t xml:space="preserve">Evaporative Emissions are accounted for in on-road transportation emissions
</t>
        </r>
      </text>
    </comment>
    <comment ref="G267" authorId="0" shapeId="0" xr:uid="{00000000-0006-0000-0500-000014000000}">
      <text>
        <r>
          <rPr>
            <sz val="11"/>
            <color theme="1"/>
            <rFont val="Calibri"/>
            <family val="2"/>
            <scheme val="minor"/>
          </rPr>
          <t xml:space="preserve">Evaporative Emissions are accounted for in on-road transportation emissions
</t>
        </r>
      </text>
    </comment>
    <comment ref="B268" authorId="0" shapeId="0" xr:uid="{00000000-0006-0000-0500-000015000000}">
      <text>
        <r>
          <rPr>
            <sz val="11"/>
            <color theme="1"/>
            <rFont val="Calibri"/>
            <family val="2"/>
            <scheme val="minor"/>
          </rPr>
          <t xml:space="preserve">Evaporative Emissions are accounted for in on-road transportation emissions
</t>
        </r>
      </text>
    </comment>
    <comment ref="G268" authorId="0" shapeId="0" xr:uid="{00000000-0006-0000-0500-000016000000}">
      <text>
        <r>
          <rPr>
            <sz val="11"/>
            <color theme="1"/>
            <rFont val="Calibri"/>
            <family val="2"/>
            <scheme val="minor"/>
          </rPr>
          <t xml:space="preserve">Evaporative Emissions are accounted for in on-road transportation emissions
</t>
        </r>
      </text>
    </comment>
    <comment ref="B269" authorId="0" shapeId="0" xr:uid="{00000000-0006-0000-0500-000017000000}">
      <text>
        <r>
          <rPr>
            <sz val="11"/>
            <color theme="1"/>
            <rFont val="Calibri"/>
            <family val="2"/>
            <scheme val="minor"/>
          </rPr>
          <t xml:space="preserve">Evaporative Emissions are accounted for in on-road transportation emissions
</t>
        </r>
      </text>
    </comment>
    <comment ref="G269" authorId="0" shapeId="0" xr:uid="{00000000-0006-0000-0500-000018000000}">
      <text>
        <r>
          <rPr>
            <sz val="11"/>
            <color theme="1"/>
            <rFont val="Calibri"/>
            <family val="2"/>
            <scheme val="minor"/>
          </rPr>
          <t xml:space="preserve">Evaporative Emissions are accounted for in on-road transportation emissions
</t>
        </r>
      </text>
    </comment>
    <comment ref="H269" authorId="0" shapeId="0" xr:uid="{00000000-0006-0000-0500-000019000000}">
      <text>
        <r>
          <rPr>
            <sz val="11"/>
            <color theme="1"/>
            <rFont val="Calibri"/>
            <family val="2"/>
            <scheme val="minor"/>
          </rPr>
          <t xml:space="preserve">Evaporative Emissions are accounted for in on-road transportation emissions
</t>
        </r>
      </text>
    </comment>
    <comment ref="I269" authorId="0" shapeId="0" xr:uid="{00000000-0006-0000-0500-00001A000000}">
      <text>
        <r>
          <rPr>
            <sz val="11"/>
            <color theme="1"/>
            <rFont val="Calibri"/>
            <family val="2"/>
            <scheme val="minor"/>
          </rPr>
          <t xml:space="preserve">Evaporative Emissions are accounted for in on-road transportation emissions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OuputGraphSchema" type="4" refreshedVersion="0" background="1">
    <webPr xml="1" sourceData="1" url="Z:\todd\Projects\PolicySolutions\tools\lib\OuputGraphSchema.xml" htmlTables="1" htmlFormat="all"/>
  </connection>
  <connection id="2" xr16:uid="{00000000-0015-0000-FFFF-FFFF01000000}" name="PolicyLeverSchema" type="4" refreshedVersion="0" background="1">
    <webPr xml="1" sourceData="1" url="Z:\todd\Projects\PolicySolutions\tools\lib\PolicyLeverSchema.xml" htmlTables="1" htmlFormat="all"/>
  </connection>
</connections>
</file>

<file path=xl/sharedStrings.xml><?xml version="1.0" encoding="utf-8"?>
<sst xmlns="http://schemas.openxmlformats.org/spreadsheetml/2006/main" count="11858" uniqueCount="3428">
  <si>
    <t>Short Name</t>
  </si>
  <si>
    <t>Vensim Variable Name</t>
  </si>
  <si>
    <t>Text for Pop-Over Panel Description</t>
  </si>
  <si>
    <t>Sector</t>
  </si>
  <si>
    <t>Transportation</t>
  </si>
  <si>
    <t>Fuel Economy Standard</t>
  </si>
  <si>
    <t>Boolean Rebate Program for Efficient Components</t>
  </si>
  <si>
    <t>Boolean Improved Contractor Edu and Training</t>
  </si>
  <si>
    <t>Electricity Supply</t>
  </si>
  <si>
    <t>Industry</t>
  </si>
  <si>
    <t>Cross-Sector</t>
  </si>
  <si>
    <t>Feebate</t>
  </si>
  <si>
    <t>Transportation Demand Management</t>
  </si>
  <si>
    <t>Rebate for Efficient Products</t>
  </si>
  <si>
    <t>Improved Labeling</t>
  </si>
  <si>
    <t>Contractor Training</t>
  </si>
  <si>
    <t>Building Component Electrification</t>
  </si>
  <si>
    <t>Increased Retrofitting</t>
  </si>
  <si>
    <t>Demand Response</t>
  </si>
  <si>
    <t>Subsidy for Electricity Production</t>
  </si>
  <si>
    <t>Grid-Scale Electricity Storage</t>
  </si>
  <si>
    <t>Methane Destruction</t>
  </si>
  <si>
    <t>Cement Clinker Substitution</t>
  </si>
  <si>
    <t>Methane Capture</t>
  </si>
  <si>
    <t>Early Retirement of Industrial Facilities</t>
  </si>
  <si>
    <t>Improved System Design</t>
  </si>
  <si>
    <t>Cogeneration and Waste Heat Recovery</t>
  </si>
  <si>
    <t>Fuel Taxes</t>
  </si>
  <si>
    <t>Carbon Tax</t>
  </si>
  <si>
    <t>End Existing Subsidies</t>
  </si>
  <si>
    <t>Carbon Capture and Sequestration</t>
  </si>
  <si>
    <t>Fraction of Additional Demand Response Potential Achieved</t>
  </si>
  <si>
    <t>Units</t>
  </si>
  <si>
    <t>on/off</t>
  </si>
  <si>
    <t>% annual growth</t>
  </si>
  <si>
    <t>% reduction in energy use</t>
  </si>
  <si>
    <t>% reduction in cost</t>
  </si>
  <si>
    <t>% reduction in fuel use</t>
  </si>
  <si>
    <t>% of potential achieved</t>
  </si>
  <si>
    <t>% of electricity generation</t>
  </si>
  <si>
    <t>% of TDM package implemented</t>
  </si>
  <si>
    <t>Subscript 1 Value</t>
  </si>
  <si>
    <t>Subscript 2 Value</t>
  </si>
  <si>
    <t>LDVs</t>
  </si>
  <si>
    <t>HDVs</t>
  </si>
  <si>
    <t>aircraft</t>
  </si>
  <si>
    <t>rail</t>
  </si>
  <si>
    <t>ships</t>
  </si>
  <si>
    <t>freight</t>
  </si>
  <si>
    <t>Yes</t>
  </si>
  <si>
    <t>No</t>
  </si>
  <si>
    <t>passenger</t>
  </si>
  <si>
    <t>natural gas</t>
  </si>
  <si>
    <t>nuclear</t>
  </si>
  <si>
    <t>hydro</t>
  </si>
  <si>
    <t>wind</t>
  </si>
  <si>
    <t>solar</t>
  </si>
  <si>
    <t>biomass</t>
  </si>
  <si>
    <t>electricity</t>
  </si>
  <si>
    <t>petroleum gasoline</t>
  </si>
  <si>
    <t>petroleum diesel</t>
  </si>
  <si>
    <t>biofuel gasoline</t>
  </si>
  <si>
    <t>biofuel diesel</t>
  </si>
  <si>
    <t>Fraction of Potential Additional CCS Achieved</t>
  </si>
  <si>
    <t>% non-CHP heat converted</t>
  </si>
  <si>
    <t>Fraction of Energy Savings from Early Facility Retirement Achieved</t>
  </si>
  <si>
    <t>Non BAU Mandated Capacity Construction</t>
  </si>
  <si>
    <t>Single or Multiple Variable</t>
  </si>
  <si>
    <t>Vensim Names of Graphed Variables</t>
  </si>
  <si>
    <t>Graph Style</t>
  </si>
  <si>
    <t>single</t>
  </si>
  <si>
    <t>line</t>
  </si>
  <si>
    <t>multiple</t>
  </si>
  <si>
    <t>stacked area</t>
  </si>
  <si>
    <t>Output Social Benefits from Emissions Reduction</t>
  </si>
  <si>
    <t>Include in Web App</t>
  </si>
  <si>
    <t>Min Slider Value</t>
  </si>
  <si>
    <t>Max Slider Value</t>
  </si>
  <si>
    <t>Buildings and Appliances</t>
  </si>
  <si>
    <t>Scenario Name for Web App</t>
  </si>
  <si>
    <t>Corresponding .cin File</t>
  </si>
  <si>
    <t>none</t>
  </si>
  <si>
    <t>heat</t>
  </si>
  <si>
    <t>natural gas es</t>
  </si>
  <si>
    <t>nuclear es</t>
  </si>
  <si>
    <t>hydro es</t>
  </si>
  <si>
    <t>solar PV es</t>
  </si>
  <si>
    <t>solar thermal es</t>
  </si>
  <si>
    <t>biomass es</t>
  </si>
  <si>
    <t>Slider Step Size</t>
  </si>
  <si>
    <t>Subscript 1 Display Name</t>
  </si>
  <si>
    <t>Subscript 2 Display Name</t>
  </si>
  <si>
    <t>Passenger</t>
  </si>
  <si>
    <t>Freight</t>
  </si>
  <si>
    <t>Aircraft</t>
  </si>
  <si>
    <t>Rail</t>
  </si>
  <si>
    <t>Ships</t>
  </si>
  <si>
    <t>Natural Gas</t>
  </si>
  <si>
    <t>Nuclear</t>
  </si>
  <si>
    <t>Hydro</t>
  </si>
  <si>
    <t>Solar PV</t>
  </si>
  <si>
    <t>Solar Thermal</t>
  </si>
  <si>
    <t>Biomass</t>
  </si>
  <si>
    <t>Electricity</t>
  </si>
  <si>
    <t>Solar</t>
  </si>
  <si>
    <t>Petroleum Gasoline</t>
  </si>
  <si>
    <t>Petroleum Diesel</t>
  </si>
  <si>
    <t>Biofuel Gasoline</t>
  </si>
  <si>
    <t>Biofuel Diesel</t>
  </si>
  <si>
    <t>Heat</t>
  </si>
  <si>
    <t>Building Energy Efficiency Standards</t>
  </si>
  <si>
    <t>Industry Energy Efficiency Standards</t>
  </si>
  <si>
    <t>Web App Data</t>
  </si>
  <si>
    <t>This spreadsheet contains data that is used to populate the web application interface</t>
  </si>
  <si>
    <t>panels, output graphs, and reference scenarios available in the web app.</t>
  </si>
  <si>
    <t>A live version of the web application interface powered by a copy of this model</t>
  </si>
  <si>
    <t>can be found at:</t>
  </si>
  <si>
    <t>to establish the policy levers, lever bounds, descriptive text for pop-over</t>
  </si>
  <si>
    <t>You are unlikely to need to use or change the contents of this spreadsheet, unless</t>
  </si>
  <si>
    <t>you are adapting the Energy Policy Simulator to a new country and desire</t>
  </si>
  <si>
    <t>a web application interface customized for your country-specific model version.</t>
  </si>
  <si>
    <t>LDVs Feebate Rate</t>
  </si>
  <si>
    <t>% increase in miles/gal</t>
  </si>
  <si>
    <t>motorbikes</t>
  </si>
  <si>
    <t>% of newly sold non-electric building components</t>
  </si>
  <si>
    <t>heating</t>
  </si>
  <si>
    <t>cooling and ventilation</t>
  </si>
  <si>
    <t>envelope</t>
  </si>
  <si>
    <t>lighting</t>
  </si>
  <si>
    <t>appliances</t>
  </si>
  <si>
    <t>other component</t>
  </si>
  <si>
    <t>Heating</t>
  </si>
  <si>
    <t>Cooling and Ventilation</t>
  </si>
  <si>
    <t>Envelope</t>
  </si>
  <si>
    <t>Lighting</t>
  </si>
  <si>
    <t>Appliances</t>
  </si>
  <si>
    <t>Other Components</t>
  </si>
  <si>
    <t>Boolean Improved Device Labeling</t>
  </si>
  <si>
    <t>Annual Additional Capacity Retired due to Early Retirement Policy</t>
  </si>
  <si>
    <t>Early Retirement of Power Plants</t>
  </si>
  <si>
    <t>Boolean Use Non BAU Mandated Capacity Construction Schedule</t>
  </si>
  <si>
    <t>year(s)</t>
  </si>
  <si>
    <t>Subsidy for Elec Production by Fuel</t>
  </si>
  <si>
    <t>Increase Transmission</t>
  </si>
  <si>
    <t>% increase in transmission capacity</t>
  </si>
  <si>
    <t>cement and other carbonates</t>
  </si>
  <si>
    <t>natural gas and petroleum systems</t>
  </si>
  <si>
    <t>iron and steel</t>
  </si>
  <si>
    <t>chemicals</t>
  </si>
  <si>
    <t>waste management</t>
  </si>
  <si>
    <t>agriculture</t>
  </si>
  <si>
    <t>other industries</t>
  </si>
  <si>
    <t>Agriculture</t>
  </si>
  <si>
    <t>Other Industries</t>
  </si>
  <si>
    <t>Agriculture, Land Use, and Forestry</t>
  </si>
  <si>
    <t>Livestock Measures</t>
  </si>
  <si>
    <t>Afforestation and Reforestation</t>
  </si>
  <si>
    <t>Improved Forest Management</t>
  </si>
  <si>
    <t>Business as Usual</t>
  </si>
  <si>
    <t>for the Energy Policy Simulator.  The data in other tabs in this spreadsheet are used</t>
  </si>
  <si>
    <t>$/metric ton CO2e</t>
  </si>
  <si>
    <t>Percent Reduction in BAU Subsidies</t>
  </si>
  <si>
    <t>$/MWh</t>
  </si>
  <si>
    <t>% reduction in BAU subsidies</t>
  </si>
  <si>
    <t>% of BAU price</t>
  </si>
  <si>
    <t>Motorbikes</t>
  </si>
  <si>
    <t>Source for Guidance Text (if any)</t>
  </si>
  <si>
    <t>Source for Max Slider Value (if any)</t>
  </si>
  <si>
    <t>Greene et al., 2005, "Feebates, rebates and gas-guzzler taxes: a study of incentives for increased fuel economy", Energy Policy, 33(6), 757-775, http://cta.ornl.gov/cta/Publications/Reports/FeebateEnergyPolicy_FINAL.pdf.</t>
  </si>
  <si>
    <t>Edison Foundation, 2011, "Assessment of Electricity Savings in the U.S. Achievable through 
New Appliance/Equipment Efficiency Standards and Building Efficiency Codes (2010 - 2025)", http://www.edisonfoundation.net/iei/Documents/IEE_CodesandStandardsAssessment_2010-2025_UPDATE.pdf, Page B-2, Table B-1.</t>
  </si>
  <si>
    <t>Energy Information Administration, 2014, "Annual Energy Outlook 2014",
http://www.eia.gov/oiaf/aeo/tablebrowser/#release=AEO2014&amp;subject=6-AEO2014&amp;table=9-AEO2014&amp;region=0-0&amp;cases=hccstom-d012314a,ref2014-d102413a,
Table Browser.  Select Electric Power Sector, Electricity Generating Capacity (and check Reference and Accelerated coal retirements scenarios).</t>
  </si>
  <si>
    <t>National Renewable Energy Laboratory, 2014, Renewable Electricity Futures Scenario Viewer,
http://www.nrel.gov/analysis/re_futures/data_viewer/#
80% RE-ITI (2014) scenario</t>
  </si>
  <si>
    <t>National Renewable Energy Laboratory, 2014, Renewable Electricity Futures (Vol. 1),
http://www.nrel.gov/docs/fy12osti/52409-1.pdf, Page xli, Figure ES-8, 80% RE scenario.</t>
  </si>
  <si>
    <t>U.S. Energy Information Administration, 2014, "Almost all U.S. nuclear plants require life extension past 60 years to operate beyond 2050", http://www.eia.gov/todayinenergy/detail.cfm?id=19091.</t>
  </si>
  <si>
    <t>White House, 2015, "Fact Sheet: President Obama to Announce Historic Carbon Pollution Standards for Power Plants", https://www.whitehouse.gov/the-press-office/2015/08/03/fact-sheet-president-obama-announce-historic-carbon-pollution-standards.</t>
  </si>
  <si>
    <t>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t>
  </si>
  <si>
    <t>Calculated from model data; see the relevant variable(s) in the InputData folder for source information.</t>
  </si>
  <si>
    <t>AVG SALES TAX: The Sales Tax Clearinghouse, FAQ, https://thestc.com/FAQ.stm, Question "What is the average sales tax nationally?"  AVG GASOLINE TAX: Energy Information Administration, 2014, Annual Energy Outlook 2014, http://www.eia.gov/forecasts/aeo/supplement/suptab_130.xlsx, Supplement Table 130.</t>
  </si>
  <si>
    <t>France</t>
  </si>
  <si>
    <t>Rebate Rate</t>
  </si>
  <si>
    <t>$/GPM</t>
  </si>
  <si>
    <t>Ireland</t>
  </si>
  <si>
    <t>Germany</t>
  </si>
  <si>
    <t>$/GPM (gasoline)</t>
  </si>
  <si>
    <t>Fuel Economy Standards [LDVs]</t>
  </si>
  <si>
    <t>Fuel Economy Standards [HDVs]</t>
  </si>
  <si>
    <t>Fuel Economy Standards [Aircraft]</t>
  </si>
  <si>
    <t>Fuel Economy Standards [Ships]</t>
  </si>
  <si>
    <t>Fuel Economy Standards [Rail]</t>
  </si>
  <si>
    <t>Commercial</t>
  </si>
  <si>
    <t>Calculated</t>
  </si>
  <si>
    <t>Building Retrofits</t>
  </si>
  <si>
    <t>2010-2020 Retrofit Proportion</t>
  </si>
  <si>
    <t>Annual Retrofit Rate</t>
  </si>
  <si>
    <t>Transmission Capacity</t>
  </si>
  <si>
    <t>Additional Transmission Capacity by 2030, as a percentage</t>
  </si>
  <si>
    <t>Industrial Energy Efficiency</t>
  </si>
  <si>
    <t>John German and Dan Meszler, 2010, "Best Practices for Feebate Program Design and Implementation", ICCT, http://www.theicct.org/sites/default/files/publications/ICCT_feebates_may2010.pdf, Table 2</t>
  </si>
  <si>
    <t>David McCollum, Gregory Gould, and Davide Greene, 2009, "Greenhouse Gas Emissions from Aviation and Marine Transportation: Mitigation Potential and Policies", Pew Center on Global Climate Change, http://www.c2es.org/docUploads/aviation-and-marine-report-2009.pdf, Table 4</t>
  </si>
  <si>
    <t>U.S. DOE, 2013, "Potential for Energy Efficiency Improvement Beyond the Light-Duty-Vehicle Sector", http://www.nrel.gov/docs/fy13osti/55637.pdf, Section 3.4.5, Paragraph 1</t>
  </si>
  <si>
    <t>Renewable Portoflio Standard</t>
  </si>
  <si>
    <t>Output Total CO2e Emissions</t>
  </si>
  <si>
    <t>Output</t>
  </si>
  <si>
    <t>Value</t>
  </si>
  <si>
    <t>Max technical potential acres available per year</t>
  </si>
  <si>
    <t>See VFC.xlsx, CO2 Aff &amp; Ref tab</t>
  </si>
  <si>
    <t>Max historical acres afforested/reforested per year</t>
  </si>
  <si>
    <t>Historical multiplier</t>
  </si>
  <si>
    <t>Max acres that can be afforested/reforested per year</t>
  </si>
  <si>
    <t>Max acres that can be afforested/reforested per year as a percentage of technical potential</t>
  </si>
  <si>
    <t>Afforestation/Reforestation</t>
  </si>
  <si>
    <t>Ross W. Gorte, 2009, "U.S. Tree Planting for Carbon Sequestration," Congressional Research Service, https://www.fas.org/sgp/crs/misc/R40562.pdf, p.3, paragraph 1</t>
  </si>
  <si>
    <t>Forest Set-Asides</t>
  </si>
  <si>
    <t>MW/year</t>
  </si>
  <si>
    <t>The Brattle Group, 2012, "Potential Coal Plant Retirements: 2012 Update," http://greatlakeslegalfoundation.org/wwcms/wp-content/uploads/documents/regulatory/TrainWreck/12Oct15_BrattleStudy.pdf, Page 8, Table 4</t>
  </si>
  <si>
    <t/>
  </si>
  <si>
    <t>URL for "How to design this policy well" links</t>
  </si>
  <si>
    <t>transportation-sector-main.html#feebate</t>
  </si>
  <si>
    <t>feebate.html</t>
  </si>
  <si>
    <t>transportation-sector-main.html#fuel-econ-std</t>
  </si>
  <si>
    <t>fuel-economy-standard.html</t>
  </si>
  <si>
    <t>transportation-sector-main.html#tdm</t>
  </si>
  <si>
    <t>transportation-demand-management.html</t>
  </si>
  <si>
    <t>buildings-sector-main.html#component-elec</t>
  </si>
  <si>
    <t>building-component-electrification.html</t>
  </si>
  <si>
    <t>buildings-sector-main.html#eff-stds</t>
  </si>
  <si>
    <t>building-energy-efficiency-standards.html</t>
  </si>
  <si>
    <t>buildings-sector-main.html#contractor-ed</t>
  </si>
  <si>
    <t>contractor-training.html</t>
  </si>
  <si>
    <t>buildings-sector-main.html#device-labeling</t>
  </si>
  <si>
    <t>improved-labeling.html</t>
  </si>
  <si>
    <t>buildings-sector-main.html#retrofitting</t>
  </si>
  <si>
    <t>increased-retrofitting.html</t>
  </si>
  <si>
    <t>buildings-sector-main.html#rebate</t>
  </si>
  <si>
    <t>rebate-for-efficient-products.html</t>
  </si>
  <si>
    <t>electricity-sector-main.html#dr</t>
  </si>
  <si>
    <t>demand-response.html</t>
  </si>
  <si>
    <t>electricity-sector-main.html#early-ret</t>
  </si>
  <si>
    <t>early-retirement-of-power-plants.html</t>
  </si>
  <si>
    <t>electricity-sector-main.html#storage</t>
  </si>
  <si>
    <t>grid-scale-electricity-storage.html</t>
  </si>
  <si>
    <t>electricity-sector-main.html#transmission</t>
  </si>
  <si>
    <t>increase-transmission.html</t>
  </si>
  <si>
    <t>electricity-sector-main.html#life-ext</t>
  </si>
  <si>
    <t>electricity-sector-main.html#subsidies</t>
  </si>
  <si>
    <t>subsidy-for-electricity-production.html</t>
  </si>
  <si>
    <t>industry-ag-main.html#clinker</t>
  </si>
  <si>
    <t>cement-clinker-substitution.html</t>
  </si>
  <si>
    <t>industry-ag-main.html#cogen</t>
  </si>
  <si>
    <t>cogeneration-and-waste-heat-recovery.html</t>
  </si>
  <si>
    <t>industry-ag-main.html#early-ret</t>
  </si>
  <si>
    <t>early-retirement-of-industrial-facilities.html</t>
  </si>
  <si>
    <t>industry-ag-main.html#eff-stds</t>
  </si>
  <si>
    <t>industry-energy-efficiency-standards.html</t>
  </si>
  <si>
    <t>industry-ag-main.html#system-integ</t>
  </si>
  <si>
    <t>improved-system-design.html</t>
  </si>
  <si>
    <t>industry-ag-main.html#fuel-switching</t>
  </si>
  <si>
    <t>industry-ag-main.html#methane-capture</t>
  </si>
  <si>
    <t>methane-capture.html</t>
  </si>
  <si>
    <t>industry-ag-main.html#methane-destr</t>
  </si>
  <si>
    <t>methane-destruction.html</t>
  </si>
  <si>
    <t>lulucf.html#aff-ref</t>
  </si>
  <si>
    <t>afforestation-and-reforestation.html</t>
  </si>
  <si>
    <t>lulucf.html#set-asides</t>
  </si>
  <si>
    <t>forest-set-asides.html</t>
  </si>
  <si>
    <t>industry-ag-main.html#cropland</t>
  </si>
  <si>
    <t>cropland-management.html</t>
  </si>
  <si>
    <t>lulucf.html#forest-mgmt</t>
  </si>
  <si>
    <t>improved-forest-management.html</t>
  </si>
  <si>
    <t>industry-ag-main.html#livestock</t>
  </si>
  <si>
    <t>livestock-measures.html</t>
  </si>
  <si>
    <t>ccs.html#ccs</t>
  </si>
  <si>
    <t>carbon-capture-and-sequestration.html</t>
  </si>
  <si>
    <t>fuels.html#carbon-tax</t>
  </si>
  <si>
    <t>carbon-tax.html</t>
  </si>
  <si>
    <t>district-heating.html#chp</t>
  </si>
  <si>
    <t>convert-non-chp-heat-production.html</t>
  </si>
  <si>
    <t>fuels.html#end-subsidies</t>
  </si>
  <si>
    <t>end-existing-subsidies.html</t>
  </si>
  <si>
    <t>fuels.html#fuel-taxes</t>
  </si>
  <si>
    <t>fuel-taxes.html</t>
  </si>
  <si>
    <t>architectural-design.html#rnd</t>
  </si>
  <si>
    <t>research-and-development.html</t>
  </si>
  <si>
    <t>Reduce Transmission &amp; Distribution Losses</t>
  </si>
  <si>
    <t>% of losses avoided</t>
  </si>
  <si>
    <t>reduce-tnd-losses.html</t>
  </si>
  <si>
    <t>Reduce Plant Downtime</t>
  </si>
  <si>
    <t>Percentage Reduction in Plant Downtime</t>
  </si>
  <si>
    <t>preexisting retiring</t>
  </si>
  <si>
    <t>preexisting nonretiring</t>
  </si>
  <si>
    <t>newly built</t>
  </si>
  <si>
    <t>% reduction in downtime</t>
  </si>
  <si>
    <t>reduce-downtime.html</t>
  </si>
  <si>
    <t>Avoid Deforestation</t>
  </si>
  <si>
    <t>Output Human Lives Saved from Reduced Particulate Pollution</t>
  </si>
  <si>
    <t>Distributed Solar Carve-Out</t>
  </si>
  <si>
    <t>minimum % elec from solar</t>
  </si>
  <si>
    <t>buildings-sector-main.html#solar-carve-out</t>
  </si>
  <si>
    <t>solar-carve-out.html</t>
  </si>
  <si>
    <t>Distributed Solar Subsidy</t>
  </si>
  <si>
    <t>buildings-sector-main.html#distributed-solar-subsidy</t>
  </si>
  <si>
    <t>distributed-solar-subsidy.html</t>
  </si>
  <si>
    <t>Perc Subsidy for Distributed Solar PV Capacity</t>
  </si>
  <si>
    <t>% of PV system cost</t>
  </si>
  <si>
    <t>Change Electricity Exports</t>
  </si>
  <si>
    <t>Change Electricity Imports</t>
  </si>
  <si>
    <t>Percent Change in Electricity Imports</t>
  </si>
  <si>
    <t>Percent Change in Electricity Exports</t>
  </si>
  <si>
    <t>% change in exports</t>
  </si>
  <si>
    <t>% change in imports</t>
  </si>
  <si>
    <t>electricity-sector-main.html#elec-exports</t>
  </si>
  <si>
    <t>electricity-sector-main.html#elec-imports</t>
  </si>
  <si>
    <t>electricity-imports-exports.html</t>
  </si>
  <si>
    <t>urban residential</t>
  </si>
  <si>
    <t>rural residential</t>
  </si>
  <si>
    <t>commercial</t>
  </si>
  <si>
    <t>Rural Residential</t>
  </si>
  <si>
    <t>Urban Residential</t>
  </si>
  <si>
    <t>Percentage Increase in Transmission Capacity vs BAU</t>
  </si>
  <si>
    <t>Percentage TnD Losses Avoided</t>
  </si>
  <si>
    <t>Fraction of Potential Cogeneration and Waste Heat Recovery Adopted</t>
  </si>
  <si>
    <t>Percentage Improvement in Eqpt Efficiency Standards above BAU</t>
  </si>
  <si>
    <t>Fraction of Installation and System Integration Issues Remedied</t>
  </si>
  <si>
    <t>Fraction of Methane Capture Opportunities Achieved</t>
  </si>
  <si>
    <t>Fraction of Methane Destruction Opportunities Achieved</t>
  </si>
  <si>
    <t>Fraction of Non CHP Heat Production Converted to CHP</t>
  </si>
  <si>
    <t>Additional Fuel Tax Rate by Fuel</t>
  </si>
  <si>
    <t>RnD Building Capital Cost Perc Reduction</t>
  </si>
  <si>
    <t>RnD CCS Capital Cost Perc Reduction</t>
  </si>
  <si>
    <t>RnD Electricity Capital Cost Perc Reduction</t>
  </si>
  <si>
    <t>RnD Industry Capital Cost Perc Reduction</t>
  </si>
  <si>
    <t>RnD Transportation Capital Cost Perc Reduction</t>
  </si>
  <si>
    <t>RnD Building Fuel Use Perc Reduction</t>
  </si>
  <si>
    <t>RnD CCS Fuel Use Perc Reduction</t>
  </si>
  <si>
    <t>RnD Electricity Fuel Use Perc Reduction</t>
  </si>
  <si>
    <t>RnD Industry Fuel Use Perc Reduction</t>
  </si>
  <si>
    <t>RnD Transportation Fuel Use Perc Reduction</t>
  </si>
  <si>
    <t>Percentage Additional Improvement of Fuel Economy Std</t>
  </si>
  <si>
    <t>Fraction of TDM Package Implemented</t>
  </si>
  <si>
    <t>Reduction in E Use Allowed by Component Eff Std</t>
  </si>
  <si>
    <t>Min Fraction of Total Elec Demand to be Met by Distributed Solar PV</t>
  </si>
  <si>
    <t>Boolean Use Non BAU Guaranteed Dispatch Settings</t>
  </si>
  <si>
    <t>Non BAU Guaranteed Dispatch</t>
  </si>
  <si>
    <t>Colors for Variables (for multiple variable graphs)</t>
  </si>
  <si>
    <t>Preexisting</t>
  </si>
  <si>
    <t>MASSACHUSETTS: http://www.mass.gov/eea/energy-utilities-clean-tech/renewable-energy/solar/rps-solar-carve-out/current-status-of-the-rps-solar-carve-out-program.html  COLORADO: http://www.seia.org/research-resources/rps-solar-carve-out-colorado</t>
  </si>
  <si>
    <t>Department of Energy.  Business Energy Investment Tax Credit (ITC).  http://energy.gov/savings/business-energy-investment-tax-credit-itc</t>
  </si>
  <si>
    <t>Energy Information Administation.  2016.  Electric Power Annual.  Table 2.13.</t>
  </si>
  <si>
    <t>The World Bank.  Electric power transmission and distribution losses (% of output).  http://data.worldbank.org/indicator/EG.ELC.LOSS.ZS</t>
  </si>
  <si>
    <t>natural gas nonpeaker es</t>
  </si>
  <si>
    <t>Natural Gas Nonpeaker</t>
  </si>
  <si>
    <t>petroleum es</t>
  </si>
  <si>
    <t>natural gas peaker es</t>
  </si>
  <si>
    <t>Petroleum</t>
  </si>
  <si>
    <t>Natural Gas Peaker</t>
  </si>
  <si>
    <t>E&amp;E Publishing.  The Clean Power Plan - A Summary.  http://www.eenews.net/interactive/clean_power_plan/fact_sheets/rule</t>
  </si>
  <si>
    <t>New</t>
  </si>
  <si>
    <t>See the discussion of multi-junction solar cells on Wikipedia at https://en.wikipedia.org/wiki/Multi-junction_solar_cell.  Also NREL has a useful chart at http://www.nrel.gov/ncpv/images/efficiency_chart.jpg.</t>
  </si>
  <si>
    <t>National Renewable Energy Laboratory.  United States (48 Contiguous States) Potential Wind Capacity Cumulative Area vs. Gross Capacity Factor.  http://apps2.eere.energy.gov/wind/windexchange/pdfs/wind_maps/us_contiguous_wind_potential_chart.pdf</t>
  </si>
  <si>
    <t>Additional Battery Storage Annual Growth Percentage</t>
  </si>
  <si>
    <t>lulucf.html#avoid-def</t>
  </si>
  <si>
    <t>avoid-deforestation.html</t>
  </si>
  <si>
    <t>Capital Cost Reduction</t>
  </si>
  <si>
    <t>Buildings: Heating</t>
  </si>
  <si>
    <t>Buildings: Cooling and Ventilation</t>
  </si>
  <si>
    <t>Buildings: Envelope</t>
  </si>
  <si>
    <t>Buildings: Lighting</t>
  </si>
  <si>
    <t>Buildings: Appliances</t>
  </si>
  <si>
    <t>Buildings: Other Components</t>
  </si>
  <si>
    <t>Electricity: Nuclear</t>
  </si>
  <si>
    <t>Electricity: Hydro</t>
  </si>
  <si>
    <t>Electricity: Solar PV</t>
  </si>
  <si>
    <t>Electricity: Solar Thermal</t>
  </si>
  <si>
    <t>Electricity: Biomass</t>
  </si>
  <si>
    <t>Industry: Cement</t>
  </si>
  <si>
    <t>Industry: Natural Gas and Petroleum</t>
  </si>
  <si>
    <t>Industry: Iron and Steel</t>
  </si>
  <si>
    <t>Industry: Chemicals</t>
  </si>
  <si>
    <t>Industry: Mining</t>
  </si>
  <si>
    <t>Industry: Agriculture</t>
  </si>
  <si>
    <t>Industry: Other Industries</t>
  </si>
  <si>
    <t>Fuel Use Reduction</t>
  </si>
  <si>
    <t>Ban New Power Plants</t>
  </si>
  <si>
    <t>Boolean Ban New Power Plants</t>
  </si>
  <si>
    <t>electricity-sector-main.html#ban</t>
  </si>
  <si>
    <t>ban-new-capacity.html</t>
  </si>
  <si>
    <t>On-Screen Target Name</t>
  </si>
  <si>
    <t>Target Year</t>
  </si>
  <si>
    <t>Target Mouse-Over Text</t>
  </si>
  <si>
    <t>Target CO2e Min Value (MMT)</t>
  </si>
  <si>
    <t>Target CO2e Max Value (MMT)</t>
  </si>
  <si>
    <t>2025 Target from Paris Climate Accord 2015</t>
  </si>
  <si>
    <t>In its Nationally Determined Contribution (NDC) to the U.N. Framework Convention on Climate Change, the U.S. committed to reduce greenhouse gas emissions 26-28 percent below 2005 levels by 2025.</t>
  </si>
  <si>
    <t>transportation sector</t>
  </si>
  <si>
    <t>industry sector</t>
  </si>
  <si>
    <t>residential buildings sector</t>
  </si>
  <si>
    <t>commercial buildings sector</t>
  </si>
  <si>
    <t>LULUCF sector</t>
  </si>
  <si>
    <t>Transportation Sector</t>
  </si>
  <si>
    <t>Industry Sector</t>
  </si>
  <si>
    <t>Residential Bldg Sector</t>
  </si>
  <si>
    <t>Commercial Bldg Sector</t>
  </si>
  <si>
    <t>electricity sector</t>
  </si>
  <si>
    <t>Electricity Sector</t>
  </si>
  <si>
    <t>LULUCF Sector</t>
  </si>
  <si>
    <t>district-heating.html#convert-coal</t>
  </si>
  <si>
    <t>Policy Group</t>
  </si>
  <si>
    <t>Vehicle Fuel Economy Standards</t>
  </si>
  <si>
    <t>Distributed Solar Promotion</t>
  </si>
  <si>
    <t>Electricity Imports and Exports</t>
  </si>
  <si>
    <t>Reduce T&amp;D Losses</t>
  </si>
  <si>
    <t>Methane Capture and Destruction</t>
  </si>
  <si>
    <t>District Heat Fuel Switching</t>
  </si>
  <si>
    <t>R&amp;D Capital Cost Reductions</t>
  </si>
  <si>
    <t>R&amp;D Fuel Use Reductions</t>
  </si>
  <si>
    <t>million metric tons / year</t>
  </si>
  <si>
    <t>lives / year</t>
  </si>
  <si>
    <t>terawatt-hours (TWh) / year</t>
  </si>
  <si>
    <t>gigawatts (GW) / year</t>
  </si>
  <si>
    <t>Effects by Policy: CO2e Abatement Cost Curve</t>
  </si>
  <si>
    <t>Non BAU RPS Qualifying Resources</t>
  </si>
  <si>
    <t>Boolean Use Non BAU RPS Qualifying Resource Definitions</t>
  </si>
  <si>
    <t>BAU 2050 Tested Fuel Economy for New Light Duty Vehicle</t>
  </si>
  <si>
    <t>(EIA, Annual Energy Outlook, Table 7, 2040 value extraploated to 2050)</t>
  </si>
  <si>
    <t>2050 Optimisitc Fuel Economy, test MPG</t>
  </si>
  <si>
    <t>Potential Pecentage Improvement</t>
  </si>
  <si>
    <t>National Research Council, 2013, "Transitions to Alternative Vehicles and Fuels", https://www.nap.edu/catalog/18264/transitions-to-alternative-vehicles-and-fuels, Table 2.9, Fuel economy test mpg.</t>
  </si>
  <si>
    <t>BAU 2050 Fuel Efficiency of New Trucks</t>
  </si>
  <si>
    <t>Additional Improvement Potential</t>
  </si>
  <si>
    <t>Average Fuel Efficiency of New Freight Trucks in 2010</t>
  </si>
  <si>
    <t>Average Fuel Intensity of New Freight Trucks in 2010</t>
  </si>
  <si>
    <t>Potential Improvement in Fuel Intensity by 2050</t>
  </si>
  <si>
    <t>2050 Potential Fuel Intensity</t>
  </si>
  <si>
    <t>2050 Potential Fuel Efficiency of New Freight Trucks</t>
  </si>
  <si>
    <t>AEO 2012</t>
  </si>
  <si>
    <t>NREL</t>
  </si>
  <si>
    <t>AEO 2016</t>
  </si>
  <si>
    <t>U.S. DoE, 2013, "Potential for Energy Efficiency Improvement Beyond the Light-Duty-Vehicle Sector," http://www.nrel.gov/docs/fy13osti/55637.pdf, Table 2.2</t>
  </si>
  <si>
    <t>BAU 2007 Energy Intensity from AEO 2010 (gallon/seat*mile)</t>
  </si>
  <si>
    <t>BAU Reductions in Energy Intensity relative to 2007</t>
  </si>
  <si>
    <t>BAU 2007 Energy Efficiency from AEO 2010 (seat mpg) - From AEO 2010</t>
  </si>
  <si>
    <t>BAU 2050 Energy Intensity</t>
  </si>
  <si>
    <t>Additional Potential Reduction in Energy Intensity by 2050</t>
  </si>
  <si>
    <t>Potential 2050 Energy Intensity</t>
  </si>
  <si>
    <t>Potential 2050 Energy Efficiency (seat mpg)</t>
  </si>
  <si>
    <t>BAU 2050 Energy Efficiency</t>
  </si>
  <si>
    <t>Potential additional improvement in fuel efficiency by 2050 above BAU</t>
  </si>
  <si>
    <t>BAU 2007 Energy Efficiency from AEO 2010 (ton miles per thousand BTU) - From AEO 2010</t>
  </si>
  <si>
    <t>ASSUME SAME VALUE AS FOR SHIPS</t>
  </si>
  <si>
    <t>Fuel Economy Standards [Motorbikes]</t>
  </si>
  <si>
    <t>Potential 2050 Energy Intensity (MJ/km)</t>
  </si>
  <si>
    <t>BAU energy efficiency in 2050 (see model file VFP), passenger*miles/BTU</t>
  </si>
  <si>
    <t>BAU energy intensity in 2050 (MJ/km)</t>
  </si>
  <si>
    <t>BAU energy efficiency in 2050 (km/MJ)</t>
  </si>
  <si>
    <t>Potential 2050 Energy Efficiency (km/MJ)</t>
  </si>
  <si>
    <t>AEA, 2012, "A review of the efficiency and cost assumptions for road transport vehicles to 2050," https://www.theccc.org.uk/archive/aws/ED57444%20-%20CCC%20RoadV%20Cost-Eff%20to%202050%20FINAL%2025Apr12.pdf, Figure 6.13, Petrol ICE, 2050</t>
  </si>
  <si>
    <t>Average passenger loading (from AVLO file)</t>
  </si>
  <si>
    <t>Distributed Solar Carve Out</t>
  </si>
  <si>
    <t>Reinventing Fire: Transform Scneario - Rooftop PV Generation (TWh/yr)</t>
  </si>
  <si>
    <t>Reinventing Fire: Transform Scneario - Total Generation (TWh/yr)</t>
  </si>
  <si>
    <t>Share from Distributed Solar</t>
  </si>
  <si>
    <t>RMI, 2011, "Reinventing Fire Electricity Sector Methodology," http://www.rmi.org/cms/Download.aspx?id=10765&amp;file=Reinventing+Fire+Electricity+Sector+Methodology.pdf&amp;title=Reinventing+Fire+Electricity+Sector+Methodology, Page 11, 2050 Generation by Case</t>
  </si>
  <si>
    <t>Additional Potential, Assuming 100% possible</t>
  </si>
  <si>
    <t>U.S. EPA, 2016, "Social Cost of CO2, 2015-2020," https://www.epa.gov/climatechange/social-cost-carbon</t>
  </si>
  <si>
    <t>Additional Transmission Capacity by 2050 (MW-miles) for 90% Scenario</t>
  </si>
  <si>
    <t>Existing Total Transmission Capacity in US (MW-Miles), aveage of 150 and 200 million MW-miles</t>
  </si>
  <si>
    <t>National Renewable Energy Laboratory, 2014, Renewable Electricity Futures (Vol. 1),
http://www.nrel.gov/docs/fy12osti/52409-1.pdf, Page 2-10, 90% RE scenario.</t>
  </si>
  <si>
    <t>BAU RPS in 2050 (modeling input)</t>
  </si>
  <si>
    <r>
      <rPr>
        <b/>
        <sz val="11"/>
        <rFont val="Arial"/>
        <family val="2"/>
      </rPr>
      <t>Table 5-1: Assumed marginal efficiency levels for residential electric end uses in 2050 relative to 2006 by scenario and dwelling type</t>
    </r>
  </si>
  <si>
    <r>
      <rPr>
        <b/>
        <sz val="10"/>
        <rFont val="Book Antiqua"/>
        <family val="1"/>
      </rPr>
      <t>2050 End-Use Marginal Efficiency Relative to 2006 (100% = 2006 Efficiency Level)</t>
    </r>
  </si>
  <si>
    <r>
      <rPr>
        <b/>
        <sz val="10"/>
        <rFont val="Book Antiqua"/>
        <family val="1"/>
      </rPr>
      <t>Optimistic Efficiency Technology</t>
    </r>
  </si>
  <si>
    <r>
      <rPr>
        <b/>
        <sz val="10"/>
        <rFont val="Book Antiqua"/>
        <family val="1"/>
      </rPr>
      <t>Green Dream</t>
    </r>
  </si>
  <si>
    <r>
      <rPr>
        <b/>
        <sz val="10"/>
        <rFont val="Book Antiqua"/>
        <family val="1"/>
      </rPr>
      <t>End Use</t>
    </r>
  </si>
  <si>
    <r>
      <rPr>
        <b/>
        <sz val="10"/>
        <rFont val="Book Antiqua"/>
        <family val="1"/>
      </rPr>
      <t>Existing (%)</t>
    </r>
  </si>
  <si>
    <r>
      <rPr>
        <b/>
        <sz val="10"/>
        <rFont val="Book Antiqua"/>
        <family val="1"/>
      </rPr>
      <t>New (%)</t>
    </r>
  </si>
  <si>
    <t>Additional Improvement Potential in 2050</t>
  </si>
  <si>
    <r>
      <rPr>
        <sz val="10"/>
        <rFont val="Book Antiqua"/>
        <family val="1"/>
      </rPr>
      <t>Water Heating</t>
    </r>
  </si>
  <si>
    <r>
      <rPr>
        <sz val="10"/>
        <rFont val="Book Antiqua"/>
        <family val="1"/>
      </rPr>
      <t>Dishwasher</t>
    </r>
  </si>
  <si>
    <r>
      <rPr>
        <sz val="10"/>
        <rFont val="Book Antiqua"/>
        <family val="1"/>
      </rPr>
      <t>Water Heating - Dishwasher</t>
    </r>
  </si>
  <si>
    <r>
      <rPr>
        <sz val="10"/>
        <rFont val="Book Antiqua"/>
        <family val="1"/>
      </rPr>
      <t>Clothes Washer</t>
    </r>
  </si>
  <si>
    <r>
      <rPr>
        <sz val="10"/>
        <rFont val="Book Antiqua"/>
        <family val="1"/>
      </rPr>
      <t>Water Heating - Clothes Washer</t>
    </r>
  </si>
  <si>
    <r>
      <rPr>
        <sz val="10"/>
        <rFont val="Book Antiqua"/>
        <family val="1"/>
      </rPr>
      <t>Clothes Dryer</t>
    </r>
  </si>
  <si>
    <r>
      <rPr>
        <sz val="10"/>
        <rFont val="Book Antiqua"/>
        <family val="1"/>
      </rPr>
      <t>Other</t>
    </r>
  </si>
  <si>
    <t>Other Component</t>
  </si>
  <si>
    <r>
      <rPr>
        <sz val="10"/>
        <rFont val="Book Antiqua"/>
        <family val="1"/>
      </rPr>
      <t>Cooking</t>
    </r>
  </si>
  <si>
    <r>
      <rPr>
        <sz val="10"/>
        <rFont val="Book Antiqua"/>
        <family val="1"/>
      </rPr>
      <t>Refrigerator</t>
    </r>
  </si>
  <si>
    <r>
      <rPr>
        <sz val="10"/>
        <rFont val="Book Antiqua"/>
        <family val="1"/>
      </rPr>
      <t>Freezer</t>
    </r>
  </si>
  <si>
    <r>
      <rPr>
        <sz val="10"/>
        <rFont val="Book Antiqua"/>
        <family val="1"/>
      </rPr>
      <t>Swimming Pool Pump</t>
    </r>
  </si>
  <si>
    <r>
      <rPr>
        <sz val="10"/>
        <rFont val="Book Antiqua"/>
        <family val="1"/>
      </rPr>
      <t>Hot Tub Pump</t>
    </r>
  </si>
  <si>
    <r>
      <rPr>
        <sz val="10"/>
        <rFont val="Book Antiqua"/>
        <family val="1"/>
      </rPr>
      <t>Hot Tub Heating</t>
    </r>
  </si>
  <si>
    <r>
      <rPr>
        <sz val="10"/>
        <rFont val="Book Antiqua"/>
        <family val="1"/>
      </rPr>
      <t>Lighting</t>
    </r>
  </si>
  <si>
    <r>
      <rPr>
        <sz val="10"/>
        <rFont val="Book Antiqua"/>
        <family val="1"/>
      </rPr>
      <t>Space Heating</t>
    </r>
  </si>
  <si>
    <r>
      <rPr>
        <sz val="10"/>
        <rFont val="Book Antiqua"/>
        <family val="1"/>
      </rPr>
      <t>Furnace Fan</t>
    </r>
  </si>
  <si>
    <r>
      <rPr>
        <sz val="10"/>
        <rFont val="Book Antiqua"/>
        <family val="1"/>
      </rPr>
      <t>Central Air Conditioner</t>
    </r>
  </si>
  <si>
    <r>
      <rPr>
        <sz val="10"/>
        <rFont val="Book Antiqua"/>
        <family val="1"/>
      </rPr>
      <t>Room Air Conditioner</t>
    </r>
  </si>
  <si>
    <t>Exclude</t>
  </si>
  <si>
    <t>Itron, 2007, "ASSESSMENT OF LONG-TERM
ELECTRIC ENERGY EFFICIENCY
POTENTIAL IN CALIFORNIA’S
RESIDENTIAL SECTOR," http://www.energy.ca.gov/2007publications/CEC-500-2007-002/CEC-500-2007-002.PDF, p.33, Table 5-1</t>
  </si>
  <si>
    <t>Fraction of Afforestation and Reforestation Achieved</t>
  </si>
  <si>
    <t>Fraction of Forest Set Asides Achieved</t>
  </si>
  <si>
    <t>Fraction of Improved Forest Management Achieved</t>
  </si>
  <si>
    <t>Peatland Restoration</t>
  </si>
  <si>
    <t>Fraction of Peatland Restoration Achieved</t>
  </si>
  <si>
    <t>Forest Restoration</t>
  </si>
  <si>
    <t>Fraction of Forest Restoration Achieved</t>
  </si>
  <si>
    <t>geothermal</t>
  </si>
  <si>
    <t>Geothermal</t>
  </si>
  <si>
    <t>Fraction of Avoided Deforestation Achieved</t>
  </si>
  <si>
    <t>contribution</t>
  </si>
  <si>
    <t>cost curve</t>
  </si>
  <si>
    <t>Passengers</t>
  </si>
  <si>
    <t>International Energy Agency, 2009, "Transport, Energy and CO2: Moving toward Sustainability", http://www.iea.org/publications/freepublications/publication/transport2009.pdf</t>
  </si>
  <si>
    <t>Axis Unit Label(s)</t>
  </si>
  <si>
    <t>URL for "How the model handles this policy" links</t>
  </si>
  <si>
    <t>% of global best practice rate</t>
  </si>
  <si>
    <t>lignite</t>
  </si>
  <si>
    <t>Lignite</t>
  </si>
  <si>
    <t>lignite es</t>
  </si>
  <si>
    <t>Electricity: Lignite</t>
  </si>
  <si>
    <t>Hard Coal</t>
  </si>
  <si>
    <t>hard coal es</t>
  </si>
  <si>
    <t>onshore wind es</t>
  </si>
  <si>
    <t>hard coal</t>
  </si>
  <si>
    <t>Electricity: Hard Coal</t>
  </si>
  <si>
    <t>Onshore Wind</t>
  </si>
  <si>
    <t>Electricity: Onshore Wind</t>
  </si>
  <si>
    <t>offshore wind es</t>
  </si>
  <si>
    <t>Offshore Wind</t>
  </si>
  <si>
    <t>Electricity: Offshore Wind</t>
  </si>
  <si>
    <t>Policy ID Number</t>
  </si>
  <si>
    <t>quads / year</t>
  </si>
  <si>
    <t>EV Subsidy</t>
  </si>
  <si>
    <t>Additional EV Subsidy Percentage</t>
  </si>
  <si>
    <t>% of vehicle cost</t>
  </si>
  <si>
    <t>transportation-sector-main.html#ev-subsidy</t>
  </si>
  <si>
    <t>ev-subsidy.html</t>
  </si>
  <si>
    <t>https://www.fueleconomy.gov/feg/taxevb.shtml plus Chevrolet and Tesla websites</t>
  </si>
  <si>
    <t>Electric Vehicle Subsidy</t>
  </si>
  <si>
    <t>Electric Vehicle Sales Mandate</t>
  </si>
  <si>
    <t>Additional Minimum Required EV Sales Percentage</t>
  </si>
  <si>
    <t>EV Sales Mandate</t>
  </si>
  <si>
    <t>% of new vehicles sold</t>
  </si>
  <si>
    <t>transportation-sector-main.html#ev-mandate</t>
  </si>
  <si>
    <t>ev-mandate.html</t>
  </si>
  <si>
    <t>https://autoalliance.org/energy-environment/state-electric-vehicle-mandate/</t>
  </si>
  <si>
    <t>https://www.greentechmedia.com/articles/read/electric-buses-are-going-to-dominate plus statistics from FoVObE variable</t>
  </si>
  <si>
    <t>Low Carbon Fuel Standard</t>
  </si>
  <si>
    <t>Additional LCFS Percentage</t>
  </si>
  <si>
    <t>% reduction in carbon emissions</t>
  </si>
  <si>
    <t>transportation-sector-main.html#lcfs</t>
  </si>
  <si>
    <t>low-carbon-fuel-standard.html</t>
  </si>
  <si>
    <t>https://www.arb.ca.gov/fuels/lcfs/background/basics.htm</t>
  </si>
  <si>
    <t>Vehicles: Battery Electric</t>
  </si>
  <si>
    <t>Vehicles: Natural Gas</t>
  </si>
  <si>
    <t>Vehicles: Gasoline Engine</t>
  </si>
  <si>
    <t>Vehicles: Diesel Engine</t>
  </si>
  <si>
    <t>Vehicles: Plug-in Hybrid</t>
  </si>
  <si>
    <t>million vehicles / year</t>
  </si>
  <si>
    <t>TABLE  1  SECTORAL REPORT FOR ENERGY</t>
  </si>
  <si>
    <t>Inventory 2005</t>
  </si>
  <si>
    <t>Submission 2016 v4</t>
  </si>
  <si>
    <t>UNITED STATES OF AMERICA</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</si>
  <si>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</si>
  <si>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</si>
  <si>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</si>
  <si>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</si>
  <si>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</si>
  <si>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</si>
  <si>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</si>
  <si>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</si>
  <si>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(kt)</t>
  </si>
  <si>
    <t>Total Energy</t>
  </si>
  <si>
    <t>A. Fuel combustion activities (sectoral approach)</t>
  </si>
  <si>
    <t>1. Energy industries</t>
  </si>
  <si>
    <t>a.  Public electricity and heat production</t>
  </si>
  <si>
    <t>b.  Petroleum refining</t>
  </si>
  <si>
    <t>NA</t>
  </si>
  <si>
    <t>c.  Manufacture of solid fuels and other energy industries</t>
  </si>
  <si>
    <t>IE</t>
  </si>
  <si>
    <t>2. Manufacturing industries and construction</t>
  </si>
  <si>
    <t>a.  Iron and steel</t>
  </si>
  <si>
    <t>b.  Non-ferrous metals</t>
  </si>
  <si>
    <t>c.  Chemicals</t>
  </si>
  <si>
    <t>d.  Pulp, paper and print</t>
  </si>
  <si>
    <t>e.  Food processing, beverages and tobacco</t>
  </si>
  <si>
    <t>f.  Non-metallic minerals</t>
  </si>
  <si>
    <t>g. Other (please specify)</t>
  </si>
  <si>
    <t>3. Transport</t>
  </si>
  <si>
    <t>a.  Domestic aviation</t>
  </si>
  <si>
    <t>b.  Road transportation</t>
  </si>
  <si>
    <t>c.  Railways</t>
  </si>
  <si>
    <t>d.  Domestic navigation</t>
  </si>
  <si>
    <t>e.  Other transportation</t>
  </si>
  <si>
    <t>4. Other sectors</t>
  </si>
  <si>
    <t>a.  Commercial/institutional</t>
  </si>
  <si>
    <t>b.  Residential</t>
  </si>
  <si>
    <t>c.  Agriculture/forestry/fishing</t>
  </si>
  <si>
    <t>5. Other (as specified in table 1.A(a) sheet 4)</t>
  </si>
  <si>
    <t>a.  Stationary</t>
  </si>
  <si>
    <t>b.  Mobile</t>
  </si>
  <si>
    <t>B. Fugitive emissions from fuels</t>
  </si>
  <si>
    <t>NE,NA</t>
  </si>
  <si>
    <t>1. Solid fuels</t>
  </si>
  <si>
    <t>NO,NE,NA</t>
  </si>
  <si>
    <t>a.  Coal mining and handling</t>
  </si>
  <si>
    <t>NE</t>
  </si>
  <si>
    <t>b.  Solid fuel transformation</t>
  </si>
  <si>
    <t>c.  Other (as specified in table 1.B.1)</t>
  </si>
  <si>
    <t>NO</t>
  </si>
  <si>
    <t>2. Oil and natural gas and other emissions from energy production</t>
  </si>
  <si>
    <t>a.  Oil</t>
  </si>
  <si>
    <t>b.  Natural gas</t>
  </si>
  <si>
    <t>c.  Venting and flaring</t>
  </si>
  <si>
    <t>d. Other (as specified in table 1.B.2)</t>
  </si>
  <si>
    <t>C. CO2 Transport and storage</t>
  </si>
  <si>
    <t>IE,NA</t>
  </si>
  <si>
    <t>1.  Transport of CO2</t>
  </si>
  <si>
    <t>2.  Injection and storage</t>
  </si>
  <si>
    <t>3.  Other</t>
  </si>
  <si>
    <t>Memo items: (1)</t>
  </si>
  <si>
    <t>International bunkers</t>
  </si>
  <si>
    <t>Aviation</t>
  </si>
  <si>
    <t>NA,NO</t>
  </si>
  <si>
    <t>Navigation</t>
  </si>
  <si>
    <t>Multilateral operations</t>
  </si>
  <si>
    <t>CO2 emissions from biomass</t>
  </si>
  <si>
    <t>CO2 captured</t>
  </si>
  <si>
    <t>For domestic storage</t>
  </si>
  <si>
    <t>For storage in other countries</t>
  </si>
  <si>
    <t>Subtotals, excluding biomass, including bunkers</t>
  </si>
  <si>
    <t>TABLE 1.A(a)  SECTORAL BACKGROUND DATA  FOR  ENERGY</t>
  </si>
  <si>
    <t>Fuel combustion activities - sectoral approach</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</si>
  <si>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</si>
  <si>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</si>
  <si>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</si>
  <si>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</si>
  <si>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</si>
  <si>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</si>
  <si>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t>Amount captured</t>
  </si>
  <si>
    <t>(TJ)</t>
  </si>
  <si>
    <r>
      <t>NCV/GCV</t>
    </r>
    <r>
      <rPr>
        <b/>
        <vertAlign val="superscript"/>
        <sz val="9"/>
        <rFont val="Times New Roman"/>
        <family val="1"/>
      </rPr>
      <t>(3)</t>
    </r>
  </si>
  <si>
    <t>(t/TJ)</t>
  </si>
  <si>
    <t>(kg/TJ)</t>
  </si>
  <si>
    <t>1.A. Fuel combustion</t>
  </si>
  <si>
    <t>GCV</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</si>
  <si>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</si>
  <si>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</si>
  <si>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</si>
  <si>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</si>
  <si>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</si>
  <si>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t>NO,NA</t>
  </si>
  <si>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</si>
  <si>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</si>
  <si>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</si>
  <si>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1.A.1.a.i  Electricity Generation</t>
  </si>
  <si>
    <t>Liquid Fuels</t>
  </si>
  <si>
    <t>Solid Fuels</t>
  </si>
  <si>
    <t>Gaseous Fuels</t>
  </si>
  <si>
    <t>Other Fossil Fuels</t>
  </si>
  <si>
    <t>Peat</t>
  </si>
  <si>
    <t>1.A.1.a.ii  Combined heat and power generation</t>
  </si>
  <si>
    <t>1.A.1.a.iii  Heat plants</t>
  </si>
  <si>
    <t>NA,IE</t>
  </si>
  <si>
    <r>
      <t>c.  Manufacture of solid fuels and other energy industries</t>
    </r>
    <r>
      <rPr>
        <vertAlign val="superscript"/>
        <sz val="9"/>
        <rFont val="Times New Roman"/>
        <family val="1"/>
      </rPr>
      <t>(8)</t>
    </r>
  </si>
  <si>
    <t>1.A.1.c.i  Manufacture of solid fuels</t>
  </si>
  <si>
    <t>1.A.1.c.ii  Oil and gas extraction</t>
  </si>
  <si>
    <t>NO,IE</t>
  </si>
  <si>
    <t>1.A.1.c.iii  Other energy industries</t>
  </si>
  <si>
    <t>1.A.2 Manufacturing industries and construction</t>
  </si>
  <si>
    <r>
      <t>Other fossil fuels</t>
    </r>
    <r>
      <rPr>
        <vertAlign val="superscript"/>
        <sz val="9"/>
        <color indexed="8"/>
        <rFont val="Times New Roman"/>
        <family val="1"/>
      </rPr>
      <t>(4)</t>
    </r>
  </si>
  <si>
    <r>
      <t>Peat</t>
    </r>
    <r>
      <rPr>
        <vertAlign val="superscript"/>
        <sz val="9"/>
        <color indexed="8"/>
        <rFont val="Times New Roman"/>
        <family val="1"/>
      </rPr>
      <t>(5)</t>
    </r>
  </si>
  <si>
    <r>
      <t>Biomass</t>
    </r>
    <r>
      <rPr>
        <vertAlign val="superscript"/>
        <sz val="9"/>
        <color indexed="8"/>
        <rFont val="Times New Roman"/>
        <family val="1"/>
      </rPr>
      <t>(6)</t>
    </r>
  </si>
  <si>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</si>
  <si>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t>1.A.2.g.viii  Other (please specify)</t>
  </si>
  <si>
    <t>Other non-specified</t>
  </si>
  <si>
    <t>1.A.3  Transport</t>
  </si>
  <si>
    <t>NA,NO,IE</t>
  </si>
  <si>
    <r>
      <t>a.  Domestic aviation</t>
    </r>
    <r>
      <rPr>
        <vertAlign val="superscript"/>
        <sz val="9"/>
        <rFont val="Times New Roman"/>
        <family val="1"/>
      </rPr>
      <t>(10)</t>
    </r>
  </si>
  <si>
    <t>Aviation gasoline</t>
  </si>
  <si>
    <t>Jet kerosene</t>
  </si>
  <si>
    <r>
      <t>b.  Road transportation</t>
    </r>
    <r>
      <rPr>
        <vertAlign val="superscript"/>
        <sz val="9"/>
        <rFont val="Times New Roman"/>
        <family val="1"/>
      </rPr>
      <t>(11)</t>
    </r>
  </si>
  <si>
    <t>Gasoline</t>
  </si>
  <si>
    <t>Diesel oil</t>
  </si>
  <si>
    <t>Liquefied petroleum gases (LPG)</t>
  </si>
  <si>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</si>
  <si>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</si>
  <si>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t>i.  Cars</t>
  </si>
  <si>
    <t>LNG</t>
  </si>
  <si>
    <t>ii.  Light duty trucks</t>
  </si>
  <si>
    <t>iii.  Heavy duty trucks and buses</t>
  </si>
  <si>
    <r>
      <t>Other liquid fFuels (</t>
    </r>
    <r>
      <rPr>
        <i/>
        <sz val="9"/>
        <rFont val="Times New Roman"/>
        <family val="1"/>
      </rPr>
      <t>please specify</t>
    </r>
    <r>
      <rPr>
        <sz val="9"/>
        <rFont val="Times New Roman"/>
        <family val="1"/>
      </rPr>
      <t>)</t>
    </r>
  </si>
  <si>
    <t>iv.  Motorcycles</t>
  </si>
  <si>
    <t>v.  Other (please specify)</t>
  </si>
  <si>
    <t>Evaporative Emissions</t>
  </si>
  <si>
    <t>Diesel Oil</t>
  </si>
  <si>
    <t>Liquefied Petroleum Gases (LPG)</t>
  </si>
  <si>
    <t>Other Liquid Fuels (please specify)</t>
  </si>
  <si>
    <t>Other Fossil Fuels (please specify)</t>
  </si>
  <si>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</si>
  <si>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</si>
  <si>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t>Residual fuel oil</t>
  </si>
  <si>
    <t>Gas/diesel oil</t>
  </si>
  <si>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</si>
  <si>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</si>
  <si>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</si>
  <si>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t>NE,IE</t>
  </si>
  <si>
    <t>NO,NE</t>
  </si>
  <si>
    <t>i. Pipeline transport</t>
  </si>
  <si>
    <r>
      <t>ii. Other</t>
    </r>
    <r>
      <rPr>
        <i/>
        <sz val="9"/>
        <color indexed="8"/>
        <rFont val="Times New Roman"/>
        <family val="1"/>
      </rPr>
      <t xml:space="preserve"> (please specify)</t>
    </r>
  </si>
  <si>
    <t>Non-Transportation Mobile</t>
  </si>
  <si>
    <t>1.A.4  Other sectors</t>
  </si>
  <si>
    <r>
      <t>a.  Commercial/institutional</t>
    </r>
    <r>
      <rPr>
        <vertAlign val="superscript"/>
        <sz val="9"/>
        <rFont val="Times New Roman"/>
        <family val="1"/>
      </rPr>
      <t>(12)</t>
    </r>
  </si>
  <si>
    <t>1.A.4.a.i  Stationary combustion</t>
  </si>
  <si>
    <r>
      <t>b.  Residential</t>
    </r>
    <r>
      <rPr>
        <vertAlign val="superscript"/>
        <sz val="9"/>
        <rFont val="Times New Roman"/>
        <family val="1"/>
      </rPr>
      <t>(13)</t>
    </r>
  </si>
  <si>
    <t>1.A.4.b.iii  Other (please specify)</t>
  </si>
  <si>
    <t>Residential</t>
  </si>
  <si>
    <t>i. Stationary</t>
  </si>
  <si>
    <t>ii. Off-road vehicles and other machinery</t>
  </si>
  <si>
    <t>iii. Fishing</t>
  </si>
  <si>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</si>
  <si>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</si>
  <si>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t>Incineration of Waste</t>
  </si>
  <si>
    <t>U.S. Territories</t>
  </si>
  <si>
    <t>Non Energy Use</t>
  </si>
  <si>
    <r>
      <t xml:space="preserve">b. Mobile </t>
    </r>
    <r>
      <rPr>
        <b/>
        <i/>
        <sz val="9"/>
        <rFont val="Times New Roman"/>
        <family val="1"/>
      </rPr>
      <t>(please specify)</t>
    </r>
  </si>
  <si>
    <t>Military</t>
  </si>
  <si>
    <r>
      <t>Information item:</t>
    </r>
    <r>
      <rPr>
        <b/>
        <vertAlign val="superscript"/>
        <sz val="9"/>
        <rFont val="Times New Roman"/>
        <family val="1"/>
      </rPr>
      <t>(15)</t>
    </r>
  </si>
  <si>
    <t>Waste incineration with energy recovery included as:</t>
  </si>
  <si>
    <r>
      <t>Fossil fuels</t>
    </r>
    <r>
      <rPr>
        <vertAlign val="superscript"/>
        <sz val="9"/>
        <rFont val="Times New Roman"/>
        <family val="1"/>
      </rPr>
      <t>(4)</t>
    </r>
  </si>
  <si>
    <t>Subtotal of transportation biomass</t>
  </si>
  <si>
    <t>TABLE 2(I) SECTORAL REPORT FOR INDUSTRIAL PROCESSES AND PRODUCT USE</t>
  </si>
  <si>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</si>
  <si>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</si>
  <si>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</si>
  <si>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</si>
  <si>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</si>
  <si>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NO</t>
    </r>
    <r>
      <rPr>
        <b/>
        <vertAlign val="subscript"/>
        <sz val="9"/>
        <rFont val="Times New Roman"/>
        <family val="1"/>
      </rPr>
      <t>x</t>
    </r>
  </si>
  <si>
    <r>
      <t>SO</t>
    </r>
    <r>
      <rPr>
        <b/>
        <vertAlign val="subscript"/>
        <sz val="9"/>
        <rFont val="Times New Roman"/>
        <family val="1"/>
      </rPr>
      <t>2</t>
    </r>
  </si>
  <si>
    <r>
      <t>CO</t>
    </r>
    <r>
      <rPr>
        <b/>
        <vertAlign val="subscript"/>
        <sz val="9"/>
        <rFont val="Times New Roman"/>
        <family val="1"/>
      </rPr>
      <t>2</t>
    </r>
    <r>
      <rPr>
        <b/>
        <sz val="9"/>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</si>
  <si>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</si>
  <si>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</si>
  <si>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</si>
  <si>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</si>
  <si>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</si>
  <si>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</si>
  <si>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</si>
  <si>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</si>
  <si>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</si>
  <si>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</si>
  <si>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</si>
  <si>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</si>
  <si>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</si>
  <si>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</si>
  <si>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</si>
  <si>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</si>
  <si>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r>
      <t xml:space="preserve">10.  Other </t>
    </r>
    <r>
      <rPr>
        <i/>
        <sz val="9"/>
        <rFont val="Times New Roman"/>
        <family val="1"/>
      </rPr>
      <t>(as specified in table 2(I).A-H)</t>
    </r>
  </si>
  <si>
    <t>C.  Metal industry</t>
  </si>
  <si>
    <t>1.  Iron and steel production</t>
  </si>
  <si>
    <t>2.  Ferroalloys production</t>
  </si>
  <si>
    <t>3.  Aluminium production</t>
  </si>
  <si>
    <t>4.  Magnesium production</t>
  </si>
  <si>
    <t>5. Lead production</t>
  </si>
  <si>
    <t>6. Zinc production</t>
  </si>
  <si>
    <r>
      <t xml:space="preserve">7.  Other </t>
    </r>
    <r>
      <rPr>
        <i/>
        <sz val="9"/>
        <rFont val="Times New Roman"/>
        <family val="1"/>
      </rPr>
      <t>(as specified in table 2(I).A-H)</t>
    </r>
  </si>
  <si>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</si>
  <si>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</si>
  <si>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</si>
  <si>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</si>
  <si>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</si>
  <si>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</si>
  <si>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</si>
  <si>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</si>
  <si>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</si>
  <si>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r>
      <t xml:space="preserve">5.  Other </t>
    </r>
    <r>
      <rPr>
        <i/>
        <sz val="9"/>
        <rFont val="Times New Roman"/>
        <family val="1"/>
      </rPr>
      <t>(as specified in table 2(II))</t>
    </r>
  </si>
  <si>
    <r>
      <t>F.  Product uses as substitutes for ODS</t>
    </r>
    <r>
      <rPr>
        <b/>
        <vertAlign val="superscript"/>
        <sz val="9"/>
        <rFont val="Times New Roman"/>
        <family val="1"/>
      </rPr>
      <t>(2)</t>
    </r>
  </si>
  <si>
    <t>1.  Refrigeration and air conditioning</t>
  </si>
  <si>
    <t>2.  Foam blowing agents</t>
  </si>
  <si>
    <t>3.  Fire protection</t>
  </si>
  <si>
    <t>4.  Aerosols</t>
  </si>
  <si>
    <t>5.  Solvents</t>
  </si>
  <si>
    <t>6.  Other applications</t>
  </si>
  <si>
    <t>G.  Other product manufacture and use</t>
  </si>
  <si>
    <t>1.  Electrical equipment</t>
  </si>
  <si>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</si>
  <si>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</si>
  <si>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t xml:space="preserve">4.  Other </t>
  </si>
  <si>
    <r>
      <t>H.  Other (as specified in tables 2(I).A-H and 2(II))</t>
    </r>
    <r>
      <rPr>
        <b/>
        <vertAlign val="superscript"/>
        <sz val="9"/>
        <rFont val="Times New Roman"/>
        <family val="1"/>
      </rPr>
      <t>(3)</t>
    </r>
  </si>
  <si>
    <t>Subtotal of industry processes</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</si>
  <si>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</si>
  <si>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(Sheet 1 of 1)</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</si>
  <si>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</si>
  <si>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</si>
  <si>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</si>
  <si>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</si>
  <si>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</si>
  <si>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</si>
  <si>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</si>
  <si>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</si>
  <si>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</si>
  <si>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</si>
  <si>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</si>
  <si>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</si>
  <si>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</si>
  <si>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</si>
  <si>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</si>
  <si>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</si>
  <si>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</si>
  <si>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</si>
  <si>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</si>
  <si>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t>Unspecified mix of HFCs</t>
    </r>
    <r>
      <rPr>
        <b/>
        <vertAlign val="superscript"/>
        <sz val="9"/>
        <rFont val="Times New Roman"/>
        <family val="1"/>
      </rPr>
      <t xml:space="preserve"> (1)</t>
    </r>
  </si>
  <si>
    <t>Total HFCs</t>
  </si>
  <si>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</si>
  <si>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</si>
  <si>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</si>
  <si>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</si>
  <si>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</si>
  <si>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</si>
  <si>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</si>
  <si>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</si>
  <si>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</si>
  <si>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</si>
  <si>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t>Total PFCs</t>
  </si>
  <si>
    <r>
      <t>NF</t>
    </r>
    <r>
      <rPr>
        <b/>
        <vertAlign val="subscript"/>
        <sz val="9"/>
        <rFont val="Times New Roman"/>
        <family val="1"/>
      </rPr>
      <t>3</t>
    </r>
  </si>
  <si>
    <r>
      <t>(t)</t>
    </r>
    <r>
      <rPr>
        <b/>
        <vertAlign val="superscript"/>
        <sz val="9"/>
        <rFont val="Times New Roman"/>
        <family val="1"/>
      </rPr>
      <t>(2)</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</si>
  <si>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</si>
  <si>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</si>
  <si>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t>B.   Chemical industry</t>
  </si>
  <si>
    <t>9. Flurochemical production</t>
  </si>
  <si>
    <t>By-product emissions</t>
  </si>
  <si>
    <t>Fugitive emissions</t>
  </si>
  <si>
    <t>10. Other</t>
  </si>
  <si>
    <t>C.   Metal industry</t>
  </si>
  <si>
    <t>3. Aluminium production</t>
  </si>
  <si>
    <t>4. Magnesium production</t>
  </si>
  <si>
    <t>7. Other</t>
  </si>
  <si>
    <r>
      <t xml:space="preserve">H.   Other </t>
    </r>
    <r>
      <rPr>
        <b/>
        <i/>
        <sz val="9"/>
        <rFont val="Times New Roman"/>
        <family val="1"/>
      </rPr>
      <t>(please specify)</t>
    </r>
  </si>
  <si>
    <t>2.H.3  Other (please specify)</t>
  </si>
  <si>
    <t>.</t>
  </si>
  <si>
    <r>
      <t xml:space="preserve">Total emissions </t>
    </r>
    <r>
      <rPr>
        <b/>
        <vertAlign val="superscript"/>
        <sz val="9"/>
        <rFont val="Times New Roman"/>
        <family val="1"/>
      </rPr>
      <t>(3)</t>
    </r>
    <r>
      <rPr>
        <b/>
        <strike/>
        <vertAlign val="superscript"/>
        <sz val="9"/>
        <color indexed="8"/>
        <rFont val="Times New Roman"/>
        <family val="1"/>
      </rPr>
      <t/>
    </r>
  </si>
  <si>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</si>
  <si>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</si>
  <si>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</si>
  <si>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</si>
  <si>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</si>
  <si>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</si>
  <si>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Subtotal of Industry F-Gas Emissions</t>
  </si>
  <si>
    <t>TABLE 3 SECTORAL REPORT FOR AGRICULTURE</t>
  </si>
  <si>
    <t>(Sheet 1 of 2)</t>
  </si>
  <si>
    <t xml:space="preserve">GREENHOUSE GAS SOURCE AND </t>
  </si>
  <si>
    <t>SINK CATEGORIES</t>
  </si>
  <si>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</si>
  <si>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</si>
  <si>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</si>
  <si>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</si>
  <si>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</si>
  <si>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</si>
  <si>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</si>
  <si>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</si>
  <si>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</si>
  <si>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</si>
  <si>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</si>
  <si>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</si>
  <si>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</si>
  <si>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Dairy Cattle</t>
  </si>
  <si>
    <t>Non-Dairy Cattle</t>
  </si>
  <si>
    <t>Steer Stocker</t>
  </si>
  <si>
    <t>Heifer Stocker</t>
  </si>
  <si>
    <t>Beef Cows</t>
  </si>
  <si>
    <t>Dairy Replacements</t>
  </si>
  <si>
    <t>Beef Replacements</t>
  </si>
  <si>
    <t>Steer Feedlot</t>
  </si>
  <si>
    <t>Heifer Feedlot</t>
  </si>
  <si>
    <t>Bulls</t>
  </si>
  <si>
    <t>Dairy Cows</t>
  </si>
  <si>
    <t>2.    Sheep</t>
  </si>
  <si>
    <t>3.    Swine</t>
  </si>
  <si>
    <t>4.    Other livestock</t>
  </si>
  <si>
    <t>Camels</t>
  </si>
  <si>
    <t>Goats</t>
  </si>
  <si>
    <t>Horses</t>
  </si>
  <si>
    <t>Mules and Asses</t>
  </si>
  <si>
    <t>Poultry</t>
  </si>
  <si>
    <t>Other (please specify)</t>
  </si>
  <si>
    <t>Other</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</si>
  <si>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</si>
  <si>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</si>
  <si>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</si>
  <si>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</si>
  <si>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t>C.  Rice cultivation</t>
  </si>
  <si>
    <r>
      <t>D.  Agricultural soils</t>
    </r>
    <r>
      <rPr>
        <b/>
        <vertAlign val="superscript"/>
        <sz val="9"/>
        <rFont val="Times New Roman"/>
        <family val="1"/>
      </rPr>
      <t>(2) (3) (4)</t>
    </r>
  </si>
  <si>
    <t>E.  Prescribed burning of savannas</t>
  </si>
  <si>
    <t>F.  Field burning of agricultural residues</t>
  </si>
  <si>
    <t>G.  Liming</t>
  </si>
  <si>
    <t>H.  Urea application</t>
  </si>
  <si>
    <t>I.  Other carbon-containing fertilizers</t>
  </si>
  <si>
    <r>
      <t>J.  Other</t>
    </r>
    <r>
      <rPr>
        <b/>
        <i/>
        <sz val="9"/>
        <rFont val="Times New Roman"/>
        <family val="1"/>
      </rPr>
      <t xml:space="preserve"> (please specify)</t>
    </r>
  </si>
  <si>
    <t>Subtotal of Agriculture Emissions</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</si>
  <si>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</si>
  <si>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</si>
  <si>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</si>
  <si>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</si>
  <si>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t>4. Total LULUCF</t>
  </si>
  <si>
    <t>A. Forest land</t>
  </si>
  <si>
    <t>1. Forest land remaining forest land</t>
  </si>
  <si>
    <t>2. Land converted to forest land</t>
  </si>
  <si>
    <t>B. Cropland</t>
  </si>
  <si>
    <t>1. Cropland remaining cropland</t>
  </si>
  <si>
    <t>2. Land converted to cropland</t>
  </si>
  <si>
    <t>C. Grassland</t>
  </si>
  <si>
    <t>1. Grassland remaining grassland</t>
  </si>
  <si>
    <t>2. Land converted to grassland</t>
  </si>
  <si>
    <r>
      <t>D. Wetlands</t>
    </r>
    <r>
      <rPr>
        <b/>
        <vertAlign val="superscript"/>
        <sz val="9"/>
        <rFont val="Times New Roman"/>
        <family val="1"/>
      </rPr>
      <t>(3)</t>
    </r>
  </si>
  <si>
    <r>
      <t>1. Wetlands remaining wetlands</t>
    </r>
    <r>
      <rPr>
        <strike/>
        <sz val="9"/>
        <rFont val="Times New Roman"/>
        <family val="1"/>
      </rPr>
      <t/>
    </r>
  </si>
  <si>
    <t>2. Land converted to wetlands</t>
  </si>
  <si>
    <t>E. 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</si>
  <si>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</si>
  <si>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</si>
  <si>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</si>
  <si>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</si>
  <si>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</si>
  <si>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</si>
  <si>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</si>
  <si>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Limestone CaCO3</t>
  </si>
  <si>
    <t>Dolomite CaMg(CO3)2</t>
  </si>
  <si>
    <t>Urea Application</t>
  </si>
  <si>
    <t>Settlements Remaining Settlements</t>
  </si>
  <si>
    <t>Subtotal for LULUCF</t>
  </si>
  <si>
    <t>TABLE 5 SECTORAL REPORT FOR WASTE</t>
  </si>
  <si>
    <t>GREENHOUSE GAS SOURCE AND  SINK CATEGORIES</t>
  </si>
  <si>
    <r>
      <t>CO</t>
    </r>
    <r>
      <rPr>
        <b/>
        <vertAlign val="subscript"/>
        <sz val="9"/>
        <rFont val="Times New Roman"/>
        <family val="1"/>
      </rPr>
      <t>2</t>
    </r>
    <r>
      <rPr>
        <b/>
        <vertAlign val="superscript"/>
        <sz val="9"/>
        <rFont val="Times New Roman"/>
        <family val="1"/>
      </rPr>
      <t>(1)</t>
    </r>
  </si>
  <si>
    <t xml:space="preserve">Total waste </t>
  </si>
  <si>
    <t>NO,NE,IE,NA</t>
  </si>
  <si>
    <t>A.  Solid waste disposal</t>
  </si>
  <si>
    <t>1.  Managed waste disposal sites</t>
  </si>
  <si>
    <t>2.  Unmanaged waste disposal sites</t>
  </si>
  <si>
    <t>3.  Uncategorized waste disposal sites</t>
  </si>
  <si>
    <t>B.  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</si>
  <si>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</si>
  <si>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</si>
  <si>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</si>
  <si>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</si>
  <si>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</si>
  <si>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</si>
  <si>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</si>
  <si>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</si>
  <si>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 xml:space="preserve">3.  Other </t>
    </r>
    <r>
      <rPr>
        <i/>
        <sz val="9"/>
        <rFont val="Times New Roman"/>
        <family val="1"/>
      </rPr>
      <t>(as specified in table 6.B)</t>
    </r>
  </si>
  <si>
    <r>
      <t>E.  Other</t>
    </r>
    <r>
      <rPr>
        <b/>
        <i/>
        <sz val="9"/>
        <rFont val="Times New Roman"/>
        <family val="1"/>
      </rPr>
      <t xml:space="preserve"> </t>
    </r>
    <r>
      <rPr>
        <i/>
        <sz val="9"/>
        <rFont val="Times New Roman"/>
        <family val="1"/>
      </rPr>
      <t>(please specify)</t>
    </r>
  </si>
  <si>
    <r>
      <t>Memo item:</t>
    </r>
    <r>
      <rPr>
        <b/>
        <vertAlign val="superscript"/>
        <sz val="9"/>
        <rFont val="Times New Roman"/>
        <family val="1"/>
      </rPr>
      <t>(2)</t>
    </r>
  </si>
  <si>
    <t>Long-term storage of C in waste disposal sites</t>
  </si>
  <si>
    <t xml:space="preserve">Annual change in total long-term C storage </t>
  </si>
  <si>
    <r>
      <t>Annual change in total long-term C storage in HWP waste</t>
    </r>
    <r>
      <rPr>
        <vertAlign val="superscript"/>
        <sz val="9"/>
        <rFont val="Times New Roman"/>
        <family val="1"/>
      </rPr>
      <t>(3)</t>
    </r>
  </si>
  <si>
    <t>Subtotal for Waste</t>
  </si>
  <si>
    <t>Subtotals, Main GHGs (kt)</t>
  </si>
  <si>
    <r>
      <t>CO</t>
    </r>
    <r>
      <rPr>
        <b/>
        <vertAlign val="subscript"/>
        <sz val="11"/>
        <rFont val="Calibri"/>
        <family val="2"/>
        <scheme val="minor"/>
      </rPr>
      <t>2</t>
    </r>
  </si>
  <si>
    <r>
      <t>CH</t>
    </r>
    <r>
      <rPr>
        <b/>
        <vertAlign val="subscript"/>
        <sz val="11"/>
        <rFont val="Calibri"/>
        <family val="2"/>
        <scheme val="minor"/>
      </rPr>
      <t>4</t>
    </r>
  </si>
  <si>
    <r>
      <t>N</t>
    </r>
    <r>
      <rPr>
        <b/>
        <vertAlign val="subscript"/>
        <sz val="11"/>
        <rFont val="Calibri"/>
        <family val="2"/>
        <scheme val="minor"/>
      </rPr>
      <t>2</t>
    </r>
    <r>
      <rPr>
        <b/>
        <sz val="11"/>
        <rFont val="Calibri"/>
        <family val="2"/>
        <scheme val="minor"/>
      </rPr>
      <t>O</t>
    </r>
  </si>
  <si>
    <r>
      <t>NO</t>
    </r>
    <r>
      <rPr>
        <b/>
        <vertAlign val="subscript"/>
        <sz val="11"/>
        <rFont val="Calibri"/>
        <family val="2"/>
        <scheme val="minor"/>
      </rPr>
      <t>X</t>
    </r>
  </si>
  <si>
    <r>
      <t>SO</t>
    </r>
    <r>
      <rPr>
        <b/>
        <vertAlign val="subscript"/>
        <sz val="11"/>
        <rFont val="Calibri"/>
        <family val="2"/>
        <scheme val="minor"/>
      </rPr>
      <t>2</t>
    </r>
    <r>
      <rPr>
        <b/>
        <sz val="11"/>
        <rFont val="Calibri"/>
        <family val="2"/>
        <scheme val="minor"/>
      </rPr>
      <t xml:space="preserve">        </t>
    </r>
  </si>
  <si>
    <t xml:space="preserve">  Energy</t>
  </si>
  <si>
    <t xml:space="preserve">  Transportation Biomass</t>
  </si>
  <si>
    <t xml:space="preserve">  Industry Processes</t>
  </si>
  <si>
    <t xml:space="preserve">  Agriculture</t>
  </si>
  <si>
    <t xml:space="preserve">  LULUCF</t>
  </si>
  <si>
    <t xml:space="preserve">  Waste</t>
  </si>
  <si>
    <t>TOTAL</t>
  </si>
  <si>
    <t>Subtotals, F-Gases</t>
  </si>
  <si>
    <t>Unspecified mix of HFCs (1)</t>
  </si>
  <si>
    <t>CF4</t>
  </si>
  <si>
    <t>C2F6</t>
  </si>
  <si>
    <t>C3F8</t>
  </si>
  <si>
    <t>C4F10</t>
  </si>
  <si>
    <t>c-C4F8</t>
  </si>
  <si>
    <t>C5F12</t>
  </si>
  <si>
    <t>C6F14</t>
  </si>
  <si>
    <t>C10F18</t>
  </si>
  <si>
    <t>c-C3F6</t>
  </si>
  <si>
    <t>Unspecified mix of PFCs (1)</t>
  </si>
  <si>
    <t>Unspecified mix of HFCs and PFCs(1)</t>
  </si>
  <si>
    <t>SF6</t>
  </si>
  <si>
    <t>NF3</t>
  </si>
  <si>
    <t>All Industries, t</t>
  </si>
  <si>
    <t>All Industries, kt CO2e</t>
  </si>
  <si>
    <t>Subtotals, CO2e (MMT)</t>
  </si>
  <si>
    <t>F-gases</t>
  </si>
  <si>
    <t>Total Emissions</t>
  </si>
  <si>
    <t>TOTAL 2005 US EMISSIONS, MMT CO2e</t>
  </si>
  <si>
    <t>EPA 2015 Forestry Emissions for 2005 (kt)</t>
  </si>
  <si>
    <t>&lt;- We use the 2015 inventory estimates because our data source for forecasted LULUCF emissions is based on the is year, not the 2017 inventory (which has significantly revised down emissions)</t>
  </si>
  <si>
    <t>EPA 2015 Forestry Emissions for 2005 (MMT CO2e)</t>
  </si>
  <si>
    <t>ADJUSTED 2005 US EMISSIONS, MMT CO2e</t>
  </si>
  <si>
    <r>
      <rPr>
        <b/>
        <sz val="12"/>
        <color rgb="FF18305C"/>
        <rFont val="Arial Narrow"/>
        <family val="2"/>
      </rPr>
      <t>Appendix 8.A: Lifetimes, Radiative Efficiencies and Metric Values</t>
    </r>
  </si>
  <si>
    <r>
      <rPr>
        <b/>
        <sz val="8"/>
        <color rgb="FF18305C"/>
        <rFont val="Arial Narrow"/>
        <family val="2"/>
      </rPr>
      <t>Table</t>
    </r>
    <r>
      <rPr>
        <b/>
        <sz val="8"/>
        <color rgb="FF18305C"/>
        <rFont val="Calibri"/>
        <family val="2"/>
      </rPr>
      <t xml:space="preserve"> 8.A.1 | </t>
    </r>
    <r>
      <rPr>
        <sz val="8"/>
        <color rgb="FF231F20"/>
        <rFont val="Calibri"/>
        <family val="2"/>
      </rPr>
      <t>Radiative efficiencies (REs), lifetimes/adjustment times, AGWP and GWP values for 20 and 100 years, and AGTP and GTP values for 20, 50 and 100 years. Climate–carbon feedbacks are included for CO</t>
    </r>
    <r>
      <rPr>
        <sz val="5"/>
        <color rgb="FF231F20"/>
        <rFont val="Calibri"/>
        <family val="2"/>
      </rPr>
      <t xml:space="preserve">2 </t>
    </r>
    <r>
      <rPr>
        <sz val="8"/>
        <color rgb="FF231F20"/>
        <rFont val="Calibri"/>
        <family val="2"/>
      </rPr>
      <t>while no climate</t>
    </r>
  </si>
  <si>
    <r>
      <rPr>
        <sz val="8"/>
        <color rgb="FF231F20"/>
        <rFont val="Calibri"/>
        <family val="2"/>
      </rPr>
      <t>feedbacks are included for the other components (see discussion in Sections 8.7.1.4 and 8.7.2.1, Supplementary Material and notes below the table; Supplementary Material Table 8.SM.16 gives analogous values including climate–carbon feedbacks for non-CO</t>
    </r>
    <r>
      <rPr>
        <sz val="5"/>
        <color rgb="FF231F20"/>
        <rFont val="Calibri"/>
        <family val="2"/>
      </rPr>
      <t xml:space="preserve">2 </t>
    </r>
    <r>
      <rPr>
        <sz val="8"/>
        <color rgb="FF231F20"/>
        <rFont val="Calibri"/>
        <family val="2"/>
      </rPr>
      <t>emissions). For a complete list of chemical names and CAS numbers, and for accurate replications of metric values, see Supplementary Material Section 8.SM.13 and references therein.</t>
    </r>
  </si>
  <si>
    <r>
      <rPr>
        <b/>
        <sz val="8"/>
        <color rgb="FF231F20"/>
        <rFont val="Arial Narrow"/>
        <family val="2"/>
      </rPr>
      <t>Acronym, Common Name or Chemi- cal Name</t>
    </r>
  </si>
  <si>
    <r>
      <rPr>
        <b/>
        <sz val="8"/>
        <color rgb="FF231F20"/>
        <rFont val="Arial Narrow"/>
        <family val="2"/>
      </rPr>
      <t>Chemical Formula</t>
    </r>
  </si>
  <si>
    <r>
      <rPr>
        <sz val="8"/>
        <color rgb="FF231F20"/>
        <rFont val="Calibri"/>
        <family val="2"/>
      </rPr>
      <t>Lifetime (Years)</t>
    </r>
  </si>
  <si>
    <r>
      <rPr>
        <sz val="8"/>
        <color rgb="FF231F20"/>
        <rFont val="Calibri"/>
        <family val="2"/>
      </rPr>
      <t>Radiative Efficiency (W m</t>
    </r>
    <r>
      <rPr>
        <sz val="5"/>
        <color rgb="FF231F20"/>
        <rFont val="Calibri"/>
        <family val="2"/>
      </rPr>
      <t xml:space="preserve">–2
</t>
    </r>
    <r>
      <rPr>
        <sz val="8"/>
        <color rgb="FF231F20"/>
        <rFont val="Calibri"/>
        <family val="2"/>
      </rPr>
      <t>ppb</t>
    </r>
    <r>
      <rPr>
        <sz val="5"/>
        <color rgb="FF231F20"/>
        <rFont val="Calibri"/>
        <family val="2"/>
      </rPr>
      <t>–1</t>
    </r>
    <r>
      <rPr>
        <sz val="8"/>
        <color rgb="FF231F20"/>
        <rFont val="Calibri"/>
        <family val="2"/>
      </rPr>
      <t>)</t>
    </r>
  </si>
  <si>
    <r>
      <rPr>
        <sz val="8"/>
        <color rgb="FF231F20"/>
        <rFont val="Calibri"/>
        <family val="2"/>
      </rPr>
      <t xml:space="preserve">AGWP
</t>
    </r>
    <r>
      <rPr>
        <sz val="8"/>
        <color rgb="FF231F20"/>
        <rFont val="Calibri"/>
        <family val="2"/>
      </rPr>
      <t>20-year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</si>
  <si>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20-year</t>
    </r>
  </si>
  <si>
    <r>
      <rPr>
        <sz val="8"/>
        <color rgb="FF231F20"/>
        <rFont val="Calibri"/>
        <family val="2"/>
      </rPr>
      <t xml:space="preserve">AGWP
</t>
    </r>
    <r>
      <rPr>
        <sz val="8"/>
        <color rgb="FF231F20"/>
        <rFont val="Calibri"/>
        <family val="2"/>
      </rPr>
      <t>100-year (W m</t>
    </r>
    <r>
      <rPr>
        <sz val="5"/>
        <color rgb="FF231F20"/>
        <rFont val="Calibri"/>
        <family val="2"/>
      </rPr>
      <t xml:space="preserve">–2
</t>
    </r>
    <r>
      <rPr>
        <sz val="8"/>
        <color rgb="FF231F20"/>
        <rFont val="Calibri"/>
        <family val="2"/>
      </rPr>
      <t>yr kg</t>
    </r>
    <r>
      <rPr>
        <sz val="5"/>
        <color rgb="FF231F20"/>
        <rFont val="Calibri"/>
        <family val="2"/>
      </rPr>
      <t>–1</t>
    </r>
    <r>
      <rPr>
        <sz val="8"/>
        <color rgb="FF231F20"/>
        <rFont val="Calibri"/>
        <family val="2"/>
      </rPr>
      <t>)</t>
    </r>
  </si>
  <si>
    <r>
      <rPr>
        <b/>
        <sz val="8"/>
        <color rgb="FF231F20"/>
        <rFont val="Calibri"/>
        <family val="2"/>
      </rPr>
      <t xml:space="preserve">GWP
</t>
    </r>
    <r>
      <rPr>
        <b/>
        <sz val="8"/>
        <color rgb="FF231F20"/>
        <rFont val="Calibri"/>
        <family val="2"/>
      </rPr>
      <t>100-year</t>
    </r>
  </si>
  <si>
    <r>
      <rPr>
        <sz val="8"/>
        <color rgb="FF231F20"/>
        <rFont val="Calibri"/>
        <family val="2"/>
      </rPr>
      <t xml:space="preserve">AGTP
</t>
    </r>
    <r>
      <rPr>
        <sz val="8"/>
        <color rgb="FF231F20"/>
        <rFont val="Calibri"/>
        <family val="2"/>
      </rPr>
      <t>20-year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</si>
  <si>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20-year</t>
    </r>
  </si>
  <si>
    <r>
      <rPr>
        <sz val="8"/>
        <color rgb="FF231F20"/>
        <rFont val="Calibri"/>
        <family val="2"/>
      </rPr>
      <t xml:space="preserve">AGTP
</t>
    </r>
    <r>
      <rPr>
        <sz val="8"/>
        <color rgb="FF231F20"/>
        <rFont val="Calibri"/>
        <family val="2"/>
      </rPr>
      <t>50-year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</si>
  <si>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50-year</t>
    </r>
  </si>
  <si>
    <r>
      <rPr>
        <sz val="8"/>
        <color rgb="FF231F20"/>
        <rFont val="Calibri"/>
        <family val="2"/>
      </rPr>
      <t xml:space="preserve">AGTP
</t>
    </r>
    <r>
      <rPr>
        <sz val="8"/>
        <color rgb="FF231F20"/>
        <rFont val="Calibri"/>
        <family val="2"/>
      </rPr>
      <t>100-year (K kg</t>
    </r>
    <r>
      <rPr>
        <sz val="5"/>
        <color rgb="FF231F20"/>
        <rFont val="Calibri"/>
        <family val="2"/>
      </rPr>
      <t>–1</t>
    </r>
    <r>
      <rPr>
        <sz val="8"/>
        <color rgb="FF231F20"/>
        <rFont val="Calibri"/>
        <family val="2"/>
      </rPr>
      <t>)</t>
    </r>
  </si>
  <si>
    <r>
      <rPr>
        <b/>
        <sz val="8"/>
        <color rgb="FF231F20"/>
        <rFont val="Calibri"/>
        <family val="2"/>
      </rPr>
      <t xml:space="preserve">GTP
</t>
    </r>
    <r>
      <rPr>
        <b/>
        <sz val="8"/>
        <color rgb="FF231F20"/>
        <rFont val="Calibri"/>
        <family val="2"/>
      </rPr>
      <t>100-year</t>
    </r>
  </si>
  <si>
    <r>
      <rPr>
        <sz val="7"/>
        <color rgb="FF231F20"/>
        <rFont val="Calibri"/>
        <family val="2"/>
      </rPr>
      <t>Carbon dioxide</t>
    </r>
  </si>
  <si>
    <r>
      <rPr>
        <sz val="7"/>
        <color rgb="FF231F20"/>
        <rFont val="Calibri"/>
        <family val="2"/>
      </rPr>
      <t>CO</t>
    </r>
    <r>
      <rPr>
        <sz val="4"/>
        <color rgb="FF231F20"/>
        <rFont val="Calibri"/>
        <family val="2"/>
      </rPr>
      <t>2</t>
    </r>
  </si>
  <si>
    <r>
      <rPr>
        <sz val="7"/>
        <color rgb="FF231F20"/>
        <rFont val="Calibri"/>
        <family val="2"/>
      </rPr>
      <t>see*</t>
    </r>
  </si>
  <si>
    <r>
      <rPr>
        <sz val="7"/>
        <color rgb="FF231F20"/>
        <rFont val="Calibri"/>
        <family val="2"/>
      </rPr>
      <t>1.37e-5</t>
    </r>
  </si>
  <si>
    <r>
      <rPr>
        <sz val="7"/>
        <color rgb="FF231F20"/>
        <rFont val="Calibri"/>
        <family val="2"/>
      </rPr>
      <t>2.49e-14</t>
    </r>
  </si>
  <si>
    <r>
      <rPr>
        <sz val="7"/>
        <color rgb="FF231F20"/>
        <rFont val="Calibri"/>
        <family val="2"/>
      </rPr>
      <t>9.17e-14</t>
    </r>
  </si>
  <si>
    <r>
      <rPr>
        <sz val="7"/>
        <color rgb="FF231F20"/>
        <rFont val="Calibri"/>
        <family val="2"/>
      </rPr>
      <t>6.84e-16</t>
    </r>
  </si>
  <si>
    <r>
      <rPr>
        <sz val="7"/>
        <color rgb="FF231F20"/>
        <rFont val="Calibri"/>
        <family val="2"/>
      </rPr>
      <t>6.17e-16</t>
    </r>
  </si>
  <si>
    <r>
      <rPr>
        <sz val="7"/>
        <color rgb="FF231F20"/>
        <rFont val="Calibri"/>
        <family val="2"/>
      </rPr>
      <t>5.47e-16</t>
    </r>
  </si>
  <si>
    <r>
      <rPr>
        <sz val="7"/>
        <color rgb="FF231F20"/>
        <rFont val="Calibri"/>
        <family val="2"/>
      </rPr>
      <t>Methane</t>
    </r>
  </si>
  <si>
    <r>
      <rPr>
        <sz val="7"/>
        <color rgb="FF231F20"/>
        <rFont val="Calibri"/>
        <family val="2"/>
      </rPr>
      <t>CH</t>
    </r>
    <r>
      <rPr>
        <sz val="4"/>
        <color rgb="FF231F20"/>
        <rFont val="Calibri"/>
        <family val="2"/>
      </rPr>
      <t>4</t>
    </r>
  </si>
  <si>
    <r>
      <rPr>
        <sz val="7"/>
        <color rgb="FF231F20"/>
        <rFont val="Calibri"/>
        <family val="2"/>
      </rPr>
      <t>12.4</t>
    </r>
    <r>
      <rPr>
        <sz val="4"/>
        <color rgb="FF231F20"/>
        <rFont val="Calibri"/>
        <family val="2"/>
      </rPr>
      <t>†</t>
    </r>
  </si>
  <si>
    <r>
      <rPr>
        <sz val="7"/>
        <color rgb="FF231F20"/>
        <rFont val="Calibri"/>
        <family val="2"/>
      </rPr>
      <t>3.63e-4</t>
    </r>
  </si>
  <si>
    <r>
      <rPr>
        <sz val="7"/>
        <color rgb="FF231F20"/>
        <rFont val="Calibri"/>
        <family val="2"/>
      </rPr>
      <t>2.09e-12</t>
    </r>
  </si>
  <si>
    <r>
      <rPr>
        <sz val="7"/>
        <color rgb="FF231F20"/>
        <rFont val="Calibri"/>
        <family val="2"/>
      </rPr>
      <t>2.61e-12</t>
    </r>
  </si>
  <si>
    <r>
      <rPr>
        <sz val="7"/>
        <color rgb="FF231F20"/>
        <rFont val="Calibri"/>
        <family val="2"/>
      </rPr>
      <t>4.62e-14</t>
    </r>
  </si>
  <si>
    <r>
      <rPr>
        <sz val="7"/>
        <color rgb="FF231F20"/>
        <rFont val="Calibri"/>
        <family val="2"/>
      </rPr>
      <t>8.69e-15</t>
    </r>
  </si>
  <si>
    <r>
      <rPr>
        <sz val="7"/>
        <color rgb="FF231F20"/>
        <rFont val="Calibri"/>
        <family val="2"/>
      </rPr>
      <t>2.34e-15</t>
    </r>
  </si>
  <si>
    <r>
      <rPr>
        <sz val="7"/>
        <color rgb="FF231F20"/>
        <rFont val="Calibri"/>
        <family val="2"/>
      </rPr>
      <t>Fossil methane‡</t>
    </r>
  </si>
  <si>
    <r>
      <rPr>
        <sz val="7"/>
        <color rgb="FF231F20"/>
        <rFont val="Calibri"/>
        <family val="2"/>
      </rPr>
      <t>2.11e-12</t>
    </r>
  </si>
  <si>
    <r>
      <rPr>
        <sz val="7"/>
        <color rgb="FF231F20"/>
        <rFont val="Calibri"/>
        <family val="2"/>
      </rPr>
      <t>2.73e-12</t>
    </r>
  </si>
  <si>
    <r>
      <rPr>
        <sz val="7"/>
        <color rgb="FF231F20"/>
        <rFont val="Calibri"/>
        <family val="2"/>
      </rPr>
      <t>4.68e-14</t>
    </r>
  </si>
  <si>
    <r>
      <rPr>
        <sz val="7"/>
        <color rgb="FF231F20"/>
        <rFont val="Calibri"/>
        <family val="2"/>
      </rPr>
      <t>9.55e-15</t>
    </r>
  </si>
  <si>
    <r>
      <rPr>
        <sz val="7"/>
        <color rgb="FF231F20"/>
        <rFont val="Calibri"/>
        <family val="2"/>
      </rPr>
      <t>3.11e-15</t>
    </r>
  </si>
  <si>
    <r>
      <rPr>
        <sz val="7"/>
        <color rgb="FF231F20"/>
        <rFont val="Calibri"/>
        <family val="2"/>
      </rPr>
      <t>Nitrous Oxide</t>
    </r>
  </si>
  <si>
    <r>
      <rPr>
        <sz val="7"/>
        <color rgb="FF231F20"/>
        <rFont val="Calibri"/>
        <family val="2"/>
      </rPr>
      <t>N</t>
    </r>
    <r>
      <rPr>
        <sz val="4"/>
        <color rgb="FF231F20"/>
        <rFont val="Calibri"/>
        <family val="2"/>
      </rPr>
      <t>2</t>
    </r>
    <r>
      <rPr>
        <sz val="7"/>
        <color rgb="FF231F20"/>
        <rFont val="Calibri"/>
        <family val="2"/>
      </rPr>
      <t>O</t>
    </r>
  </si>
  <si>
    <r>
      <rPr>
        <sz val="7"/>
        <color rgb="FF231F20"/>
        <rFont val="Calibri"/>
        <family val="2"/>
      </rPr>
      <t>121</t>
    </r>
    <r>
      <rPr>
        <sz val="4"/>
        <color rgb="FF231F20"/>
        <rFont val="Calibri"/>
        <family val="2"/>
      </rPr>
      <t>†</t>
    </r>
  </si>
  <si>
    <r>
      <rPr>
        <sz val="7"/>
        <color rgb="FF231F20"/>
        <rFont val="Calibri"/>
        <family val="2"/>
      </rPr>
      <t>3.00e-3</t>
    </r>
  </si>
  <si>
    <r>
      <rPr>
        <sz val="7"/>
        <color rgb="FF231F20"/>
        <rFont val="Calibri"/>
        <family val="2"/>
      </rPr>
      <t>6.58e-12</t>
    </r>
  </si>
  <si>
    <r>
      <rPr>
        <sz val="7"/>
        <color rgb="FF231F20"/>
        <rFont val="Calibri"/>
        <family val="2"/>
      </rPr>
      <t>2.43e-11</t>
    </r>
  </si>
  <si>
    <r>
      <rPr>
        <sz val="7"/>
        <color rgb="FF231F20"/>
        <rFont val="Calibri"/>
        <family val="2"/>
      </rPr>
      <t>1.89e-13</t>
    </r>
  </si>
  <si>
    <r>
      <rPr>
        <sz val="7"/>
        <color rgb="FF231F20"/>
        <rFont val="Calibri"/>
        <family val="2"/>
      </rPr>
      <t>1.74e-13</t>
    </r>
  </si>
  <si>
    <r>
      <rPr>
        <sz val="7"/>
        <color rgb="FF231F20"/>
        <rFont val="Calibri"/>
        <family val="2"/>
      </rPr>
      <t>1.28e-13</t>
    </r>
  </si>
  <si>
    <r>
      <rPr>
        <sz val="7"/>
        <color rgb="FF231F20"/>
        <rFont val="Calibri"/>
        <family val="2"/>
      </rPr>
      <t>CFC-11</t>
    </r>
  </si>
  <si>
    <r>
      <rPr>
        <sz val="7"/>
        <color rgb="FF231F20"/>
        <rFont val="Calibri"/>
        <family val="2"/>
      </rPr>
      <t>CCl</t>
    </r>
    <r>
      <rPr>
        <sz val="4"/>
        <color rgb="FF231F20"/>
        <rFont val="Calibri"/>
        <family val="2"/>
      </rPr>
      <t>3</t>
    </r>
    <r>
      <rPr>
        <sz val="7"/>
        <color rgb="FF231F20"/>
        <rFont val="Calibri"/>
        <family val="2"/>
      </rPr>
      <t>F</t>
    </r>
  </si>
  <si>
    <r>
      <rPr>
        <sz val="7"/>
        <color rgb="FF231F20"/>
        <rFont val="Calibri"/>
        <family val="2"/>
      </rPr>
      <t>1.72e-10</t>
    </r>
  </si>
  <si>
    <r>
      <rPr>
        <sz val="7"/>
        <color rgb="FF231F20"/>
        <rFont val="Calibri"/>
        <family val="2"/>
      </rPr>
      <t>4.28e-10</t>
    </r>
  </si>
  <si>
    <r>
      <rPr>
        <sz val="7"/>
        <color rgb="FF231F20"/>
        <rFont val="Calibri"/>
        <family val="2"/>
      </rPr>
      <t>4.71e-12</t>
    </r>
  </si>
  <si>
    <r>
      <rPr>
        <sz val="7"/>
        <color rgb="FF231F20"/>
        <rFont val="Calibri"/>
        <family val="2"/>
      </rPr>
      <t>3.01e-12</t>
    </r>
  </si>
  <si>
    <r>
      <rPr>
        <sz val="7"/>
        <color rgb="FF231F20"/>
        <rFont val="Calibri"/>
        <family val="2"/>
      </rPr>
      <t>1.28e-12</t>
    </r>
  </si>
  <si>
    <r>
      <rPr>
        <sz val="7"/>
        <color rgb="FF231F20"/>
        <rFont val="Calibri"/>
        <family val="2"/>
      </rPr>
      <t>CFC-12</t>
    </r>
  </si>
  <si>
    <r>
      <rPr>
        <sz val="7"/>
        <color rgb="FF231F20"/>
        <rFont val="Calibri"/>
        <family val="2"/>
      </rPr>
      <t>CCl</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</si>
  <si>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2.69e-10</t>
    </r>
  </si>
  <si>
    <r>
      <rPr>
        <sz val="7"/>
        <color rgb="FF231F20"/>
        <rFont val="Calibri"/>
        <family val="2"/>
      </rPr>
      <t>9.39e-10</t>
    </r>
  </si>
  <si>
    <r>
      <rPr>
        <sz val="7"/>
        <color rgb="FF231F20"/>
        <rFont val="Calibri"/>
        <family val="2"/>
      </rPr>
      <t>7.71e-12</t>
    </r>
  </si>
  <si>
    <r>
      <rPr>
        <sz val="7"/>
        <color rgb="FF231F20"/>
        <rFont val="Calibri"/>
        <family val="2"/>
      </rPr>
      <t>6.75e-12</t>
    </r>
  </si>
  <si>
    <r>
      <rPr>
        <sz val="7"/>
        <color rgb="FF231F20"/>
        <rFont val="Calibri"/>
        <family val="2"/>
      </rPr>
      <t>4.62e-12</t>
    </r>
  </si>
  <si>
    <r>
      <rPr>
        <sz val="7"/>
        <color rgb="FF231F20"/>
        <rFont val="Calibri"/>
        <family val="2"/>
      </rPr>
      <t>CFC-13</t>
    </r>
  </si>
  <si>
    <r>
      <rPr>
        <sz val="7"/>
        <color rgb="FF231F20"/>
        <rFont val="Calibri"/>
        <family val="2"/>
      </rPr>
      <t>CClF</t>
    </r>
    <r>
      <rPr>
        <sz val="4"/>
        <color rgb="FF231F20"/>
        <rFont val="Calibri"/>
        <family val="2"/>
      </rPr>
      <t>3</t>
    </r>
  </si>
  <si>
    <r>
      <rPr>
        <sz val="7"/>
        <color rgb="FF231F20"/>
        <rFont val="Calibri"/>
        <family val="2"/>
      </rPr>
      <t>2.71e-10</t>
    </r>
  </si>
  <si>
    <r>
      <rPr>
        <sz val="7"/>
        <color rgb="FF231F20"/>
        <rFont val="Calibri"/>
        <family val="2"/>
      </rPr>
      <t>1.27e-09</t>
    </r>
  </si>
  <si>
    <r>
      <rPr>
        <sz val="7"/>
        <color rgb="FF231F20"/>
        <rFont val="Calibri"/>
        <family val="2"/>
      </rPr>
      <t>7.99e-12</t>
    </r>
  </si>
  <si>
    <r>
      <rPr>
        <sz val="7"/>
        <color rgb="FF231F20"/>
        <rFont val="Calibri"/>
        <family val="2"/>
      </rPr>
      <t>8.77e-12</t>
    </r>
  </si>
  <si>
    <r>
      <rPr>
        <sz val="7"/>
        <color rgb="FF231F20"/>
        <rFont val="Calibri"/>
        <family val="2"/>
      </rPr>
      <t>8.71e-12</t>
    </r>
  </si>
  <si>
    <r>
      <rPr>
        <sz val="7"/>
        <color rgb="FF231F20"/>
        <rFont val="Calibri"/>
        <family val="2"/>
      </rPr>
      <t>CFC-113</t>
    </r>
  </si>
  <si>
    <r>
      <rPr>
        <sz val="7"/>
        <color rgb="FF231F20"/>
        <rFont val="Calibri"/>
        <family val="2"/>
      </rPr>
      <t>CCl</t>
    </r>
    <r>
      <rPr>
        <sz val="4"/>
        <color rgb="FF231F20"/>
        <rFont val="Calibri"/>
        <family val="2"/>
      </rPr>
      <t>2</t>
    </r>
    <r>
      <rPr>
        <sz val="7"/>
        <color rgb="FF231F20"/>
        <rFont val="Calibri"/>
        <family val="2"/>
      </rPr>
      <t>FCClF</t>
    </r>
    <r>
      <rPr>
        <sz val="4"/>
        <color rgb="FF231F20"/>
        <rFont val="Calibri"/>
        <family val="2"/>
      </rPr>
      <t>2</t>
    </r>
  </si>
  <si>
    <r>
      <rPr>
        <sz val="7"/>
        <color rgb="FF231F20"/>
        <rFont val="Calibri"/>
        <family val="2"/>
      </rPr>
      <t>1.62e-10</t>
    </r>
  </si>
  <si>
    <r>
      <rPr>
        <sz val="7"/>
        <color rgb="FF231F20"/>
        <rFont val="Calibri"/>
        <family val="2"/>
      </rPr>
      <t>5.34e-10</t>
    </r>
  </si>
  <si>
    <r>
      <rPr>
        <sz val="7"/>
        <color rgb="FF231F20"/>
        <rFont val="Calibri"/>
        <family val="2"/>
      </rPr>
      <t>4.60e-12</t>
    </r>
  </si>
  <si>
    <r>
      <rPr>
        <sz val="7"/>
        <color rgb="FF231F20"/>
        <rFont val="Calibri"/>
        <family val="2"/>
      </rPr>
      <t>3.85e-12</t>
    </r>
  </si>
  <si>
    <r>
      <rPr>
        <sz val="7"/>
        <color rgb="FF231F20"/>
        <rFont val="Calibri"/>
        <family val="2"/>
      </rPr>
      <t>2.45e-12</t>
    </r>
  </si>
  <si>
    <r>
      <rPr>
        <sz val="7"/>
        <color rgb="FF231F20"/>
        <rFont val="Calibri"/>
        <family val="2"/>
      </rPr>
      <t>CFC-114</t>
    </r>
  </si>
  <si>
    <r>
      <rPr>
        <sz val="7"/>
        <color rgb="FF231F20"/>
        <rFont val="Calibri"/>
        <family val="2"/>
      </rPr>
      <t>CClF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</si>
  <si>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1.92e-10</t>
    </r>
  </si>
  <si>
    <r>
      <rPr>
        <sz val="7"/>
        <color rgb="FF231F20"/>
        <rFont val="Calibri"/>
        <family val="2"/>
      </rPr>
      <t>7.88e-10</t>
    </r>
  </si>
  <si>
    <r>
      <rPr>
        <sz val="7"/>
        <color rgb="FF231F20"/>
        <rFont val="Calibri"/>
        <family val="2"/>
      </rPr>
      <t>5.60e-12</t>
    </r>
  </si>
  <si>
    <r>
      <rPr>
        <sz val="7"/>
        <color rgb="FF231F20"/>
        <rFont val="Calibri"/>
        <family val="2"/>
      </rPr>
      <t>5.56e-12</t>
    </r>
  </si>
  <si>
    <r>
      <rPr>
        <sz val="7"/>
        <color rgb="FF231F20"/>
        <rFont val="Calibri"/>
        <family val="2"/>
      </rPr>
      <t>4.68e-12</t>
    </r>
  </si>
  <si>
    <r>
      <rPr>
        <sz val="7"/>
        <color rgb="FF231F20"/>
        <rFont val="Calibri"/>
        <family val="2"/>
      </rPr>
      <t>CFC-115</t>
    </r>
  </si>
  <si>
    <r>
      <rPr>
        <sz val="7"/>
        <color rgb="FF231F20"/>
        <rFont val="Calibri"/>
        <family val="2"/>
      </rPr>
      <t>CClF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</si>
  <si>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1.46e-10</t>
    </r>
  </si>
  <si>
    <r>
      <rPr>
        <sz val="7"/>
        <color rgb="FF231F20"/>
        <rFont val="Calibri"/>
        <family val="2"/>
      </rPr>
      <t>7.03e-10</t>
    </r>
  </si>
  <si>
    <r>
      <rPr>
        <sz val="7"/>
        <color rgb="FF231F20"/>
        <rFont val="Calibri"/>
        <family val="2"/>
      </rPr>
      <t>4.32e-12</t>
    </r>
  </si>
  <si>
    <r>
      <rPr>
        <sz val="7"/>
        <color rgb="FF231F20"/>
        <rFont val="Calibri"/>
        <family val="2"/>
      </rPr>
      <t>4.81e-12</t>
    </r>
  </si>
  <si>
    <r>
      <rPr>
        <sz val="7"/>
        <color rgb="FF231F20"/>
        <rFont val="Calibri"/>
        <family val="2"/>
      </rPr>
      <t>4.91e-12</t>
    </r>
  </si>
  <si>
    <r>
      <rPr>
        <sz val="7"/>
        <color rgb="FF231F20"/>
        <rFont val="Calibri"/>
        <family val="2"/>
      </rPr>
      <t>HCFC-21</t>
    </r>
  </si>
  <si>
    <r>
      <rPr>
        <sz val="7"/>
        <color rgb="FF231F20"/>
        <rFont val="Calibri"/>
        <family val="2"/>
      </rPr>
      <t>CHCl</t>
    </r>
    <r>
      <rPr>
        <sz val="4"/>
        <color rgb="FF231F20"/>
        <rFont val="Calibri"/>
        <family val="2"/>
      </rPr>
      <t>2</t>
    </r>
    <r>
      <rPr>
        <sz val="7"/>
        <color rgb="FF231F20"/>
        <rFont val="Calibri"/>
        <family val="2"/>
      </rPr>
      <t>F</t>
    </r>
  </si>
  <si>
    <r>
      <rPr>
        <sz val="7"/>
        <color rgb="FF231F20"/>
        <rFont val="Calibri"/>
        <family val="2"/>
      </rPr>
      <t>1.35e-11</t>
    </r>
  </si>
  <si>
    <r>
      <rPr>
        <sz val="7"/>
        <color rgb="FF231F20"/>
        <rFont val="Calibri"/>
        <family val="2"/>
      </rPr>
      <t>1.31e-13</t>
    </r>
  </si>
  <si>
    <r>
      <rPr>
        <sz val="7"/>
        <color rgb="FF231F20"/>
        <rFont val="Calibri"/>
        <family val="2"/>
      </rPr>
      <t>1.59e-14</t>
    </r>
  </si>
  <si>
    <r>
      <rPr>
        <sz val="7"/>
        <color rgb="FF231F20"/>
        <rFont val="Calibri"/>
        <family val="2"/>
      </rPr>
      <t>1.12e-14</t>
    </r>
  </si>
  <si>
    <r>
      <rPr>
        <sz val="7"/>
        <color rgb="FF231F20"/>
        <rFont val="Calibri"/>
        <family val="2"/>
      </rPr>
      <t>HCFC-22</t>
    </r>
  </si>
  <si>
    <r>
      <rPr>
        <sz val="7"/>
        <color rgb="FF231F20"/>
        <rFont val="Calibri"/>
        <family val="2"/>
      </rPr>
      <t>CHClF</t>
    </r>
    <r>
      <rPr>
        <sz val="4"/>
        <color rgb="FF231F20"/>
        <rFont val="Calibri"/>
        <family val="2"/>
      </rPr>
      <t>2</t>
    </r>
  </si>
  <si>
    <r>
      <rPr>
        <sz val="7"/>
        <color rgb="FF231F20"/>
        <rFont val="Calibri"/>
        <family val="2"/>
      </rPr>
      <t>1.32e-10</t>
    </r>
  </si>
  <si>
    <r>
      <rPr>
        <sz val="7"/>
        <color rgb="FF231F20"/>
        <rFont val="Calibri"/>
        <family val="2"/>
      </rPr>
      <t>2.87e-12</t>
    </r>
  </si>
  <si>
    <r>
      <rPr>
        <sz val="7"/>
        <color rgb="FF231F20"/>
        <rFont val="Calibri"/>
        <family val="2"/>
      </rPr>
      <t>5.13e-13</t>
    </r>
  </si>
  <si>
    <r>
      <rPr>
        <sz val="7"/>
        <color rgb="FF231F20"/>
        <rFont val="Calibri"/>
        <family val="2"/>
      </rPr>
      <t>1.43e-13</t>
    </r>
  </si>
  <si>
    <r>
      <rPr>
        <sz val="7"/>
        <color rgb="FF231F20"/>
        <rFont val="Calibri"/>
        <family val="2"/>
      </rPr>
      <t>HCFC-122</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</si>
  <si>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Cl</t>
    </r>
  </si>
  <si>
    <r>
      <rPr>
        <sz val="7"/>
        <color rgb="FF231F20"/>
        <rFont val="Calibri"/>
        <family val="2"/>
      </rPr>
      <t>5.43e-12</t>
    </r>
  </si>
  <si>
    <r>
      <rPr>
        <sz val="7"/>
        <color rgb="FF231F20"/>
        <rFont val="Calibri"/>
        <family val="2"/>
      </rPr>
      <t>4.81e-14</t>
    </r>
  </si>
  <si>
    <r>
      <rPr>
        <sz val="7"/>
        <color rgb="FF231F20"/>
        <rFont val="Calibri"/>
        <family val="2"/>
      </rPr>
      <t>6.25e-15</t>
    </r>
  </si>
  <si>
    <r>
      <rPr>
        <sz val="7"/>
        <color rgb="FF231F20"/>
        <rFont val="Calibri"/>
        <family val="2"/>
      </rPr>
      <t>4.47e-15</t>
    </r>
  </si>
  <si>
    <r>
      <rPr>
        <sz val="7"/>
        <color rgb="FF231F20"/>
        <rFont val="Calibri"/>
        <family val="2"/>
      </rPr>
      <t>HCFC-122a</t>
    </r>
  </si>
  <si>
    <r>
      <rPr>
        <sz val="7"/>
        <color rgb="FF231F20"/>
        <rFont val="Calibri"/>
        <family val="2"/>
      </rPr>
      <t>CHFClCFCl</t>
    </r>
    <r>
      <rPr>
        <sz val="4"/>
        <color rgb="FF231F20"/>
        <rFont val="Calibri"/>
        <family val="2"/>
      </rPr>
      <t>2</t>
    </r>
  </si>
  <si>
    <r>
      <rPr>
        <sz val="7"/>
        <color rgb="FF231F20"/>
        <rFont val="Calibri"/>
        <family val="2"/>
      </rPr>
      <t>2.36e-11</t>
    </r>
  </si>
  <si>
    <r>
      <rPr>
        <sz val="7"/>
        <color rgb="FF231F20"/>
        <rFont val="Calibri"/>
        <family val="2"/>
      </rPr>
      <t>2.37e-11</t>
    </r>
  </si>
  <si>
    <r>
      <rPr>
        <sz val="7"/>
        <color rgb="FF231F20"/>
        <rFont val="Calibri"/>
        <family val="2"/>
      </rPr>
      <t>2.91e-13</t>
    </r>
  </si>
  <si>
    <r>
      <rPr>
        <sz val="7"/>
        <color rgb="FF231F20"/>
        <rFont val="Calibri"/>
        <family val="2"/>
      </rPr>
      <t>2.99e-14</t>
    </r>
  </si>
  <si>
    <r>
      <rPr>
        <sz val="7"/>
        <color rgb="FF231F20"/>
        <rFont val="Calibri"/>
        <family val="2"/>
      </rPr>
      <t>1.96e-14</t>
    </r>
  </si>
  <si>
    <r>
      <rPr>
        <sz val="7"/>
        <color rgb="FF231F20"/>
        <rFont val="Calibri"/>
        <family val="2"/>
      </rPr>
      <t>HCFC-123</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</si>
  <si>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</si>
  <si>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7.28e-12</t>
    </r>
  </si>
  <si>
    <r>
      <rPr>
        <sz val="7"/>
        <color rgb="FF231F20"/>
        <rFont val="Calibri"/>
        <family val="2"/>
      </rPr>
      <t>6.71e-14</t>
    </r>
  </si>
  <si>
    <r>
      <rPr>
        <sz val="7"/>
        <color rgb="FF231F20"/>
        <rFont val="Calibri"/>
        <family val="2"/>
      </rPr>
      <t>8.45e-15</t>
    </r>
  </si>
  <si>
    <r>
      <rPr>
        <sz val="7"/>
        <color rgb="FF231F20"/>
        <rFont val="Calibri"/>
        <family val="2"/>
      </rPr>
      <t>6.00e-15</t>
    </r>
  </si>
  <si>
    <r>
      <rPr>
        <sz val="7"/>
        <color rgb="FF231F20"/>
        <rFont val="Calibri"/>
        <family val="2"/>
      </rPr>
      <t>HCFC-123a</t>
    </r>
  </si>
  <si>
    <r>
      <rPr>
        <sz val="7"/>
        <color rgb="FF231F20"/>
        <rFont val="Calibri"/>
        <family val="2"/>
      </rPr>
      <t>CHClFCF</t>
    </r>
    <r>
      <rPr>
        <sz val="4"/>
        <color rgb="FF231F20"/>
        <rFont val="Calibri"/>
        <family val="2"/>
      </rPr>
      <t>2</t>
    </r>
    <r>
      <rPr>
        <sz val="7"/>
        <color rgb="FF231F20"/>
        <rFont val="Calibri"/>
        <family val="2"/>
      </rPr>
      <t>Cl</t>
    </r>
  </si>
  <si>
    <r>
      <rPr>
        <sz val="7"/>
        <color rgb="FF231F20"/>
        <rFont val="Calibri"/>
        <family val="2"/>
      </rPr>
      <t>3.37e-11</t>
    </r>
  </si>
  <si>
    <r>
      <rPr>
        <sz val="7"/>
        <color rgb="FF231F20"/>
        <rFont val="Calibri"/>
        <family val="2"/>
      </rPr>
      <t>3.39e-11</t>
    </r>
  </si>
  <si>
    <r>
      <rPr>
        <sz val="7"/>
        <color rgb="FF231F20"/>
        <rFont val="Calibri"/>
        <family val="2"/>
      </rPr>
      <t>4.51e-13</t>
    </r>
  </si>
  <si>
    <r>
      <rPr>
        <sz val="7"/>
        <color rgb="FF231F20"/>
        <rFont val="Calibri"/>
        <family val="2"/>
      </rPr>
      <t>4.44e-14</t>
    </r>
  </si>
  <si>
    <r>
      <rPr>
        <sz val="7"/>
        <color rgb="FF231F20"/>
        <rFont val="Calibri"/>
        <family val="2"/>
      </rPr>
      <t>2.81e-14</t>
    </r>
  </si>
  <si>
    <r>
      <rPr>
        <sz val="7"/>
        <color rgb="FF231F20"/>
        <rFont val="Calibri"/>
        <family val="2"/>
      </rPr>
      <t>HCFC-124</t>
    </r>
  </si>
  <si>
    <r>
      <rPr>
        <sz val="7"/>
        <color rgb="FF231F20"/>
        <rFont val="Calibri"/>
        <family val="2"/>
      </rPr>
      <t>CHClFCF</t>
    </r>
    <r>
      <rPr>
        <sz val="4"/>
        <color rgb="FF231F20"/>
        <rFont val="Calibri"/>
        <family val="2"/>
      </rPr>
      <t>3</t>
    </r>
  </si>
  <si>
    <r>
      <rPr>
        <sz val="7"/>
        <color rgb="FF231F20"/>
        <rFont val="Calibri"/>
        <family val="2"/>
      </rPr>
      <t>4.67e-11</t>
    </r>
  </si>
  <si>
    <r>
      <rPr>
        <sz val="7"/>
        <color rgb="FF231F20"/>
        <rFont val="Calibri"/>
        <family val="2"/>
      </rPr>
      <t>4.83e-11</t>
    </r>
  </si>
  <si>
    <r>
      <rPr>
        <sz val="7"/>
        <color rgb="FF231F20"/>
        <rFont val="Calibri"/>
        <family val="2"/>
      </rPr>
      <t>7.63e-13</t>
    </r>
  </si>
  <si>
    <r>
      <rPr>
        <sz val="7"/>
        <color rgb="FF231F20"/>
        <rFont val="Calibri"/>
        <family val="2"/>
      </rPr>
      <t>7.46e-14</t>
    </r>
  </si>
  <si>
    <r>
      <rPr>
        <sz val="7"/>
        <color rgb="FF231F20"/>
        <rFont val="Calibri"/>
        <family val="2"/>
      </rPr>
      <t>4.03e-14</t>
    </r>
  </si>
  <si>
    <r>
      <rPr>
        <sz val="7"/>
        <color rgb="FF231F20"/>
        <rFont val="Calibri"/>
        <family val="2"/>
      </rPr>
      <t>HCFC-132c</t>
    </r>
  </si>
  <si>
    <r>
      <rPr>
        <sz val="7"/>
        <color rgb="FF231F20"/>
        <rFont val="Calibri"/>
        <family val="2"/>
      </rPr>
      <t>CH</t>
    </r>
    <r>
      <rPr>
        <sz val="4"/>
        <color rgb="FF231F20"/>
        <rFont val="Calibri"/>
        <family val="2"/>
      </rPr>
      <t>2</t>
    </r>
    <r>
      <rPr>
        <sz val="7"/>
        <color rgb="FF231F20"/>
        <rFont val="Calibri"/>
        <family val="2"/>
      </rPr>
      <t>FCFCl</t>
    </r>
    <r>
      <rPr>
        <sz val="4"/>
        <color rgb="FF231F20"/>
        <rFont val="Calibri"/>
        <family val="2"/>
      </rPr>
      <t>2</t>
    </r>
  </si>
  <si>
    <r>
      <rPr>
        <sz val="7"/>
        <color rgb="FF231F20"/>
        <rFont val="Calibri"/>
        <family val="2"/>
      </rPr>
      <t>3.07e-11</t>
    </r>
  </si>
  <si>
    <r>
      <rPr>
        <sz val="7"/>
        <color rgb="FF231F20"/>
        <rFont val="Calibri"/>
        <family val="2"/>
      </rPr>
      <t>3.10e-11</t>
    </r>
  </si>
  <si>
    <r>
      <rPr>
        <sz val="7"/>
        <color rgb="FF231F20"/>
        <rFont val="Calibri"/>
        <family val="2"/>
      </rPr>
      <t>4.27e-13</t>
    </r>
  </si>
  <si>
    <r>
      <rPr>
        <sz val="7"/>
        <color rgb="FF231F20"/>
        <rFont val="Calibri"/>
        <family val="2"/>
      </rPr>
      <t>4.14e-14</t>
    </r>
  </si>
  <si>
    <r>
      <rPr>
        <sz val="7"/>
        <color rgb="FF231F20"/>
        <rFont val="Calibri"/>
        <family val="2"/>
      </rPr>
      <t>2.58e-14</t>
    </r>
  </si>
  <si>
    <r>
      <rPr>
        <sz val="7"/>
        <color rgb="FF231F20"/>
        <rFont val="Calibri"/>
        <family val="2"/>
      </rPr>
      <t>HCFC-141b</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</si>
  <si>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2</t>
    </r>
    <r>
      <rPr>
        <sz val="7"/>
        <color rgb="FF231F20"/>
        <rFont val="Calibri"/>
        <family val="2"/>
      </rPr>
      <t>F</t>
    </r>
  </si>
  <si>
    <r>
      <rPr>
        <sz val="7"/>
        <color rgb="FF231F20"/>
        <rFont val="Calibri"/>
        <family val="2"/>
      </rPr>
      <t>6.36e-11</t>
    </r>
  </si>
  <si>
    <r>
      <rPr>
        <sz val="7"/>
        <color rgb="FF231F20"/>
        <rFont val="Calibri"/>
        <family val="2"/>
      </rPr>
      <t>7.17e-11</t>
    </r>
  </si>
  <si>
    <r>
      <rPr>
        <sz val="7"/>
        <color rgb="FF231F20"/>
        <rFont val="Calibri"/>
        <family val="2"/>
      </rPr>
      <t>1.27e-12</t>
    </r>
  </si>
  <si>
    <r>
      <rPr>
        <sz val="7"/>
        <color rgb="FF231F20"/>
        <rFont val="Calibri"/>
        <family val="2"/>
      </rPr>
      <t>1.67e-13</t>
    </r>
  </si>
  <si>
    <r>
      <rPr>
        <sz val="7"/>
        <color rgb="FF231F20"/>
        <rFont val="Calibri"/>
        <family val="2"/>
      </rPr>
      <t>6.09e-14</t>
    </r>
  </si>
  <si>
    <r>
      <rPr>
        <sz val="7"/>
        <color rgb="FF231F20"/>
        <rFont val="Calibri"/>
        <family val="2"/>
      </rPr>
      <t>HCFC-142b</t>
    </r>
  </si>
  <si>
    <r>
      <rPr>
        <sz val="7"/>
        <color rgb="FF231F20"/>
        <rFont val="Calibri"/>
        <family val="2"/>
      </rPr>
      <t>CH</t>
    </r>
    <r>
      <rPr>
        <sz val="4"/>
        <color rgb="FF231F20"/>
        <rFont val="Calibri"/>
        <family val="2"/>
      </rPr>
      <t>3</t>
    </r>
    <r>
      <rPr>
        <sz val="7"/>
        <color rgb="FF231F20"/>
        <rFont val="Calibri"/>
        <family val="2"/>
      </rPr>
      <t>CClF</t>
    </r>
    <r>
      <rPr>
        <sz val="4"/>
        <color rgb="FF231F20"/>
        <rFont val="Calibri"/>
        <family val="2"/>
      </rPr>
      <t>2</t>
    </r>
  </si>
  <si>
    <r>
      <rPr>
        <sz val="7"/>
        <color rgb="FF231F20"/>
        <rFont val="Calibri"/>
        <family val="2"/>
      </rPr>
      <t>1.25e-10</t>
    </r>
  </si>
  <si>
    <r>
      <rPr>
        <sz val="7"/>
        <color rgb="FF231F20"/>
        <rFont val="Calibri"/>
        <family val="2"/>
      </rPr>
      <t>1.82e-10</t>
    </r>
  </si>
  <si>
    <r>
      <rPr>
        <sz val="7"/>
        <color rgb="FF231F20"/>
        <rFont val="Calibri"/>
        <family val="2"/>
      </rPr>
      <t>8.46e-13</t>
    </r>
  </si>
  <si>
    <r>
      <rPr>
        <sz val="7"/>
        <color rgb="FF231F20"/>
        <rFont val="Calibri"/>
        <family val="2"/>
      </rPr>
      <t>1.95e-13</t>
    </r>
  </si>
  <si>
    <r>
      <rPr>
        <sz val="7"/>
        <color rgb="FF231F20"/>
        <rFont val="Calibri"/>
        <family val="2"/>
      </rPr>
      <t>HCFC-225ca</t>
    </r>
  </si>
  <si>
    <r>
      <rPr>
        <sz val="7"/>
        <color rgb="FF231F20"/>
        <rFont val="Calibri"/>
        <family val="2"/>
      </rPr>
      <t>CHCl</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</si>
  <si>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1.17e-11</t>
    </r>
  </si>
  <si>
    <r>
      <rPr>
        <sz val="7"/>
        <color rgb="FF231F20"/>
        <rFont val="Calibri"/>
        <family val="2"/>
      </rPr>
      <t>1.17e-13</t>
    </r>
  </si>
  <si>
    <r>
      <rPr>
        <sz val="7"/>
        <color rgb="FF231F20"/>
        <rFont val="Calibri"/>
        <family val="2"/>
      </rPr>
      <t>1.38e-14</t>
    </r>
  </si>
  <si>
    <r>
      <rPr>
        <sz val="7"/>
        <color rgb="FF231F20"/>
        <rFont val="Calibri"/>
        <family val="2"/>
      </rPr>
      <t>9.65e-15</t>
    </r>
  </si>
  <si>
    <r>
      <rPr>
        <sz val="7"/>
        <color rgb="FF231F20"/>
        <rFont val="Calibri"/>
        <family val="2"/>
      </rPr>
      <t>HCFC-225cb</t>
    </r>
  </si>
  <si>
    <r>
      <rPr>
        <sz val="7"/>
        <color rgb="FF231F20"/>
        <rFont val="Calibri"/>
        <family val="2"/>
      </rPr>
      <t>CHClFCF</t>
    </r>
    <r>
      <rPr>
        <sz val="4"/>
        <color rgb="FF231F20"/>
        <rFont val="Calibri"/>
        <family val="2"/>
      </rPr>
      <t>2</t>
    </r>
    <r>
      <rPr>
        <sz val="7"/>
        <color rgb="FF231F20"/>
        <rFont val="Calibri"/>
        <family val="2"/>
      </rPr>
      <t>CClF</t>
    </r>
    <r>
      <rPr>
        <sz val="4"/>
        <color rgb="FF231F20"/>
        <rFont val="Calibri"/>
        <family val="2"/>
      </rPr>
      <t>2</t>
    </r>
  </si>
  <si>
    <r>
      <rPr>
        <sz val="7"/>
        <color rgb="FF231F20"/>
        <rFont val="Calibri"/>
        <family val="2"/>
      </rPr>
      <t>4.65e-11</t>
    </r>
  </si>
  <si>
    <r>
      <rPr>
        <sz val="7"/>
        <color rgb="FF231F20"/>
        <rFont val="Calibri"/>
        <family val="2"/>
      </rPr>
      <t>4.81e-11</t>
    </r>
  </si>
  <si>
    <r>
      <rPr>
        <sz val="7"/>
        <color rgb="FF231F20"/>
        <rFont val="Calibri"/>
        <family val="2"/>
      </rPr>
      <t>7.61e-13</t>
    </r>
  </si>
  <si>
    <r>
      <rPr>
        <sz val="7"/>
        <color rgb="FF231F20"/>
        <rFont val="Calibri"/>
        <family val="2"/>
      </rPr>
      <t>7.43e-14</t>
    </r>
  </si>
  <si>
    <r>
      <rPr>
        <sz val="7"/>
        <color rgb="FF231F20"/>
        <rFont val="Calibri"/>
        <family val="2"/>
      </rPr>
      <t>4.01e-14</t>
    </r>
  </si>
  <si>
    <r>
      <rPr>
        <sz val="7"/>
        <color rgb="FF231F20"/>
        <rFont val="Calibri"/>
        <family val="2"/>
      </rPr>
      <t xml:space="preserve">(E)-1-Chloro-3,3,3-
</t>
    </r>
    <r>
      <rPr>
        <sz val="7"/>
        <color rgb="FF231F20"/>
        <rFont val="Calibri"/>
        <family val="2"/>
      </rPr>
      <t>trifluoroprop-1-ene</t>
    </r>
  </si>
  <si>
    <r>
      <rPr>
        <sz val="7"/>
        <color rgb="FF231F20"/>
        <rFont val="Calibri"/>
        <family val="2"/>
      </rPr>
      <t>trans-CF</t>
    </r>
    <r>
      <rPr>
        <sz val="4"/>
        <color rgb="FF231F20"/>
        <rFont val="Calibri"/>
        <family val="2"/>
      </rPr>
      <t>3</t>
    </r>
    <r>
      <rPr>
        <sz val="7"/>
        <color rgb="FF231F20"/>
        <rFont val="Calibri"/>
        <family val="2"/>
      </rPr>
      <t>CH=CHCl</t>
    </r>
  </si>
  <si>
    <r>
      <rPr>
        <sz val="7"/>
        <color rgb="FF231F20"/>
        <rFont val="Calibri"/>
        <family val="2"/>
      </rPr>
      <t>26.0 days</t>
    </r>
  </si>
  <si>
    <r>
      <rPr>
        <sz val="7"/>
        <color rgb="FF231F20"/>
        <rFont val="Calibri"/>
        <family val="2"/>
      </rPr>
      <t>1.37e-13</t>
    </r>
  </si>
  <si>
    <r>
      <rPr>
        <sz val="7"/>
        <color rgb="FF231F20"/>
        <rFont val="Calibri"/>
        <family val="2"/>
      </rPr>
      <t>1.09e-15</t>
    </r>
  </si>
  <si>
    <r>
      <rPr>
        <sz val="7"/>
        <color rgb="FF231F20"/>
        <rFont val="Calibri"/>
        <family val="2"/>
      </rPr>
      <t>1.54e-16</t>
    </r>
  </si>
  <si>
    <r>
      <rPr>
        <b/>
        <sz val="7"/>
        <color rgb="FF231F20"/>
        <rFont val="Arial Narrow"/>
        <family val="2"/>
      </rPr>
      <t>&lt;1</t>
    </r>
  </si>
  <si>
    <r>
      <rPr>
        <sz val="7"/>
        <color rgb="FF231F20"/>
        <rFont val="Calibri"/>
        <family val="2"/>
      </rPr>
      <t>1.12e-16</t>
    </r>
  </si>
  <si>
    <r>
      <rPr>
        <sz val="7"/>
        <color rgb="FF231F20"/>
        <rFont val="Calibri"/>
        <family val="2"/>
      </rPr>
      <t>HFC-23</t>
    </r>
  </si>
  <si>
    <r>
      <rPr>
        <sz val="7"/>
        <color rgb="FF231F20"/>
        <rFont val="Calibri"/>
        <family val="2"/>
      </rPr>
      <t>CHF</t>
    </r>
    <r>
      <rPr>
        <sz val="4"/>
        <color rgb="FF231F20"/>
        <rFont val="Calibri"/>
        <family val="2"/>
      </rPr>
      <t>3</t>
    </r>
  </si>
  <si>
    <r>
      <rPr>
        <sz val="7"/>
        <color rgb="FF231F20"/>
        <rFont val="Calibri"/>
        <family val="2"/>
      </rPr>
      <t>2.70e-10</t>
    </r>
  </si>
  <si>
    <r>
      <rPr>
        <sz val="7"/>
        <color rgb="FF231F20"/>
        <rFont val="Calibri"/>
        <family val="2"/>
      </rPr>
      <t>1.14e-09</t>
    </r>
  </si>
  <si>
    <r>
      <rPr>
        <sz val="7"/>
        <color rgb="FF231F20"/>
        <rFont val="Calibri"/>
        <family val="2"/>
      </rPr>
      <t>7.88e-12</t>
    </r>
  </si>
  <si>
    <r>
      <rPr>
        <sz val="7"/>
        <color rgb="FF231F20"/>
        <rFont val="Calibri"/>
        <family val="2"/>
      </rPr>
      <t>6.95e-12</t>
    </r>
  </si>
  <si>
    <r>
      <rPr>
        <sz val="7"/>
        <color rgb="FF231F20"/>
        <rFont val="Calibri"/>
        <family val="2"/>
      </rPr>
      <t>HFC-32</t>
    </r>
  </si>
  <si>
    <r>
      <rPr>
        <sz val="7"/>
        <color rgb="FF231F20"/>
        <rFont val="Calibri"/>
        <family val="2"/>
      </rPr>
      <t>CH</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</si>
  <si>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6.07e-11</t>
    </r>
  </si>
  <si>
    <r>
      <rPr>
        <sz val="7"/>
        <color rgb="FF231F20"/>
        <rFont val="Calibri"/>
        <family val="2"/>
      </rPr>
      <t>6.21e-11</t>
    </r>
  </si>
  <si>
    <r>
      <rPr>
        <sz val="7"/>
        <color rgb="FF231F20"/>
        <rFont val="Calibri"/>
        <family val="2"/>
      </rPr>
      <t>9.32e-13</t>
    </r>
  </si>
  <si>
    <r>
      <rPr>
        <sz val="7"/>
        <color rgb="FF231F20"/>
        <rFont val="Calibri"/>
        <family val="2"/>
      </rPr>
      <t>8.93e-14</t>
    </r>
  </si>
  <si>
    <r>
      <rPr>
        <sz val="7"/>
        <color rgb="FF231F20"/>
        <rFont val="Calibri"/>
        <family val="2"/>
      </rPr>
      <t>5.17e-14</t>
    </r>
  </si>
  <si>
    <r>
      <rPr>
        <sz val="7"/>
        <color rgb="FF231F20"/>
        <rFont val="Calibri"/>
        <family val="2"/>
      </rPr>
      <t>HFC-41</t>
    </r>
  </si>
  <si>
    <r>
      <rPr>
        <sz val="7"/>
        <color rgb="FF231F20"/>
        <rFont val="Calibri"/>
        <family val="2"/>
      </rPr>
      <t>CH</t>
    </r>
    <r>
      <rPr>
        <sz val="4"/>
        <color rgb="FF231F20"/>
        <rFont val="Calibri"/>
        <family val="2"/>
      </rPr>
      <t>3</t>
    </r>
    <r>
      <rPr>
        <sz val="7"/>
        <color rgb="FF231F20"/>
        <rFont val="Calibri"/>
        <family val="2"/>
      </rPr>
      <t>F</t>
    </r>
  </si>
  <si>
    <r>
      <rPr>
        <sz val="7"/>
        <color rgb="FF231F20"/>
        <rFont val="Calibri"/>
        <family val="2"/>
      </rPr>
      <t>1.07e-11</t>
    </r>
  </si>
  <si>
    <r>
      <rPr>
        <sz val="7"/>
        <color rgb="FF231F20"/>
        <rFont val="Calibri"/>
        <family val="2"/>
      </rPr>
      <t>1.21e-13</t>
    </r>
  </si>
  <si>
    <r>
      <rPr>
        <sz val="7"/>
        <color rgb="FF231F20"/>
        <rFont val="Calibri"/>
        <family val="2"/>
      </rPr>
      <t>1.31e-14</t>
    </r>
  </si>
  <si>
    <r>
      <rPr>
        <sz val="7"/>
        <color rgb="FF231F20"/>
        <rFont val="Calibri"/>
        <family val="2"/>
      </rPr>
      <t>8.82e-15</t>
    </r>
  </si>
  <si>
    <r>
      <rPr>
        <sz val="7"/>
        <color rgb="FF231F20"/>
        <rFont val="Calibri"/>
        <family val="2"/>
      </rPr>
      <t>HFC-125</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</si>
  <si>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</si>
  <si>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1.52e-10</t>
    </r>
  </si>
  <si>
    <r>
      <rPr>
        <sz val="7"/>
        <color rgb="FF231F20"/>
        <rFont val="Calibri"/>
        <family val="2"/>
      </rPr>
      <t>2.91e-10</t>
    </r>
  </si>
  <si>
    <r>
      <rPr>
        <sz val="7"/>
        <color rgb="FF231F20"/>
        <rFont val="Calibri"/>
        <family val="2"/>
      </rPr>
      <t>3.97e-12</t>
    </r>
  </si>
  <si>
    <r>
      <rPr>
        <sz val="7"/>
        <color rgb="FF231F20"/>
        <rFont val="Calibri"/>
        <family val="2"/>
      </rPr>
      <t>1.84e-12</t>
    </r>
  </si>
  <si>
    <r>
      <rPr>
        <sz val="7"/>
        <color rgb="FF231F20"/>
        <rFont val="Calibri"/>
        <family val="2"/>
      </rPr>
      <t>5.29e-13</t>
    </r>
  </si>
  <si>
    <r>
      <rPr>
        <sz val="7"/>
        <color rgb="FF231F20"/>
        <rFont val="Calibri"/>
        <family val="2"/>
      </rPr>
      <t>HFC-134</t>
    </r>
  </si>
  <si>
    <r>
      <rPr>
        <sz val="7"/>
        <color rgb="FF231F20"/>
        <rFont val="Calibri"/>
        <family val="2"/>
      </rPr>
      <t>CHF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</si>
  <si>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8.93e-11</t>
    </r>
  </si>
  <si>
    <r>
      <rPr>
        <sz val="7"/>
        <color rgb="FF231F20"/>
        <rFont val="Calibri"/>
        <family val="2"/>
      </rPr>
      <t>1.02e-10</t>
    </r>
  </si>
  <si>
    <r>
      <rPr>
        <sz val="7"/>
        <color rgb="FF231F20"/>
        <rFont val="Calibri"/>
        <family val="2"/>
      </rPr>
      <t>1.82e-12</t>
    </r>
  </si>
  <si>
    <r>
      <rPr>
        <sz val="7"/>
        <color rgb="FF231F20"/>
        <rFont val="Calibri"/>
        <family val="2"/>
      </rPr>
      <t>2.54e-13</t>
    </r>
  </si>
  <si>
    <r>
      <rPr>
        <sz val="7"/>
        <color rgb="FF231F20"/>
        <rFont val="Calibri"/>
        <family val="2"/>
      </rPr>
      <t>8.73e-14</t>
    </r>
  </si>
  <si>
    <r>
      <rPr>
        <sz val="7"/>
        <color rgb="FF231F20"/>
        <rFont val="Calibri"/>
        <family val="2"/>
      </rPr>
      <t>HFC-134a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</si>
  <si>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3</t>
    </r>
  </si>
  <si>
    <r>
      <rPr>
        <sz val="7"/>
        <color rgb="FF231F20"/>
        <rFont val="Calibri"/>
        <family val="2"/>
      </rPr>
      <t>9.26e-11</t>
    </r>
  </si>
  <si>
    <r>
      <rPr>
        <sz val="7"/>
        <color rgb="FF231F20"/>
        <rFont val="Calibri"/>
        <family val="2"/>
      </rPr>
      <t>1.19e-10</t>
    </r>
  </si>
  <si>
    <r>
      <rPr>
        <sz val="7"/>
        <color rgb="FF231F20"/>
        <rFont val="Calibri"/>
        <family val="2"/>
      </rPr>
      <t>4.33e-13</t>
    </r>
  </si>
  <si>
    <r>
      <rPr>
        <sz val="7"/>
        <color rgb="FF231F20"/>
        <rFont val="Calibri"/>
        <family val="2"/>
      </rPr>
      <t>1.10e-13</t>
    </r>
  </si>
  <si>
    <r>
      <rPr>
        <sz val="7"/>
        <color rgb="FF231F20"/>
        <rFont val="Calibri"/>
        <family val="2"/>
      </rPr>
      <t>HFC-143</t>
    </r>
  </si>
  <si>
    <r>
      <rPr>
        <sz val="7"/>
        <color rgb="FF231F20"/>
        <rFont val="Calibri"/>
        <family val="2"/>
      </rPr>
      <t>CH</t>
    </r>
    <r>
      <rPr>
        <sz val="4"/>
        <color rgb="FF231F20"/>
        <rFont val="Calibri"/>
        <family val="2"/>
      </rPr>
      <t>2</t>
    </r>
    <r>
      <rPr>
        <sz val="7"/>
        <color rgb="FF231F20"/>
        <rFont val="Calibri"/>
        <family val="2"/>
      </rPr>
      <t>FCHF</t>
    </r>
    <r>
      <rPr>
        <sz val="4"/>
        <color rgb="FF231F20"/>
        <rFont val="Calibri"/>
        <family val="2"/>
      </rPr>
      <t>2</t>
    </r>
  </si>
  <si>
    <r>
      <rPr>
        <sz val="7"/>
        <color rgb="FF231F20"/>
        <rFont val="Calibri"/>
        <family val="2"/>
      </rPr>
      <t>3.00e-11</t>
    </r>
  </si>
  <si>
    <r>
      <rPr>
        <sz val="7"/>
        <color rgb="FF231F20"/>
        <rFont val="Calibri"/>
        <family val="2"/>
      </rPr>
      <t>3.01e-11</t>
    </r>
  </si>
  <si>
    <r>
      <rPr>
        <sz val="7"/>
        <color rgb="FF231F20"/>
        <rFont val="Calibri"/>
        <family val="2"/>
      </rPr>
      <t>3.76e-13</t>
    </r>
  </si>
  <si>
    <r>
      <rPr>
        <sz val="7"/>
        <color rgb="FF231F20"/>
        <rFont val="Calibri"/>
        <family val="2"/>
      </rPr>
      <t>3.82e-14</t>
    </r>
  </si>
  <si>
    <r>
      <rPr>
        <sz val="7"/>
        <color rgb="FF231F20"/>
        <rFont val="Calibri"/>
        <family val="2"/>
      </rPr>
      <t>HFC-143a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</si>
  <si>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3</t>
    </r>
  </si>
  <si>
    <r>
      <rPr>
        <sz val="7"/>
        <color rgb="FF231F20"/>
        <rFont val="Calibri"/>
        <family val="2"/>
      </rPr>
      <t>1.73e-10</t>
    </r>
  </si>
  <si>
    <r>
      <rPr>
        <sz val="7"/>
        <color rgb="FF231F20"/>
        <rFont val="Calibri"/>
        <family val="2"/>
      </rPr>
      <t>4.41e-10</t>
    </r>
  </si>
  <si>
    <r>
      <rPr>
        <sz val="7"/>
        <color rgb="FF231F20"/>
        <rFont val="Calibri"/>
        <family val="2"/>
      </rPr>
      <t>4.76e-12</t>
    </r>
  </si>
  <si>
    <r>
      <rPr>
        <sz val="7"/>
        <color rgb="FF231F20"/>
        <rFont val="Calibri"/>
        <family val="2"/>
      </rPr>
      <t>3.12e-12</t>
    </r>
  </si>
  <si>
    <r>
      <rPr>
        <sz val="7"/>
        <color rgb="FF231F20"/>
        <rFont val="Calibri"/>
        <family val="2"/>
      </rPr>
      <t>1.37e-12</t>
    </r>
  </si>
  <si>
    <r>
      <rPr>
        <sz val="7"/>
        <color rgb="FF231F20"/>
        <rFont val="Calibri"/>
        <family val="2"/>
      </rPr>
      <t>HFC-152</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</si>
  <si>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F</t>
    </r>
  </si>
  <si>
    <r>
      <rPr>
        <sz val="7"/>
        <color rgb="FF231F20"/>
        <rFont val="Calibri"/>
        <family val="2"/>
      </rPr>
      <t>1.51e-12</t>
    </r>
  </si>
  <si>
    <r>
      <rPr>
        <sz val="7"/>
        <color rgb="FF231F20"/>
        <rFont val="Calibri"/>
        <family val="2"/>
      </rPr>
      <t>1.25e-14</t>
    </r>
  </si>
  <si>
    <r>
      <rPr>
        <sz val="7"/>
        <color rgb="FF231F20"/>
        <rFont val="Calibri"/>
        <family val="2"/>
      </rPr>
      <t>1.71e-15</t>
    </r>
  </si>
  <si>
    <r>
      <rPr>
        <sz val="7"/>
        <color rgb="FF231F20"/>
        <rFont val="Calibri"/>
        <family val="2"/>
      </rPr>
      <t>1.24e-15</t>
    </r>
  </si>
  <si>
    <r>
      <rPr>
        <sz val="7"/>
        <color rgb="FF231F20"/>
        <rFont val="Calibri"/>
        <family val="2"/>
      </rPr>
      <t>HFC-152a</t>
    </r>
  </si>
  <si>
    <r>
      <rPr>
        <sz val="7"/>
        <color rgb="FF231F20"/>
        <rFont val="Calibri"/>
        <family val="2"/>
      </rPr>
      <t>CH</t>
    </r>
    <r>
      <rPr>
        <sz val="4"/>
        <color rgb="FF231F20"/>
        <rFont val="Calibri"/>
        <family val="2"/>
      </rPr>
      <t>3</t>
    </r>
    <r>
      <rPr>
        <sz val="7"/>
        <color rgb="FF231F20"/>
        <rFont val="Calibri"/>
        <family val="2"/>
      </rPr>
      <t>CHF</t>
    </r>
    <r>
      <rPr>
        <sz val="4"/>
        <color rgb="FF231F20"/>
        <rFont val="Calibri"/>
        <family val="2"/>
      </rPr>
      <t>2</t>
    </r>
  </si>
  <si>
    <r>
      <rPr>
        <sz val="7"/>
        <color rgb="FF231F20"/>
        <rFont val="Calibri"/>
        <family val="2"/>
      </rPr>
      <t>1.26e-11</t>
    </r>
  </si>
  <si>
    <r>
      <rPr>
        <sz val="7"/>
        <color rgb="FF231F20"/>
        <rFont val="Calibri"/>
        <family val="2"/>
      </rPr>
      <t>1.19e-13</t>
    </r>
  </si>
  <si>
    <r>
      <rPr>
        <sz val="7"/>
        <color rgb="FF231F20"/>
        <rFont val="Calibri"/>
        <family val="2"/>
      </rPr>
      <t>1.47e-14</t>
    </r>
  </si>
  <si>
    <r>
      <rPr>
        <sz val="7"/>
        <color rgb="FF231F20"/>
        <rFont val="Calibri"/>
        <family val="2"/>
      </rPr>
      <t>1.04e-14</t>
    </r>
  </si>
  <si>
    <r>
      <rPr>
        <sz val="7"/>
        <color rgb="FF231F20"/>
        <rFont val="Calibri"/>
        <family val="2"/>
      </rPr>
      <t>HFC-161</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</si>
  <si>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F</t>
    </r>
  </si>
  <si>
    <r>
      <rPr>
        <sz val="7"/>
        <color rgb="FF231F20"/>
        <rFont val="Calibri"/>
        <family val="2"/>
      </rPr>
      <t>66.0 days</t>
    </r>
  </si>
  <si>
    <r>
      <rPr>
        <sz val="7"/>
        <color rgb="FF231F20"/>
        <rFont val="Calibri"/>
        <family val="2"/>
      </rPr>
      <t>3.33e-13</t>
    </r>
  </si>
  <si>
    <r>
      <rPr>
        <sz val="7"/>
        <color rgb="FF231F20"/>
        <rFont val="Calibri"/>
        <family val="2"/>
      </rPr>
      <t>2.70e-15</t>
    </r>
  </si>
  <si>
    <r>
      <rPr>
        <sz val="7"/>
        <color rgb="FF231F20"/>
        <rFont val="Calibri"/>
        <family val="2"/>
      </rPr>
      <t>3.76e-16</t>
    </r>
  </si>
  <si>
    <r>
      <rPr>
        <b/>
        <sz val="7"/>
        <color rgb="FF231F20"/>
        <rFont val="Calibri"/>
        <family val="2"/>
      </rPr>
      <t>&lt;1</t>
    </r>
  </si>
  <si>
    <r>
      <rPr>
        <sz val="7"/>
        <color rgb="FF231F20"/>
        <rFont val="Calibri"/>
        <family val="2"/>
      </rPr>
      <t>2.74e-16</t>
    </r>
  </si>
  <si>
    <r>
      <rPr>
        <sz val="7"/>
        <color rgb="FF231F20"/>
        <rFont val="Calibri"/>
        <family val="2"/>
      </rPr>
      <t>HFC-227ca</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</si>
  <si>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</si>
  <si>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1.27e-10</t>
    </r>
  </si>
  <si>
    <r>
      <rPr>
        <sz val="7"/>
        <color rgb="FF231F20"/>
        <rFont val="Calibri"/>
        <family val="2"/>
      </rPr>
      <t>2.42e-10</t>
    </r>
  </si>
  <si>
    <r>
      <rPr>
        <sz val="7"/>
        <color rgb="FF231F20"/>
        <rFont val="Calibri"/>
        <family val="2"/>
      </rPr>
      <t>3.31e-12</t>
    </r>
  </si>
  <si>
    <r>
      <rPr>
        <sz val="7"/>
        <color rgb="FF231F20"/>
        <rFont val="Calibri"/>
        <family val="2"/>
      </rPr>
      <t>1.53e-12</t>
    </r>
  </si>
  <si>
    <r>
      <rPr>
        <sz val="7"/>
        <color rgb="FF231F20"/>
        <rFont val="Calibri"/>
        <family val="2"/>
      </rPr>
      <t>4.41e-13</t>
    </r>
  </si>
  <si>
    <r>
      <rPr>
        <sz val="7"/>
        <color rgb="FF231F20"/>
        <rFont val="Calibri"/>
        <family val="2"/>
      </rPr>
      <t>HFC-227ea</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</si>
  <si>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3</t>
    </r>
  </si>
  <si>
    <r>
      <rPr>
        <sz val="7"/>
        <color rgb="FF231F20"/>
        <rFont val="Calibri"/>
        <family val="2"/>
      </rPr>
      <t>1.34e-10</t>
    </r>
  </si>
  <si>
    <r>
      <rPr>
        <sz val="7"/>
        <color rgb="FF231F20"/>
        <rFont val="Calibri"/>
        <family val="2"/>
      </rPr>
      <t>3.07e-10</t>
    </r>
  </si>
  <si>
    <r>
      <rPr>
        <sz val="7"/>
        <color rgb="FF231F20"/>
        <rFont val="Calibri"/>
        <family val="2"/>
      </rPr>
      <t>3.61e-12</t>
    </r>
  </si>
  <si>
    <r>
      <rPr>
        <sz val="7"/>
        <color rgb="FF231F20"/>
        <rFont val="Calibri"/>
        <family val="2"/>
      </rPr>
      <t>2.12e-12</t>
    </r>
  </si>
  <si>
    <r>
      <rPr>
        <sz val="7"/>
        <color rgb="FF231F20"/>
        <rFont val="Calibri"/>
        <family val="2"/>
      </rPr>
      <t>7.98e-13</t>
    </r>
  </si>
  <si>
    <r>
      <rPr>
        <sz val="7"/>
        <color rgb="FF231F20"/>
        <rFont val="Calibri"/>
        <family val="2"/>
      </rPr>
      <t>HFC-236cb</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</si>
  <si>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</si>
  <si>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8.67e-11</t>
    </r>
  </si>
  <si>
    <r>
      <rPr>
        <sz val="7"/>
        <color rgb="FF231F20"/>
        <rFont val="Calibri"/>
        <family val="2"/>
      </rPr>
      <t>1.11e-10</t>
    </r>
  </si>
  <si>
    <r>
      <rPr>
        <sz val="7"/>
        <color rgb="FF231F20"/>
        <rFont val="Calibri"/>
        <family val="2"/>
      </rPr>
      <t>1.94e-12</t>
    </r>
  </si>
  <si>
    <r>
      <rPr>
        <sz val="7"/>
        <color rgb="FF231F20"/>
        <rFont val="Calibri"/>
        <family val="2"/>
      </rPr>
      <t>3.92e-13</t>
    </r>
  </si>
  <si>
    <r>
      <rPr>
        <sz val="7"/>
        <color rgb="FF231F20"/>
        <rFont val="Calibri"/>
        <family val="2"/>
      </rPr>
      <t>1.01e-13</t>
    </r>
  </si>
  <si>
    <r>
      <rPr>
        <sz val="7"/>
        <color rgb="FF231F20"/>
        <rFont val="Calibri"/>
        <family val="2"/>
      </rPr>
      <t>HFC-236ea</t>
    </r>
  </si>
  <si>
    <r>
      <rPr>
        <sz val="7"/>
        <color rgb="FF231F20"/>
        <rFont val="Calibri"/>
        <family val="2"/>
      </rPr>
      <t>CHF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</si>
  <si>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0.30</t>
    </r>
    <r>
      <rPr>
        <sz val="4"/>
        <color rgb="FF231F20"/>
        <rFont val="Calibri"/>
        <family val="2"/>
      </rPr>
      <t>a</t>
    </r>
  </si>
  <si>
    <r>
      <rPr>
        <sz val="7"/>
        <color rgb="FF231F20"/>
        <rFont val="Calibri"/>
        <family val="2"/>
      </rPr>
      <t>1.03e-10</t>
    </r>
  </si>
  <si>
    <r>
      <rPr>
        <sz val="7"/>
        <color rgb="FF231F20"/>
        <rFont val="Calibri"/>
        <family val="2"/>
      </rPr>
      <t>1.22e-10</t>
    </r>
  </si>
  <si>
    <r>
      <rPr>
        <sz val="7"/>
        <color rgb="FF231F20"/>
        <rFont val="Calibri"/>
        <family val="2"/>
      </rPr>
      <t>2.18e-12</t>
    </r>
  </si>
  <si>
    <r>
      <rPr>
        <sz val="7"/>
        <color rgb="FF231F20"/>
        <rFont val="Calibri"/>
        <family val="2"/>
      </rPr>
      <t>3.53e-13</t>
    </r>
  </si>
  <si>
    <r>
      <rPr>
        <sz val="7"/>
        <color rgb="FF231F20"/>
        <rFont val="Calibri"/>
        <family val="2"/>
      </rPr>
      <t>1.06e-13</t>
    </r>
  </si>
  <si>
    <r>
      <rPr>
        <sz val="7"/>
        <color rgb="FF231F20"/>
        <rFont val="Calibri"/>
        <family val="2"/>
      </rPr>
      <t>HFC-236fa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</si>
  <si>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</si>
  <si>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7.39e-10</t>
    </r>
  </si>
  <si>
    <r>
      <rPr>
        <sz val="7"/>
        <color rgb="FF231F20"/>
        <rFont val="Calibri"/>
        <family val="2"/>
      </rPr>
      <t>5.06e-12</t>
    </r>
  </si>
  <si>
    <r>
      <rPr>
        <sz val="7"/>
        <color rgb="FF231F20"/>
        <rFont val="Calibri"/>
        <family val="2"/>
      </rPr>
      <t>5.18e-12</t>
    </r>
  </si>
  <si>
    <r>
      <rPr>
        <sz val="7"/>
        <color rgb="FF231F20"/>
        <rFont val="Calibri"/>
        <family val="2"/>
      </rPr>
      <t>4.58e-12</t>
    </r>
  </si>
  <si>
    <r>
      <rPr>
        <sz val="7"/>
        <color rgb="FF231F20"/>
        <rFont val="Calibri"/>
        <family val="2"/>
      </rPr>
      <t>HFC-245ca</t>
    </r>
  </si>
  <si>
    <r>
      <rPr>
        <sz val="7"/>
        <color rgb="FF231F20"/>
        <rFont val="Calibri"/>
        <family val="2"/>
      </rPr>
      <t>CH</t>
    </r>
    <r>
      <rPr>
        <sz val="4"/>
        <color rgb="FF231F20"/>
        <rFont val="Calibri"/>
        <family val="2"/>
      </rPr>
      <t>2</t>
    </r>
    <r>
      <rPr>
        <sz val="7"/>
        <color rgb="FF231F20"/>
        <rFont val="Calibri"/>
        <family val="2"/>
      </rPr>
      <t>FCF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</si>
  <si>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0.24</t>
    </r>
    <r>
      <rPr>
        <sz val="4"/>
        <color rgb="FF231F20"/>
        <rFont val="Calibri"/>
        <family val="2"/>
      </rPr>
      <t>b</t>
    </r>
  </si>
  <si>
    <r>
      <rPr>
        <sz val="7"/>
        <color rgb="FF231F20"/>
        <rFont val="Calibri"/>
        <family val="2"/>
      </rPr>
      <t>6.26e-11</t>
    </r>
  </si>
  <si>
    <r>
      <rPr>
        <sz val="7"/>
        <color rgb="FF231F20"/>
        <rFont val="Calibri"/>
        <family val="2"/>
      </rPr>
      <t>6.56e-11</t>
    </r>
  </si>
  <si>
    <r>
      <rPr>
        <sz val="7"/>
        <color rgb="FF231F20"/>
        <rFont val="Calibri"/>
        <family val="2"/>
      </rPr>
      <t>1.07e-12</t>
    </r>
  </si>
  <si>
    <r>
      <rPr>
        <sz val="7"/>
        <color rgb="FF231F20"/>
        <rFont val="Calibri"/>
        <family val="2"/>
      </rPr>
      <t>1.09e-13</t>
    </r>
  </si>
  <si>
    <r>
      <rPr>
        <sz val="7"/>
        <color rgb="FF231F20"/>
        <rFont val="Calibri"/>
        <family val="2"/>
      </rPr>
      <t>5.49e-14</t>
    </r>
  </si>
  <si>
    <r>
      <rPr>
        <sz val="7"/>
        <color rgb="FF231F20"/>
        <rFont val="Calibri"/>
        <family val="2"/>
      </rPr>
      <t>HFC-245cb</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</si>
  <si>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</si>
  <si>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1.67e-10</t>
    </r>
  </si>
  <si>
    <r>
      <rPr>
        <sz val="7"/>
        <color rgb="FF231F20"/>
        <rFont val="Calibri"/>
        <family val="2"/>
      </rPr>
      <t>4.24e-10</t>
    </r>
  </si>
  <si>
    <r>
      <rPr>
        <sz val="7"/>
        <color rgb="FF231F20"/>
        <rFont val="Calibri"/>
        <family val="2"/>
      </rPr>
      <t>3.00e-12</t>
    </r>
  </si>
  <si>
    <r>
      <rPr>
        <sz val="7"/>
        <color rgb="FF231F20"/>
        <rFont val="Calibri"/>
        <family val="2"/>
      </rPr>
      <t>1.32e-12</t>
    </r>
  </si>
  <si>
    <r>
      <rPr>
        <sz val="7"/>
        <color rgb="FF231F20"/>
        <rFont val="Calibri"/>
        <family val="2"/>
      </rPr>
      <t>HFC-245ea</t>
    </r>
  </si>
  <si>
    <r>
      <rPr>
        <sz val="7"/>
        <color rgb="FF231F20"/>
        <rFont val="Calibri"/>
        <family val="2"/>
      </rPr>
      <t>CHF</t>
    </r>
    <r>
      <rPr>
        <sz val="4"/>
        <color rgb="FF231F20"/>
        <rFont val="Calibri"/>
        <family val="2"/>
      </rPr>
      <t>2</t>
    </r>
    <r>
      <rPr>
        <sz val="7"/>
        <color rgb="FF231F20"/>
        <rFont val="Calibri"/>
        <family val="2"/>
      </rPr>
      <t>CHFCHF</t>
    </r>
    <r>
      <rPr>
        <sz val="4"/>
        <color rgb="FF231F20"/>
        <rFont val="Calibri"/>
        <family val="2"/>
      </rPr>
      <t>2</t>
    </r>
  </si>
  <si>
    <r>
      <rPr>
        <sz val="7"/>
        <color rgb="FF231F20"/>
        <rFont val="Calibri"/>
        <family val="2"/>
      </rPr>
      <t>0.16</t>
    </r>
    <r>
      <rPr>
        <sz val="4"/>
        <color rgb="FF231F20"/>
        <rFont val="Calibri"/>
        <family val="2"/>
      </rPr>
      <t>c</t>
    </r>
  </si>
  <si>
    <r>
      <rPr>
        <sz val="7"/>
        <color rgb="FF231F20"/>
        <rFont val="Calibri"/>
        <family val="2"/>
      </rPr>
      <t>2.15e-11</t>
    </r>
  </si>
  <si>
    <r>
      <rPr>
        <sz val="7"/>
        <color rgb="FF231F20"/>
        <rFont val="Calibri"/>
        <family val="2"/>
      </rPr>
      <t>2.16e-11</t>
    </r>
  </si>
  <si>
    <r>
      <rPr>
        <sz val="7"/>
        <color rgb="FF231F20"/>
        <rFont val="Calibri"/>
        <family val="2"/>
      </rPr>
      <t>2.59e-13</t>
    </r>
  </si>
  <si>
    <r>
      <rPr>
        <sz val="7"/>
        <color rgb="FF231F20"/>
        <rFont val="Calibri"/>
        <family val="2"/>
      </rPr>
      <t>2.70e-14</t>
    </r>
  </si>
  <si>
    <r>
      <rPr>
        <sz val="7"/>
        <color rgb="FF231F20"/>
        <rFont val="Calibri"/>
        <family val="2"/>
      </rPr>
      <t>1.79e-14</t>
    </r>
  </si>
  <si>
    <r>
      <rPr>
        <sz val="7"/>
        <color rgb="FF231F20"/>
        <rFont val="Calibri"/>
        <family val="2"/>
      </rPr>
      <t>HFC-245eb</t>
    </r>
  </si>
  <si>
    <r>
      <rPr>
        <sz val="7"/>
        <color rgb="FF231F20"/>
        <rFont val="Calibri"/>
        <family val="2"/>
      </rPr>
      <t>CH</t>
    </r>
    <r>
      <rPr>
        <sz val="4"/>
        <color rgb="FF231F20"/>
        <rFont val="Calibri"/>
        <family val="2"/>
      </rPr>
      <t>2</t>
    </r>
    <r>
      <rPr>
        <sz val="7"/>
        <color rgb="FF231F20"/>
        <rFont val="Calibri"/>
        <family val="2"/>
      </rPr>
      <t>FCHFCF</t>
    </r>
    <r>
      <rPr>
        <sz val="4"/>
        <color rgb="FF231F20"/>
        <rFont val="Calibri"/>
        <family val="2"/>
      </rPr>
      <t>3</t>
    </r>
  </si>
  <si>
    <r>
      <rPr>
        <sz val="7"/>
        <color rgb="FF231F20"/>
        <rFont val="Calibri"/>
        <family val="2"/>
      </rPr>
      <t>0.20</t>
    </r>
    <r>
      <rPr>
        <sz val="4"/>
        <color rgb="FF231F20"/>
        <rFont val="Calibri"/>
        <family val="2"/>
      </rPr>
      <t>c</t>
    </r>
  </si>
  <si>
    <r>
      <rPr>
        <sz val="7"/>
        <color rgb="FF231F20"/>
        <rFont val="Calibri"/>
        <family val="2"/>
      </rPr>
      <t>2.66e-11</t>
    </r>
  </si>
  <si>
    <r>
      <rPr>
        <sz val="7"/>
        <color rgb="FF231F20"/>
        <rFont val="Calibri"/>
        <family val="2"/>
      </rPr>
      <t>3.15e-13</t>
    </r>
  </si>
  <si>
    <r>
      <rPr>
        <sz val="7"/>
        <color rgb="FF231F20"/>
        <rFont val="Calibri"/>
        <family val="2"/>
      </rPr>
      <t>3.31e-14</t>
    </r>
  </si>
  <si>
    <r>
      <rPr>
        <sz val="7"/>
        <color rgb="FF231F20"/>
        <rFont val="Calibri"/>
        <family val="2"/>
      </rPr>
      <t>2.20e-14</t>
    </r>
  </si>
  <si>
    <r>
      <rPr>
        <sz val="7"/>
        <color rgb="FF231F20"/>
        <rFont val="Calibri"/>
        <family val="2"/>
      </rPr>
      <t>HFC-245fa</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</si>
  <si>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</si>
  <si>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7.29e-11</t>
    </r>
  </si>
  <si>
    <r>
      <rPr>
        <sz val="7"/>
        <color rgb="FF231F20"/>
        <rFont val="Calibri"/>
        <family val="2"/>
      </rPr>
      <t>7.87e-11</t>
    </r>
  </si>
  <si>
    <r>
      <rPr>
        <sz val="7"/>
        <color rgb="FF231F20"/>
        <rFont val="Calibri"/>
        <family val="2"/>
      </rPr>
      <t>1.35e-12</t>
    </r>
  </si>
  <si>
    <r>
      <rPr>
        <sz val="7"/>
        <color rgb="FF231F20"/>
        <rFont val="Calibri"/>
        <family val="2"/>
      </rPr>
      <t>1.51e-13</t>
    </r>
  </si>
  <si>
    <r>
      <rPr>
        <sz val="7"/>
        <color rgb="FF231F20"/>
        <rFont val="Calibri"/>
        <family val="2"/>
      </rPr>
      <t>6.62e-14</t>
    </r>
  </si>
  <si>
    <r>
      <rPr>
        <sz val="7"/>
        <color rgb="FF231F20"/>
        <rFont val="Calibri"/>
        <family val="2"/>
      </rPr>
      <t>HFC-263fb</t>
    </r>
  </si>
  <si>
    <r>
      <rPr>
        <sz val="7"/>
        <color rgb="FF231F20"/>
        <rFont val="Calibri"/>
        <family val="2"/>
      </rPr>
      <t>CH</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</si>
  <si>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c</t>
    </r>
  </si>
  <si>
    <r>
      <rPr>
        <sz val="7"/>
        <color rgb="FF231F20"/>
        <rFont val="Calibri"/>
        <family val="2"/>
      </rPr>
      <t>6.93e-12</t>
    </r>
  </si>
  <si>
    <r>
      <rPr>
        <sz val="7"/>
        <color rgb="FF231F20"/>
        <rFont val="Calibri"/>
        <family val="2"/>
      </rPr>
      <t>6.31e-14</t>
    </r>
  </si>
  <si>
    <r>
      <rPr>
        <sz val="7"/>
        <color rgb="FF231F20"/>
        <rFont val="Calibri"/>
        <family val="2"/>
      </rPr>
      <t>8.02e-15</t>
    </r>
  </si>
  <si>
    <r>
      <rPr>
        <sz val="7"/>
        <color rgb="FF231F20"/>
        <rFont val="Calibri"/>
        <family val="2"/>
      </rPr>
      <t>5.70e-15</t>
    </r>
  </si>
  <si>
    <r>
      <rPr>
        <sz val="7"/>
        <color rgb="FF231F20"/>
        <rFont val="Calibri"/>
        <family val="2"/>
      </rPr>
      <t>HFC-272ca</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</si>
  <si>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</si>
  <si>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1.32e-11</t>
    </r>
  </si>
  <si>
    <r>
      <rPr>
        <sz val="7"/>
        <color rgb="FF231F20"/>
        <rFont val="Calibri"/>
        <family val="2"/>
      </rPr>
      <t>1.46e-13</t>
    </r>
  </si>
  <si>
    <r>
      <rPr>
        <sz val="7"/>
        <color rgb="FF231F20"/>
        <rFont val="Calibri"/>
        <family val="2"/>
      </rPr>
      <t>1.61e-14</t>
    </r>
  </si>
  <si>
    <r>
      <rPr>
        <sz val="7"/>
        <color rgb="FF231F20"/>
        <rFont val="Calibri"/>
        <family val="2"/>
      </rPr>
      <t>1.09e-14</t>
    </r>
  </si>
  <si>
    <r>
      <rPr>
        <sz val="7"/>
        <color rgb="FF231F20"/>
        <rFont val="Calibri"/>
        <family val="2"/>
      </rPr>
      <t>HFC-329p</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</si>
  <si>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</si>
  <si>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1.13e-10</t>
    </r>
  </si>
  <si>
    <r>
      <rPr>
        <sz val="7"/>
        <color rgb="FF231F20"/>
        <rFont val="Calibri"/>
        <family val="2"/>
      </rPr>
      <t>2.16e-10</t>
    </r>
  </si>
  <si>
    <r>
      <rPr>
        <sz val="7"/>
        <color rgb="FF231F20"/>
        <rFont val="Calibri"/>
        <family val="2"/>
      </rPr>
      <t>2.94e-12</t>
    </r>
  </si>
  <si>
    <r>
      <rPr>
        <sz val="7"/>
        <color rgb="FF231F20"/>
        <rFont val="Calibri"/>
        <family val="2"/>
      </rPr>
      <t>3.96e-13</t>
    </r>
  </si>
  <si>
    <r>
      <rPr>
        <sz val="7"/>
        <color rgb="FF231F20"/>
        <rFont val="Calibri"/>
        <family val="2"/>
      </rPr>
      <t>HFC-365mfc</t>
    </r>
  </si>
  <si>
    <r>
      <rPr>
        <sz val="7"/>
        <color rgb="FF231F20"/>
        <rFont val="Calibri"/>
        <family val="2"/>
      </rPr>
      <t>CH</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</si>
  <si>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6.64e-11</t>
    </r>
  </si>
  <si>
    <r>
      <rPr>
        <sz val="7"/>
        <color rgb="FF231F20"/>
        <rFont val="Calibri"/>
        <family val="2"/>
      </rPr>
      <t>7.38e-11</t>
    </r>
  </si>
  <si>
    <r>
      <rPr>
        <sz val="7"/>
        <color rgb="FF231F20"/>
        <rFont val="Calibri"/>
        <family val="2"/>
      </rPr>
      <t>1.30e-12</t>
    </r>
  </si>
  <si>
    <r>
      <rPr>
        <sz val="7"/>
        <color rgb="FF231F20"/>
        <rFont val="Calibri"/>
        <family val="2"/>
      </rPr>
      <t>1.62e-13</t>
    </r>
  </si>
  <si>
    <r>
      <rPr>
        <sz val="7"/>
        <color rgb="FF231F20"/>
        <rFont val="Calibri"/>
        <family val="2"/>
      </rPr>
      <t>6.24e-14</t>
    </r>
  </si>
  <si>
    <r>
      <rPr>
        <sz val="7"/>
        <color rgb="FF231F20"/>
        <rFont val="Calibri"/>
        <family val="2"/>
      </rPr>
      <t>HFC-43-10mee</t>
    </r>
  </si>
  <si>
    <r>
      <rPr>
        <sz val="7"/>
        <color rgb="FF231F20"/>
        <rFont val="Calibri"/>
        <family val="2"/>
      </rPr>
      <t>CF</t>
    </r>
    <r>
      <rPr>
        <sz val="4"/>
        <color rgb="FF231F20"/>
        <rFont val="Calibri"/>
        <family val="2"/>
      </rPr>
      <t>3</t>
    </r>
    <r>
      <rPr>
        <sz val="7"/>
        <color rgb="FF231F20"/>
        <rFont val="Calibri"/>
        <family val="2"/>
      </rPr>
      <t>CHFCHFCF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</si>
  <si>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0.42</t>
    </r>
    <r>
      <rPr>
        <sz val="4"/>
        <color rgb="FF231F20"/>
        <rFont val="Calibri"/>
        <family val="2"/>
      </rPr>
      <t>b</t>
    </r>
  </si>
  <si>
    <r>
      <rPr>
        <sz val="7"/>
        <color rgb="FF231F20"/>
        <rFont val="Calibri"/>
        <family val="2"/>
      </rPr>
      <t>1.08e-10</t>
    </r>
  </si>
  <si>
    <r>
      <rPr>
        <sz val="7"/>
        <color rgb="FF231F20"/>
        <rFont val="Calibri"/>
        <family val="2"/>
      </rPr>
      <t>1.51e-10</t>
    </r>
  </si>
  <si>
    <r>
      <rPr>
        <sz val="7"/>
        <color rgb="FF231F20"/>
        <rFont val="Calibri"/>
        <family val="2"/>
      </rPr>
      <t>2.54e-12</t>
    </r>
  </si>
  <si>
    <r>
      <rPr>
        <sz val="7"/>
        <color rgb="FF231F20"/>
        <rFont val="Calibri"/>
        <family val="2"/>
      </rPr>
      <t>6.62e-13</t>
    </r>
  </si>
  <si>
    <r>
      <rPr>
        <sz val="7"/>
        <color rgb="FF231F20"/>
        <rFont val="Calibri"/>
        <family val="2"/>
      </rPr>
      <t>1.54e-13</t>
    </r>
  </si>
  <si>
    <r>
      <rPr>
        <sz val="7"/>
        <color rgb="FF231F20"/>
        <rFont val="Calibri"/>
        <family val="2"/>
      </rPr>
      <t>HFC-1132a</t>
    </r>
  </si>
  <si>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</si>
  <si>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4.0 days</t>
    </r>
  </si>
  <si>
    <r>
      <rPr>
        <sz val="7"/>
        <color rgb="FF231F20"/>
        <rFont val="Calibri"/>
        <family val="2"/>
      </rPr>
      <t>0.004</t>
    </r>
    <r>
      <rPr>
        <sz val="4"/>
        <color rgb="FF231F20"/>
        <rFont val="Calibri"/>
        <family val="2"/>
      </rPr>
      <t>d</t>
    </r>
  </si>
  <si>
    <r>
      <rPr>
        <sz val="7"/>
        <color rgb="FF231F20"/>
        <rFont val="Calibri"/>
        <family val="2"/>
      </rPr>
      <t>3.87e-15</t>
    </r>
  </si>
  <si>
    <r>
      <rPr>
        <sz val="7"/>
        <color rgb="FF231F20"/>
        <rFont val="Calibri"/>
        <family val="2"/>
      </rPr>
      <t>3.08e-17</t>
    </r>
  </si>
  <si>
    <r>
      <rPr>
        <sz val="7"/>
        <color rgb="FF231F20"/>
        <rFont val="Calibri"/>
        <family val="2"/>
      </rPr>
      <t>4.35e-18</t>
    </r>
  </si>
  <si>
    <r>
      <rPr>
        <sz val="7"/>
        <color rgb="FF231F20"/>
        <rFont val="Calibri"/>
        <family val="2"/>
      </rPr>
      <t>3.18e-18</t>
    </r>
  </si>
  <si>
    <r>
      <rPr>
        <sz val="7"/>
        <color rgb="FF231F20"/>
        <rFont val="Calibri"/>
        <family val="2"/>
      </rPr>
      <t>HFC-1141</t>
    </r>
  </si>
  <si>
    <r>
      <rPr>
        <sz val="7"/>
        <color rgb="FF231F20"/>
        <rFont val="Calibri"/>
        <family val="2"/>
      </rPr>
      <t>CH</t>
    </r>
    <r>
      <rPr>
        <sz val="4"/>
        <color rgb="FF231F20"/>
        <rFont val="Calibri"/>
        <family val="2"/>
      </rPr>
      <t>2</t>
    </r>
    <r>
      <rPr>
        <sz val="7"/>
        <color rgb="FF231F20"/>
        <rFont val="Calibri"/>
        <family val="2"/>
      </rPr>
      <t>=CHF</t>
    </r>
  </si>
  <si>
    <r>
      <rPr>
        <sz val="7"/>
        <color rgb="FF231F20"/>
        <rFont val="Calibri"/>
        <family val="2"/>
      </rPr>
      <t>2.1 days</t>
    </r>
  </si>
  <si>
    <r>
      <rPr>
        <sz val="7"/>
        <color rgb="FF231F20"/>
        <rFont val="Calibri"/>
        <family val="2"/>
      </rPr>
      <t>0.002</t>
    </r>
    <r>
      <rPr>
        <sz val="4"/>
        <color rgb="FF231F20"/>
        <rFont val="Calibri"/>
        <family val="2"/>
      </rPr>
      <t>d</t>
    </r>
  </si>
  <si>
    <r>
      <rPr>
        <sz val="7"/>
        <color rgb="FF231F20"/>
        <rFont val="Calibri"/>
        <family val="2"/>
      </rPr>
      <t>1.54e-15</t>
    </r>
  </si>
  <si>
    <r>
      <rPr>
        <sz val="7"/>
        <color rgb="FF231F20"/>
        <rFont val="Calibri"/>
        <family val="2"/>
      </rPr>
      <t>1.23e-17</t>
    </r>
  </si>
  <si>
    <r>
      <rPr>
        <sz val="7"/>
        <color rgb="FF231F20"/>
        <rFont val="Calibri"/>
        <family val="2"/>
      </rPr>
      <t>1.73e-18</t>
    </r>
  </si>
  <si>
    <r>
      <rPr>
        <sz val="7"/>
        <color rgb="FF231F20"/>
        <rFont val="Calibri"/>
        <family val="2"/>
      </rPr>
      <t>1.27e-18</t>
    </r>
  </si>
  <si>
    <r>
      <rPr>
        <sz val="7"/>
        <color rgb="FF231F20"/>
        <rFont val="Calibri"/>
        <family val="2"/>
      </rPr>
      <t>(Z)-HFC-1225ye</t>
    </r>
  </si>
  <si>
    <r>
      <rPr>
        <sz val="7"/>
        <color rgb="FF231F20"/>
        <rFont val="Calibri"/>
        <family val="2"/>
      </rPr>
      <t>CF</t>
    </r>
    <r>
      <rPr>
        <sz val="4"/>
        <color rgb="FF231F20"/>
        <rFont val="Calibri"/>
        <family val="2"/>
      </rPr>
      <t>3</t>
    </r>
    <r>
      <rPr>
        <sz val="7"/>
        <color rgb="FF231F20"/>
        <rFont val="Calibri"/>
        <family val="2"/>
      </rPr>
      <t>CF=CHF(Z)</t>
    </r>
  </si>
  <si>
    <r>
      <rPr>
        <sz val="7"/>
        <color rgb="FF231F20"/>
        <rFont val="Calibri"/>
        <family val="2"/>
      </rPr>
      <t>8.5 days</t>
    </r>
  </si>
  <si>
    <r>
      <rPr>
        <sz val="7"/>
        <color rgb="FF231F20"/>
        <rFont val="Calibri"/>
        <family val="2"/>
      </rPr>
      <t>2.14e-14</t>
    </r>
  </si>
  <si>
    <r>
      <rPr>
        <sz val="7"/>
        <color rgb="FF231F20"/>
        <rFont val="Calibri"/>
        <family val="2"/>
      </rPr>
      <t>1.70e-16</t>
    </r>
  </si>
  <si>
    <r>
      <rPr>
        <sz val="7"/>
        <color rgb="FF231F20"/>
        <rFont val="Calibri"/>
        <family val="2"/>
      </rPr>
      <t>2.40e-17</t>
    </r>
  </si>
  <si>
    <r>
      <rPr>
        <sz val="7"/>
        <color rgb="FF231F20"/>
        <rFont val="Calibri"/>
        <family val="2"/>
      </rPr>
      <t>1.76e-17</t>
    </r>
  </si>
  <si>
    <r>
      <rPr>
        <sz val="7"/>
        <color rgb="FF231F20"/>
        <rFont val="Calibri"/>
        <family val="2"/>
      </rPr>
      <t>(E)-HFC-1225ye</t>
    </r>
  </si>
  <si>
    <r>
      <rPr>
        <sz val="7"/>
        <color rgb="FF231F20"/>
        <rFont val="Calibri"/>
        <family val="2"/>
      </rPr>
      <t>CF</t>
    </r>
    <r>
      <rPr>
        <sz val="4"/>
        <color rgb="FF231F20"/>
        <rFont val="Calibri"/>
        <family val="2"/>
      </rPr>
      <t>3</t>
    </r>
    <r>
      <rPr>
        <sz val="7"/>
        <color rgb="FF231F20"/>
        <rFont val="Calibri"/>
        <family val="2"/>
      </rPr>
      <t>CF=CHF(E)</t>
    </r>
  </si>
  <si>
    <r>
      <rPr>
        <sz val="7"/>
        <color rgb="FF231F20"/>
        <rFont val="Calibri"/>
        <family val="2"/>
      </rPr>
      <t>4.9 days</t>
    </r>
  </si>
  <si>
    <r>
      <rPr>
        <sz val="7"/>
        <color rgb="FF231F20"/>
        <rFont val="Calibri"/>
        <family val="2"/>
      </rPr>
      <t>7.25e-15</t>
    </r>
  </si>
  <si>
    <r>
      <rPr>
        <sz val="7"/>
        <color rgb="FF231F20"/>
        <rFont val="Calibri"/>
        <family val="2"/>
      </rPr>
      <t>5.77e-17</t>
    </r>
  </si>
  <si>
    <r>
      <rPr>
        <sz val="7"/>
        <color rgb="FF231F20"/>
        <rFont val="Calibri"/>
        <family val="2"/>
      </rPr>
      <t>8.14e-18</t>
    </r>
  </si>
  <si>
    <r>
      <rPr>
        <sz val="7"/>
        <color rgb="FF231F20"/>
        <rFont val="Calibri"/>
        <family val="2"/>
      </rPr>
      <t>5.95e-18</t>
    </r>
  </si>
  <si>
    <r>
      <rPr>
        <sz val="7"/>
        <color rgb="FF231F20"/>
        <rFont val="Calibri"/>
        <family val="2"/>
      </rPr>
      <t>(Z)-HFC-1234ze</t>
    </r>
  </si>
  <si>
    <r>
      <rPr>
        <sz val="7"/>
        <color rgb="FF231F20"/>
        <rFont val="Calibri"/>
        <family val="2"/>
      </rPr>
      <t>CF</t>
    </r>
    <r>
      <rPr>
        <sz val="4"/>
        <color rgb="FF231F20"/>
        <rFont val="Calibri"/>
        <family val="2"/>
      </rPr>
      <t>3</t>
    </r>
    <r>
      <rPr>
        <sz val="7"/>
        <color rgb="FF231F20"/>
        <rFont val="Calibri"/>
        <family val="2"/>
      </rPr>
      <t>CH=CHF(Z)</t>
    </r>
  </si>
  <si>
    <r>
      <rPr>
        <sz val="7"/>
        <color rgb="FF231F20"/>
        <rFont val="Calibri"/>
        <family val="2"/>
      </rPr>
      <t>10.0 days</t>
    </r>
  </si>
  <si>
    <r>
      <rPr>
        <sz val="7"/>
        <color rgb="FF231F20"/>
        <rFont val="Calibri"/>
        <family val="2"/>
      </rPr>
      <t>2.61e-14</t>
    </r>
  </si>
  <si>
    <r>
      <rPr>
        <sz val="7"/>
        <color rgb="FF231F20"/>
        <rFont val="Calibri"/>
        <family val="2"/>
      </rPr>
      <t>2.08e-16</t>
    </r>
  </si>
  <si>
    <r>
      <rPr>
        <sz val="7"/>
        <color rgb="FF231F20"/>
        <rFont val="Calibri"/>
        <family val="2"/>
      </rPr>
      <t>2.93e-17</t>
    </r>
  </si>
  <si>
    <r>
      <rPr>
        <sz val="7"/>
        <color rgb="FF231F20"/>
        <rFont val="Calibri"/>
        <family val="2"/>
      </rPr>
      <t>2.14e-17</t>
    </r>
  </si>
  <si>
    <r>
      <rPr>
        <sz val="7"/>
        <color rgb="FF231F20"/>
        <rFont val="Calibri"/>
        <family val="2"/>
      </rPr>
      <t>HFC-1234yf</t>
    </r>
  </si>
  <si>
    <r>
      <rPr>
        <sz val="7"/>
        <color rgb="FF231F20"/>
        <rFont val="Calibri"/>
        <family val="2"/>
      </rPr>
      <t>CF</t>
    </r>
    <r>
      <rPr>
        <sz val="4"/>
        <color rgb="FF231F20"/>
        <rFont val="Calibri"/>
        <family val="2"/>
      </rPr>
      <t>3</t>
    </r>
    <r>
      <rPr>
        <sz val="7"/>
        <color rgb="FF231F20"/>
        <rFont val="Calibri"/>
        <family val="2"/>
      </rPr>
      <t>CF=CH</t>
    </r>
    <r>
      <rPr>
        <sz val="4"/>
        <color rgb="FF231F20"/>
        <rFont val="Calibri"/>
        <family val="2"/>
      </rPr>
      <t>2</t>
    </r>
  </si>
  <si>
    <r>
      <rPr>
        <sz val="7"/>
        <color rgb="FF231F20"/>
        <rFont val="Calibri"/>
        <family val="2"/>
      </rPr>
      <t>10.5 days</t>
    </r>
  </si>
  <si>
    <r>
      <rPr>
        <sz val="7"/>
        <color rgb="FF231F20"/>
        <rFont val="Calibri"/>
        <family val="2"/>
      </rPr>
      <t>3.22e-14</t>
    </r>
  </si>
  <si>
    <r>
      <rPr>
        <sz val="7"/>
        <color rgb="FF231F20"/>
        <rFont val="Calibri"/>
        <family val="2"/>
      </rPr>
      <t>2.57e-16</t>
    </r>
  </si>
  <si>
    <r>
      <rPr>
        <sz val="7"/>
        <color rgb="FF231F20"/>
        <rFont val="Calibri"/>
        <family val="2"/>
      </rPr>
      <t>3.62e-17</t>
    </r>
  </si>
  <si>
    <r>
      <rPr>
        <sz val="7"/>
        <color rgb="FF231F20"/>
        <rFont val="Calibri"/>
        <family val="2"/>
      </rPr>
      <t>2.65e-17</t>
    </r>
  </si>
  <si>
    <r>
      <rPr>
        <sz val="7"/>
        <color rgb="FF231F20"/>
        <rFont val="Calibri"/>
        <family val="2"/>
      </rPr>
      <t>(E)-HFC-1234ze</t>
    </r>
  </si>
  <si>
    <r>
      <rPr>
        <sz val="7"/>
        <color rgb="FF231F20"/>
        <rFont val="Calibri"/>
        <family val="2"/>
      </rPr>
      <t>trans-CF</t>
    </r>
    <r>
      <rPr>
        <sz val="4"/>
        <color rgb="FF231F20"/>
        <rFont val="Calibri"/>
        <family val="2"/>
      </rPr>
      <t>3</t>
    </r>
    <r>
      <rPr>
        <sz val="7"/>
        <color rgb="FF231F20"/>
        <rFont val="Calibri"/>
        <family val="2"/>
      </rPr>
      <t>CH=CHF</t>
    </r>
  </si>
  <si>
    <r>
      <rPr>
        <sz val="7"/>
        <color rgb="FF231F20"/>
        <rFont val="Calibri"/>
        <family val="2"/>
      </rPr>
      <t>16.4 days</t>
    </r>
  </si>
  <si>
    <r>
      <rPr>
        <sz val="7"/>
        <color rgb="FF231F20"/>
        <rFont val="Calibri"/>
        <family val="2"/>
      </rPr>
      <t>8.74e-14</t>
    </r>
  </si>
  <si>
    <r>
      <rPr>
        <sz val="7"/>
        <color rgb="FF231F20"/>
        <rFont val="Calibri"/>
        <family val="2"/>
      </rPr>
      <t>6.98e-16</t>
    </r>
  </si>
  <si>
    <r>
      <rPr>
        <sz val="7"/>
        <color rgb="FF231F20"/>
        <rFont val="Calibri"/>
        <family val="2"/>
      </rPr>
      <t>9.82e-17</t>
    </r>
  </si>
  <si>
    <r>
      <rPr>
        <sz val="7"/>
        <color rgb="FF231F20"/>
        <rFont val="Calibri"/>
        <family val="2"/>
      </rPr>
      <t>7.18e-17</t>
    </r>
  </si>
  <si>
    <r>
      <rPr>
        <sz val="7"/>
        <color rgb="FF231F20"/>
        <rFont val="Calibri"/>
        <family val="2"/>
      </rPr>
      <t>(Z)-HFC-1336</t>
    </r>
  </si>
  <si>
    <r>
      <rPr>
        <sz val="7"/>
        <color rgb="FF231F20"/>
        <rFont val="Calibri"/>
        <family val="2"/>
      </rPr>
      <t>CF</t>
    </r>
    <r>
      <rPr>
        <sz val="4"/>
        <color rgb="FF231F20"/>
        <rFont val="Calibri"/>
        <family val="2"/>
      </rPr>
      <t>3</t>
    </r>
    <r>
      <rPr>
        <sz val="7"/>
        <color rgb="FF231F20"/>
        <rFont val="Calibri"/>
        <family val="2"/>
      </rPr>
      <t>CH=CHCF</t>
    </r>
    <r>
      <rPr>
        <sz val="4"/>
        <color rgb="FF231F20"/>
        <rFont val="Calibri"/>
        <family val="2"/>
      </rPr>
      <t>3</t>
    </r>
    <r>
      <rPr>
        <sz val="7"/>
        <color rgb="FF231F20"/>
        <rFont val="Calibri"/>
        <family val="2"/>
      </rPr>
      <t>(Z)</t>
    </r>
  </si>
  <si>
    <r>
      <rPr>
        <sz val="7"/>
        <color rgb="FF231F20"/>
        <rFont val="Calibri"/>
        <family val="2"/>
      </rPr>
      <t>22.0 days</t>
    </r>
  </si>
  <si>
    <r>
      <rPr>
        <sz val="7"/>
        <color rgb="FF231F20"/>
        <rFont val="Calibri"/>
        <family val="2"/>
      </rPr>
      <t>0.07</t>
    </r>
    <r>
      <rPr>
        <sz val="4"/>
        <color rgb="FF231F20"/>
        <rFont val="Calibri"/>
        <family val="2"/>
      </rPr>
      <t>d</t>
    </r>
  </si>
  <si>
    <r>
      <rPr>
        <sz val="7"/>
        <color rgb="FF231F20"/>
        <rFont val="Calibri"/>
        <family val="2"/>
      </rPr>
      <t>1.23e-15</t>
    </r>
  </si>
  <si>
    <r>
      <rPr>
        <sz val="7"/>
        <color rgb="FF231F20"/>
        <rFont val="Calibri"/>
        <family val="2"/>
      </rPr>
      <t>1.73e-16</t>
    </r>
  </si>
  <si>
    <r>
      <rPr>
        <sz val="7"/>
        <color rgb="FF231F20"/>
        <rFont val="Calibri"/>
        <family val="2"/>
      </rPr>
      <t>1.26e-16</t>
    </r>
  </si>
  <si>
    <r>
      <rPr>
        <sz val="7"/>
        <color rgb="FF231F20"/>
        <rFont val="Calibri"/>
        <family val="2"/>
      </rPr>
      <t>HFC-1243zf</t>
    </r>
  </si>
  <si>
    <r>
      <rPr>
        <sz val="7"/>
        <color rgb="FF231F20"/>
        <rFont val="Calibri"/>
        <family val="2"/>
      </rPr>
      <t>CF</t>
    </r>
    <r>
      <rPr>
        <sz val="4"/>
        <color rgb="FF231F20"/>
        <rFont val="Calibri"/>
        <family val="2"/>
      </rPr>
      <t>3</t>
    </r>
    <r>
      <rPr>
        <sz val="7"/>
        <color rgb="FF231F20"/>
        <rFont val="Calibri"/>
        <family val="2"/>
      </rPr>
      <t>CH=CH</t>
    </r>
    <r>
      <rPr>
        <sz val="4"/>
        <color rgb="FF231F20"/>
        <rFont val="Calibri"/>
        <family val="2"/>
      </rPr>
      <t>2</t>
    </r>
  </si>
  <si>
    <r>
      <rPr>
        <sz val="7"/>
        <color rgb="FF231F20"/>
        <rFont val="Calibri"/>
        <family val="2"/>
      </rPr>
      <t>7.0 days</t>
    </r>
  </si>
  <si>
    <r>
      <rPr>
        <sz val="7"/>
        <color rgb="FF231F20"/>
        <rFont val="Calibri"/>
        <family val="2"/>
      </rPr>
      <t>1.37e-14</t>
    </r>
  </si>
  <si>
    <r>
      <rPr>
        <sz val="7"/>
        <color rgb="FF231F20"/>
        <rFont val="Calibri"/>
        <family val="2"/>
      </rPr>
      <t>1.09e-16</t>
    </r>
  </si>
  <si>
    <r>
      <rPr>
        <sz val="7"/>
        <color rgb="FF231F20"/>
        <rFont val="Calibri"/>
        <family val="2"/>
      </rPr>
      <t>1.53e-17</t>
    </r>
  </si>
  <si>
    <r>
      <rPr>
        <sz val="7"/>
        <color rgb="FF231F20"/>
        <rFont val="Calibri"/>
        <family val="2"/>
      </rPr>
      <t>1.12e-17</t>
    </r>
  </si>
  <si>
    <r>
      <rPr>
        <sz val="7"/>
        <color rgb="FF231F20"/>
        <rFont val="Calibri"/>
        <family val="2"/>
      </rPr>
      <t>HFC-1345zfc</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</si>
  <si>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5</t>
    </r>
    <r>
      <rPr>
        <sz val="7"/>
        <color rgb="FF231F20"/>
        <rFont val="Calibri"/>
        <family val="2"/>
      </rPr>
      <t>CH=CH</t>
    </r>
    <r>
      <rPr>
        <sz val="4"/>
        <color rgb="FF231F20"/>
        <rFont val="Calibri"/>
        <family val="2"/>
      </rPr>
      <t>2</t>
    </r>
  </si>
  <si>
    <r>
      <rPr>
        <sz val="7"/>
        <color rgb="FF231F20"/>
        <rFont val="Calibri"/>
        <family val="2"/>
      </rPr>
      <t>7.6 days</t>
    </r>
  </si>
  <si>
    <r>
      <rPr>
        <sz val="7"/>
        <color rgb="FF231F20"/>
        <rFont val="Calibri"/>
        <family val="2"/>
      </rPr>
      <t>1.15e-14</t>
    </r>
  </si>
  <si>
    <r>
      <rPr>
        <sz val="7"/>
        <color rgb="FF231F20"/>
        <rFont val="Calibri"/>
        <family val="2"/>
      </rPr>
      <t>9.19e-17</t>
    </r>
  </si>
  <si>
    <r>
      <rPr>
        <sz val="7"/>
        <color rgb="FF231F20"/>
        <rFont val="Calibri"/>
        <family val="2"/>
      </rPr>
      <t>1.30e-17</t>
    </r>
  </si>
  <si>
    <r>
      <rPr>
        <sz val="7"/>
        <color rgb="FF231F20"/>
        <rFont val="Calibri"/>
        <family val="2"/>
      </rPr>
      <t>9.48e-18</t>
    </r>
  </si>
  <si>
    <r>
      <rPr>
        <sz val="7"/>
        <color rgb="FF231F20"/>
        <rFont val="Calibri"/>
        <family val="2"/>
      </rPr>
      <t>3,3,4,4,5,5,6,6,6-Nonafluorohex-1-ene</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</si>
  <si>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CH=CH</t>
    </r>
    <r>
      <rPr>
        <sz val="4"/>
        <color rgb="FF231F20"/>
        <rFont val="Calibri"/>
        <family val="2"/>
      </rPr>
      <t>2</t>
    </r>
  </si>
  <si>
    <r>
      <rPr>
        <sz val="7"/>
        <color rgb="FF231F20"/>
        <rFont val="Calibri"/>
        <family val="2"/>
      </rPr>
      <t>9.92e-17</t>
    </r>
  </si>
  <si>
    <r>
      <rPr>
        <sz val="7"/>
        <color rgb="FF231F20"/>
        <rFont val="Calibri"/>
        <family val="2"/>
      </rPr>
      <t>1.40e-17</t>
    </r>
  </si>
  <si>
    <r>
      <rPr>
        <sz val="7"/>
        <color rgb="FF231F20"/>
        <rFont val="Calibri"/>
        <family val="2"/>
      </rPr>
      <t>1.02e-17</t>
    </r>
  </si>
  <si>
    <r>
      <rPr>
        <sz val="7"/>
        <color rgb="FF231F20"/>
        <rFont val="Calibri"/>
        <family val="2"/>
      </rPr>
      <t>3,3,4,4,5,5,6,6,7,7,8,8,8-Tridecafluorooct-1-ene</t>
    </r>
  </si>
  <si>
    <r>
      <rPr>
        <sz val="7"/>
        <color rgb="FF231F20"/>
        <rFont val="Calibri"/>
        <family val="2"/>
      </rPr>
      <t>C</t>
    </r>
    <r>
      <rPr>
        <sz val="4"/>
        <color rgb="FF231F20"/>
        <rFont val="Calibri"/>
        <family val="2"/>
      </rPr>
      <t>6</t>
    </r>
    <r>
      <rPr>
        <sz val="7"/>
        <color rgb="FF231F20"/>
        <rFont val="Calibri"/>
        <family val="2"/>
      </rPr>
      <t>F</t>
    </r>
    <r>
      <rPr>
        <sz val="4"/>
        <color rgb="FF231F20"/>
        <rFont val="Calibri"/>
        <family val="2"/>
      </rPr>
      <t>13</t>
    </r>
    <r>
      <rPr>
        <sz val="7"/>
        <color rgb="FF231F20"/>
        <rFont val="Calibri"/>
        <family val="2"/>
      </rPr>
      <t>CH=CH</t>
    </r>
    <r>
      <rPr>
        <sz val="4"/>
        <color rgb="FF231F20"/>
        <rFont val="Calibri"/>
        <family val="2"/>
      </rPr>
      <t>2</t>
    </r>
  </si>
  <si>
    <r>
      <rPr>
        <sz val="7"/>
        <color rgb="FF231F20"/>
        <rFont val="Calibri"/>
        <family val="2"/>
      </rPr>
      <t>9.89e-15</t>
    </r>
  </si>
  <si>
    <r>
      <rPr>
        <sz val="7"/>
        <color rgb="FF231F20"/>
        <rFont val="Calibri"/>
        <family val="2"/>
      </rPr>
      <t>7.87e-17</t>
    </r>
  </si>
  <si>
    <r>
      <rPr>
        <sz val="7"/>
        <color rgb="FF231F20"/>
        <rFont val="Calibri"/>
        <family val="2"/>
      </rPr>
      <t>1.11e-17</t>
    </r>
  </si>
  <si>
    <r>
      <rPr>
        <sz val="7"/>
        <color rgb="FF231F20"/>
        <rFont val="Calibri"/>
        <family val="2"/>
      </rPr>
      <t>8.12e-18</t>
    </r>
  </si>
  <si>
    <r>
      <rPr>
        <sz val="7"/>
        <color rgb="FF231F20"/>
        <rFont val="Calibri"/>
        <family val="2"/>
      </rPr>
      <t xml:space="preserve">3,3,4,4,5,5,6,6,7,7,8,8,9,9,10,10,10-Hep-
</t>
    </r>
    <r>
      <rPr>
        <sz val="7"/>
        <color rgb="FF231F20"/>
        <rFont val="Calibri"/>
        <family val="2"/>
      </rPr>
      <t>tadecafluorodec-1-ene</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</si>
  <si>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17</t>
    </r>
    <r>
      <rPr>
        <sz val="7"/>
        <color rgb="FF231F20"/>
        <rFont val="Calibri"/>
        <family val="2"/>
      </rPr>
      <t>CH=CH</t>
    </r>
    <r>
      <rPr>
        <sz val="4"/>
        <color rgb="FF231F20"/>
        <rFont val="Calibri"/>
        <family val="2"/>
      </rPr>
      <t>2</t>
    </r>
  </si>
  <si>
    <r>
      <rPr>
        <sz val="7"/>
        <color rgb="FF231F20"/>
        <rFont val="Calibri"/>
        <family val="2"/>
      </rPr>
      <t>8.52e-15</t>
    </r>
  </si>
  <si>
    <r>
      <rPr>
        <sz val="7"/>
        <color rgb="FF231F20"/>
        <rFont val="Calibri"/>
        <family val="2"/>
      </rPr>
      <t>6.79e-17</t>
    </r>
  </si>
  <si>
    <r>
      <rPr>
        <sz val="7"/>
        <color rgb="FF231F20"/>
        <rFont val="Calibri"/>
        <family val="2"/>
      </rPr>
      <t>9.57e-18</t>
    </r>
  </si>
  <si>
    <r>
      <rPr>
        <sz val="7"/>
        <color rgb="FF231F20"/>
        <rFont val="Calibri"/>
        <family val="2"/>
      </rPr>
      <t>7.00e-18</t>
    </r>
  </si>
  <si>
    <r>
      <rPr>
        <sz val="7"/>
        <color rgb="FF231F20"/>
        <rFont val="Calibri"/>
        <family val="2"/>
      </rPr>
      <t>Methyl chloroform</t>
    </r>
  </si>
  <si>
    <r>
      <rPr>
        <sz val="7"/>
        <color rgb="FF231F20"/>
        <rFont val="Calibri"/>
        <family val="2"/>
      </rPr>
      <t>CH</t>
    </r>
    <r>
      <rPr>
        <sz val="4"/>
        <color rgb="FF231F20"/>
        <rFont val="Calibri"/>
        <family val="2"/>
      </rPr>
      <t>3</t>
    </r>
    <r>
      <rPr>
        <sz val="7"/>
        <color rgb="FF231F20"/>
        <rFont val="Calibri"/>
        <family val="2"/>
      </rPr>
      <t>CCl</t>
    </r>
    <r>
      <rPr>
        <sz val="4"/>
        <color rgb="FF231F20"/>
        <rFont val="Calibri"/>
        <family val="2"/>
      </rPr>
      <t>3</t>
    </r>
  </si>
  <si>
    <r>
      <rPr>
        <sz val="7"/>
        <color rgb="FF231F20"/>
        <rFont val="Calibri"/>
        <family val="2"/>
      </rPr>
      <t>1.44e-11</t>
    </r>
  </si>
  <si>
    <r>
      <rPr>
        <sz val="7"/>
        <color rgb="FF231F20"/>
        <rFont val="Calibri"/>
        <family val="2"/>
      </rPr>
      <t>1.47e-11</t>
    </r>
  </si>
  <si>
    <r>
      <rPr>
        <sz val="7"/>
        <color rgb="FF231F20"/>
        <rFont val="Calibri"/>
        <family val="2"/>
      </rPr>
      <t>2.17e-13</t>
    </r>
  </si>
  <si>
    <r>
      <rPr>
        <sz val="7"/>
        <color rgb="FF231F20"/>
        <rFont val="Calibri"/>
        <family val="2"/>
      </rPr>
      <t>2.07e-14</t>
    </r>
  </si>
  <si>
    <r>
      <rPr>
        <sz val="7"/>
        <color rgb="FF231F20"/>
        <rFont val="Calibri"/>
        <family val="2"/>
      </rPr>
      <t>1.22e-14</t>
    </r>
  </si>
  <si>
    <r>
      <rPr>
        <sz val="7"/>
        <color rgb="FF231F20"/>
        <rFont val="Calibri"/>
        <family val="2"/>
      </rPr>
      <t>Carbon tetrachloride</t>
    </r>
  </si>
  <si>
    <r>
      <rPr>
        <sz val="7"/>
        <color rgb="FF231F20"/>
        <rFont val="Calibri"/>
        <family val="2"/>
      </rPr>
      <t>CCl</t>
    </r>
    <r>
      <rPr>
        <sz val="4"/>
        <color rgb="FF231F20"/>
        <rFont val="Calibri"/>
        <family val="2"/>
      </rPr>
      <t>4</t>
    </r>
  </si>
  <si>
    <r>
      <rPr>
        <sz val="7"/>
        <color rgb="FF231F20"/>
        <rFont val="Calibri"/>
        <family val="2"/>
      </rPr>
      <t>8.69e-11</t>
    </r>
  </si>
  <si>
    <r>
      <rPr>
        <sz val="7"/>
        <color rgb="FF231F20"/>
        <rFont val="Calibri"/>
        <family val="2"/>
      </rPr>
      <t>1.59e-10</t>
    </r>
  </si>
  <si>
    <r>
      <rPr>
        <sz val="7"/>
        <color rgb="FF231F20"/>
        <rFont val="Calibri"/>
        <family val="2"/>
      </rPr>
      <t>2.24e-12</t>
    </r>
  </si>
  <si>
    <r>
      <rPr>
        <sz val="7"/>
        <color rgb="FF231F20"/>
        <rFont val="Calibri"/>
        <family val="2"/>
      </rPr>
      <t>9.68e-13</t>
    </r>
  </si>
  <si>
    <r>
      <rPr>
        <sz val="7"/>
        <color rgb="FF231F20"/>
        <rFont val="Calibri"/>
        <family val="2"/>
      </rPr>
      <t>2.62e-13</t>
    </r>
  </si>
  <si>
    <r>
      <rPr>
        <sz val="7"/>
        <color rgb="FF231F20"/>
        <rFont val="Calibri"/>
        <family val="2"/>
      </rPr>
      <t>Methyl chloride</t>
    </r>
  </si>
  <si>
    <r>
      <rPr>
        <sz val="7"/>
        <color rgb="FF231F20"/>
        <rFont val="Calibri"/>
        <family val="2"/>
      </rPr>
      <t>CH</t>
    </r>
    <r>
      <rPr>
        <sz val="4"/>
        <color rgb="FF231F20"/>
        <rFont val="Calibri"/>
        <family val="2"/>
      </rPr>
      <t>3</t>
    </r>
    <r>
      <rPr>
        <sz val="7"/>
        <color rgb="FF231F20"/>
        <rFont val="Calibri"/>
        <family val="2"/>
      </rPr>
      <t>Cl</t>
    </r>
  </si>
  <si>
    <r>
      <rPr>
        <sz val="7"/>
        <color rgb="FF231F20"/>
        <rFont val="Calibri"/>
        <family val="2"/>
      </rPr>
      <t>0.01</t>
    </r>
    <r>
      <rPr>
        <sz val="4"/>
        <color rgb="FF231F20"/>
        <rFont val="Calibri"/>
        <family val="2"/>
      </rPr>
      <t>a</t>
    </r>
  </si>
  <si>
    <r>
      <rPr>
        <sz val="7"/>
        <color rgb="FF231F20"/>
        <rFont val="Calibri"/>
        <family val="2"/>
      </rPr>
      <t>1.12e-12</t>
    </r>
  </si>
  <si>
    <r>
      <rPr>
        <sz val="7"/>
        <color rgb="FF231F20"/>
        <rFont val="Calibri"/>
        <family val="2"/>
      </rPr>
      <t>9.93e-15</t>
    </r>
  </si>
  <si>
    <r>
      <rPr>
        <sz val="7"/>
        <color rgb="FF231F20"/>
        <rFont val="Calibri"/>
        <family val="2"/>
      </rPr>
      <t>1.29e-15</t>
    </r>
  </si>
  <si>
    <r>
      <rPr>
        <sz val="7"/>
        <color rgb="FF231F20"/>
        <rFont val="Calibri"/>
        <family val="2"/>
      </rPr>
      <t>9.20e-16</t>
    </r>
  </si>
  <si>
    <r>
      <rPr>
        <sz val="7"/>
        <color rgb="FF231F20"/>
        <rFont val="Calibri"/>
        <family val="2"/>
      </rPr>
      <t>Methylene chloride</t>
    </r>
  </si>
  <si>
    <r>
      <rPr>
        <sz val="7"/>
        <color rgb="FF231F20"/>
        <rFont val="Calibri"/>
        <family val="2"/>
      </rPr>
      <t>CH</t>
    </r>
    <r>
      <rPr>
        <sz val="4"/>
        <color rgb="FF231F20"/>
        <rFont val="Calibri"/>
        <family val="2"/>
      </rPr>
      <t>2</t>
    </r>
    <r>
      <rPr>
        <sz val="7"/>
        <color rgb="FF231F20"/>
        <rFont val="Calibri"/>
        <family val="2"/>
      </rPr>
      <t>Cl</t>
    </r>
    <r>
      <rPr>
        <sz val="4"/>
        <color rgb="FF231F20"/>
        <rFont val="Calibri"/>
        <family val="2"/>
      </rPr>
      <t>2</t>
    </r>
  </si>
  <si>
    <r>
      <rPr>
        <sz val="7"/>
        <color rgb="FF231F20"/>
        <rFont val="Calibri"/>
        <family val="2"/>
      </rPr>
      <t>0.03</t>
    </r>
    <r>
      <rPr>
        <sz val="4"/>
        <color rgb="FF231F20"/>
        <rFont val="Calibri"/>
        <family val="2"/>
      </rPr>
      <t>b</t>
    </r>
  </si>
  <si>
    <r>
      <rPr>
        <sz val="7"/>
        <color rgb="FF231F20"/>
        <rFont val="Calibri"/>
        <family val="2"/>
      </rPr>
      <t>8.18e-13</t>
    </r>
  </si>
  <si>
    <r>
      <rPr>
        <sz val="7"/>
        <color rgb="FF231F20"/>
        <rFont val="Calibri"/>
        <family val="2"/>
      </rPr>
      <t>6.78e-15</t>
    </r>
  </si>
  <si>
    <r>
      <rPr>
        <sz val="7"/>
        <color rgb="FF231F20"/>
        <rFont val="Calibri"/>
        <family val="2"/>
      </rPr>
      <t>9.26e-16</t>
    </r>
  </si>
  <si>
    <r>
      <rPr>
        <sz val="7"/>
        <color rgb="FF231F20"/>
        <rFont val="Calibri"/>
        <family val="2"/>
      </rPr>
      <t>6.72e-16</t>
    </r>
  </si>
  <si>
    <r>
      <rPr>
        <sz val="7"/>
        <color rgb="FF231F20"/>
        <rFont val="Calibri"/>
        <family val="2"/>
      </rPr>
      <t>Chloroform</t>
    </r>
  </si>
  <si>
    <r>
      <rPr>
        <sz val="7"/>
        <color rgb="FF231F20"/>
        <rFont val="Calibri"/>
        <family val="2"/>
      </rPr>
      <t>CHCl</t>
    </r>
    <r>
      <rPr>
        <sz val="4"/>
        <color rgb="FF231F20"/>
        <rFont val="Calibri"/>
        <family val="2"/>
      </rPr>
      <t>3</t>
    </r>
  </si>
  <si>
    <r>
      <rPr>
        <sz val="7"/>
        <color rgb="FF231F20"/>
        <rFont val="Calibri"/>
        <family val="2"/>
      </rPr>
      <t>1.50e-12</t>
    </r>
  </si>
  <si>
    <r>
      <rPr>
        <sz val="7"/>
        <color rgb="FF231F20"/>
        <rFont val="Calibri"/>
        <family val="2"/>
      </rPr>
      <t>1.70e-15</t>
    </r>
  </si>
  <si>
    <r>
      <rPr>
        <sz val="7"/>
        <color rgb="FF231F20"/>
        <rFont val="Calibri"/>
        <family val="2"/>
      </rPr>
      <t>1,2-Dichloroethane</t>
    </r>
  </si>
  <si>
    <r>
      <rPr>
        <sz val="7"/>
        <color rgb="FF231F20"/>
        <rFont val="Calibri"/>
        <family val="2"/>
      </rPr>
      <t>CH</t>
    </r>
    <r>
      <rPr>
        <sz val="4"/>
        <color rgb="FF231F20"/>
        <rFont val="Calibri"/>
        <family val="2"/>
      </rPr>
      <t>2</t>
    </r>
    <r>
      <rPr>
        <sz val="7"/>
        <color rgb="FF231F20"/>
        <rFont val="Calibri"/>
        <family val="2"/>
      </rPr>
      <t>ClCH</t>
    </r>
    <r>
      <rPr>
        <sz val="4"/>
        <color rgb="FF231F20"/>
        <rFont val="Calibri"/>
        <family val="2"/>
      </rPr>
      <t>2</t>
    </r>
    <r>
      <rPr>
        <sz val="7"/>
        <color rgb="FF231F20"/>
        <rFont val="Calibri"/>
        <family val="2"/>
      </rPr>
      <t>Cl</t>
    </r>
  </si>
  <si>
    <r>
      <rPr>
        <sz val="7"/>
        <color rgb="FF231F20"/>
        <rFont val="Calibri"/>
        <family val="2"/>
      </rPr>
      <t>65.0 days</t>
    </r>
  </si>
  <si>
    <r>
      <rPr>
        <sz val="7"/>
        <color rgb="FF231F20"/>
        <rFont val="Calibri"/>
        <family val="2"/>
      </rPr>
      <t>8.24e-14</t>
    </r>
  </si>
  <si>
    <r>
      <rPr>
        <sz val="7"/>
        <color rgb="FF231F20"/>
        <rFont val="Calibri"/>
        <family val="2"/>
      </rPr>
      <t>6.67e-16</t>
    </r>
  </si>
  <si>
    <r>
      <rPr>
        <sz val="7"/>
        <color rgb="FF231F20"/>
        <rFont val="Calibri"/>
        <family val="2"/>
      </rPr>
      <t>9.29e-17</t>
    </r>
  </si>
  <si>
    <r>
      <rPr>
        <sz val="7"/>
        <color rgb="FF231F20"/>
        <rFont val="Calibri"/>
        <family val="2"/>
      </rPr>
      <t>6.77e-17</t>
    </r>
  </si>
  <si>
    <r>
      <rPr>
        <sz val="7"/>
        <color rgb="FF231F20"/>
        <rFont val="Calibri"/>
        <family val="2"/>
      </rPr>
      <t>Methyl bromide</t>
    </r>
  </si>
  <si>
    <r>
      <rPr>
        <sz val="7"/>
        <color rgb="FF231F20"/>
        <rFont val="Calibri"/>
        <family val="2"/>
      </rPr>
      <t>CH</t>
    </r>
    <r>
      <rPr>
        <sz val="4"/>
        <color rgb="FF231F20"/>
        <rFont val="Calibri"/>
        <family val="2"/>
      </rPr>
      <t>3</t>
    </r>
    <r>
      <rPr>
        <sz val="7"/>
        <color rgb="FF231F20"/>
        <rFont val="Calibri"/>
        <family val="2"/>
      </rPr>
      <t>Br</t>
    </r>
  </si>
  <si>
    <r>
      <rPr>
        <sz val="7"/>
        <color rgb="FF231F20"/>
        <rFont val="Calibri"/>
        <family val="2"/>
      </rPr>
      <t>2.16e-13</t>
    </r>
  </si>
  <si>
    <r>
      <rPr>
        <sz val="7"/>
        <color rgb="FF231F20"/>
        <rFont val="Calibri"/>
        <family val="2"/>
      </rPr>
      <t>1.87e-15</t>
    </r>
  </si>
  <si>
    <r>
      <rPr>
        <sz val="7"/>
        <color rgb="FF231F20"/>
        <rFont val="Calibri"/>
        <family val="2"/>
      </rPr>
      <t>2.47e-16</t>
    </r>
  </si>
  <si>
    <r>
      <rPr>
        <sz val="7"/>
        <color rgb="FF231F20"/>
        <rFont val="Calibri"/>
        <family val="2"/>
      </rPr>
      <t>1.78e-16</t>
    </r>
  </si>
  <si>
    <r>
      <rPr>
        <sz val="7"/>
        <color rgb="FF231F20"/>
        <rFont val="Calibri"/>
        <family val="2"/>
      </rPr>
      <t>Methylene bromide</t>
    </r>
  </si>
  <si>
    <r>
      <rPr>
        <sz val="7"/>
        <color rgb="FF231F20"/>
        <rFont val="Calibri"/>
        <family val="2"/>
      </rPr>
      <t>CH</t>
    </r>
    <r>
      <rPr>
        <sz val="4"/>
        <color rgb="FF231F20"/>
        <rFont val="Calibri"/>
        <family val="2"/>
      </rPr>
      <t>2</t>
    </r>
    <r>
      <rPr>
        <sz val="7"/>
        <color rgb="FF231F20"/>
        <rFont val="Calibri"/>
        <family val="2"/>
      </rPr>
      <t>Br</t>
    </r>
    <r>
      <rPr>
        <sz val="4"/>
        <color rgb="FF231F20"/>
        <rFont val="Calibri"/>
        <family val="2"/>
      </rPr>
      <t>2</t>
    </r>
  </si>
  <si>
    <r>
      <rPr>
        <sz val="7"/>
        <color rgb="FF231F20"/>
        <rFont val="Calibri"/>
        <family val="2"/>
      </rPr>
      <t>9.31e-14</t>
    </r>
  </si>
  <si>
    <r>
      <rPr>
        <sz val="7"/>
        <color rgb="FF231F20"/>
        <rFont val="Calibri"/>
        <family val="2"/>
      </rPr>
      <t>7.66e-16</t>
    </r>
  </si>
  <si>
    <r>
      <rPr>
        <sz val="7"/>
        <color rgb="FF231F20"/>
        <rFont val="Calibri"/>
        <family val="2"/>
      </rPr>
      <t>1.05e-16</t>
    </r>
  </si>
  <si>
    <r>
      <rPr>
        <sz val="7"/>
        <color rgb="FF231F20"/>
        <rFont val="Calibri"/>
        <family val="2"/>
      </rPr>
      <t>7.65e-17</t>
    </r>
  </si>
  <si>
    <r>
      <rPr>
        <sz val="7"/>
        <color rgb="FF231F20"/>
        <rFont val="Calibri"/>
        <family val="2"/>
      </rPr>
      <t>Halon-1201</t>
    </r>
  </si>
  <si>
    <r>
      <rPr>
        <sz val="7"/>
        <color rgb="FF231F20"/>
        <rFont val="Calibri"/>
        <family val="2"/>
      </rPr>
      <t>CHBrF</t>
    </r>
    <r>
      <rPr>
        <sz val="4"/>
        <color rgb="FF231F20"/>
        <rFont val="Calibri"/>
        <family val="2"/>
      </rPr>
      <t>2</t>
    </r>
  </si>
  <si>
    <r>
      <rPr>
        <sz val="7"/>
        <color rgb="FF231F20"/>
        <rFont val="Calibri"/>
        <family val="2"/>
      </rPr>
      <t>3.45e-11</t>
    </r>
  </si>
  <si>
    <r>
      <rPr>
        <sz val="7"/>
        <color rgb="FF231F20"/>
        <rFont val="Calibri"/>
        <family val="2"/>
      </rPr>
      <t>5.17e-13</t>
    </r>
  </si>
  <si>
    <r>
      <rPr>
        <sz val="7"/>
        <color rgb="FF231F20"/>
        <rFont val="Calibri"/>
        <family val="2"/>
      </rPr>
      <t>4.96e-14</t>
    </r>
  </si>
  <si>
    <r>
      <rPr>
        <sz val="7"/>
        <color rgb="FF231F20"/>
        <rFont val="Calibri"/>
        <family val="2"/>
      </rPr>
      <t>2.87e-14</t>
    </r>
  </si>
  <si>
    <r>
      <rPr>
        <sz val="7"/>
        <color rgb="FF231F20"/>
        <rFont val="Calibri"/>
        <family val="2"/>
      </rPr>
      <t>Halon-1202</t>
    </r>
  </si>
  <si>
    <r>
      <rPr>
        <sz val="7"/>
        <color rgb="FF231F20"/>
        <rFont val="Calibri"/>
        <family val="2"/>
      </rPr>
      <t>CBr</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</si>
  <si>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2.12e-11</t>
    </r>
  </si>
  <si>
    <r>
      <rPr>
        <sz val="7"/>
        <color rgb="FF231F20"/>
        <rFont val="Calibri"/>
        <family val="2"/>
      </rPr>
      <t>2.43e-13</t>
    </r>
  </si>
  <si>
    <r>
      <rPr>
        <sz val="7"/>
        <color rgb="FF231F20"/>
        <rFont val="Calibri"/>
        <family val="2"/>
      </rPr>
      <t>1.75e-14</t>
    </r>
  </si>
  <si>
    <r>
      <rPr>
        <sz val="7"/>
        <color rgb="FF231F20"/>
        <rFont val="Calibri"/>
        <family val="2"/>
      </rPr>
      <t>Halon-1211</t>
    </r>
  </si>
  <si>
    <r>
      <rPr>
        <sz val="7"/>
        <color rgb="FF231F20"/>
        <rFont val="Calibri"/>
        <family val="2"/>
      </rPr>
      <t>CBrClF</t>
    </r>
    <r>
      <rPr>
        <sz val="4"/>
        <color rgb="FF231F20"/>
        <rFont val="Calibri"/>
        <family val="2"/>
      </rPr>
      <t>2</t>
    </r>
  </si>
  <si>
    <r>
      <rPr>
        <sz val="7"/>
        <color rgb="FF231F20"/>
        <rFont val="Calibri"/>
        <family val="2"/>
      </rPr>
      <t>1.15e-10</t>
    </r>
  </si>
  <si>
    <r>
      <rPr>
        <sz val="7"/>
        <color rgb="FF231F20"/>
        <rFont val="Calibri"/>
        <family val="2"/>
      </rPr>
      <t>1.60e-10</t>
    </r>
  </si>
  <si>
    <r>
      <rPr>
        <sz val="7"/>
        <color rgb="FF231F20"/>
        <rFont val="Calibri"/>
        <family val="2"/>
      </rPr>
      <t>2.70e-12</t>
    </r>
  </si>
  <si>
    <r>
      <rPr>
        <sz val="7"/>
        <color rgb="FF231F20"/>
        <rFont val="Calibri"/>
        <family val="2"/>
      </rPr>
      <t>6.98e-13</t>
    </r>
  </si>
  <si>
    <r>
      <rPr>
        <sz val="7"/>
        <color rgb="FF231F20"/>
        <rFont val="Calibri"/>
        <family val="2"/>
      </rPr>
      <t>Halon-1301</t>
    </r>
  </si>
  <si>
    <r>
      <rPr>
        <sz val="7"/>
        <color rgb="FF231F20"/>
        <rFont val="Calibri"/>
        <family val="2"/>
      </rPr>
      <t>CBrF</t>
    </r>
    <r>
      <rPr>
        <sz val="4"/>
        <color rgb="FF231F20"/>
        <rFont val="Calibri"/>
        <family val="2"/>
      </rPr>
      <t>3</t>
    </r>
  </si>
  <si>
    <r>
      <rPr>
        <sz val="7"/>
        <color rgb="FF231F20"/>
        <rFont val="Calibri"/>
        <family val="2"/>
      </rPr>
      <t>1.95e-10</t>
    </r>
  </si>
  <si>
    <r>
      <rPr>
        <sz val="7"/>
        <color rgb="FF231F20"/>
        <rFont val="Calibri"/>
        <family val="2"/>
      </rPr>
      <t>5.77e-10</t>
    </r>
  </si>
  <si>
    <r>
      <rPr>
        <sz val="7"/>
        <color rgb="FF231F20"/>
        <rFont val="Calibri"/>
        <family val="2"/>
      </rPr>
      <t>5.46e-12</t>
    </r>
  </si>
  <si>
    <r>
      <rPr>
        <sz val="7"/>
        <color rgb="FF231F20"/>
        <rFont val="Calibri"/>
        <family val="2"/>
      </rPr>
      <t>4.16e-12</t>
    </r>
  </si>
  <si>
    <r>
      <rPr>
        <sz val="7"/>
        <color rgb="FF231F20"/>
        <rFont val="Calibri"/>
        <family val="2"/>
      </rPr>
      <t>2.28e-12</t>
    </r>
  </si>
  <si>
    <r>
      <rPr>
        <sz val="7"/>
        <color rgb="FF231F20"/>
        <rFont val="Calibri"/>
        <family val="2"/>
      </rPr>
      <t>Halon-2301</t>
    </r>
  </si>
  <si>
    <r>
      <rPr>
        <sz val="7"/>
        <color rgb="FF231F20"/>
        <rFont val="Calibri"/>
        <family val="2"/>
      </rPr>
      <t>CH</t>
    </r>
    <r>
      <rPr>
        <sz val="4"/>
        <color rgb="FF231F20"/>
        <rFont val="Calibri"/>
        <family val="2"/>
      </rPr>
      <t>2</t>
    </r>
    <r>
      <rPr>
        <sz val="7"/>
        <color rgb="FF231F20"/>
        <rFont val="Calibri"/>
        <family val="2"/>
      </rPr>
      <t>BrCF</t>
    </r>
    <r>
      <rPr>
        <sz val="4"/>
        <color rgb="FF231F20"/>
        <rFont val="Calibri"/>
        <family val="2"/>
      </rPr>
      <t>3</t>
    </r>
  </si>
  <si>
    <r>
      <rPr>
        <sz val="7"/>
        <color rgb="FF231F20"/>
        <rFont val="Calibri"/>
        <family val="2"/>
      </rPr>
      <t>1.59e-11</t>
    </r>
  </si>
  <si>
    <r>
      <rPr>
        <sz val="7"/>
        <color rgb="FF231F20"/>
        <rFont val="Calibri"/>
        <family val="2"/>
      </rPr>
      <t>1.96e-13</t>
    </r>
  </si>
  <si>
    <r>
      <rPr>
        <sz val="7"/>
        <color rgb="FF231F20"/>
        <rFont val="Calibri"/>
        <family val="2"/>
      </rPr>
      <t>2.01e-14</t>
    </r>
  </si>
  <si>
    <r>
      <rPr>
        <sz val="7"/>
        <color rgb="FF231F20"/>
        <rFont val="Calibri"/>
        <family val="2"/>
      </rPr>
      <t>1.32e-14</t>
    </r>
  </si>
  <si>
    <r>
      <rPr>
        <sz val="7"/>
        <color rgb="FF231F20"/>
        <rFont val="Calibri"/>
        <family val="2"/>
      </rPr>
      <t>Halon-2311 / Halothane</t>
    </r>
  </si>
  <si>
    <r>
      <rPr>
        <sz val="7"/>
        <color rgb="FF231F20"/>
        <rFont val="Calibri"/>
        <family val="2"/>
      </rPr>
      <t>CHBrClCF</t>
    </r>
    <r>
      <rPr>
        <sz val="4"/>
        <color rgb="FF231F20"/>
        <rFont val="Calibri"/>
        <family val="2"/>
      </rPr>
      <t>3</t>
    </r>
  </si>
  <si>
    <r>
      <rPr>
        <sz val="7"/>
        <color rgb="FF231F20"/>
        <rFont val="Calibri"/>
        <family val="2"/>
      </rPr>
      <t>3.77e-12</t>
    </r>
  </si>
  <si>
    <r>
      <rPr>
        <sz val="7"/>
        <color rgb="FF231F20"/>
        <rFont val="Calibri"/>
        <family val="2"/>
      </rPr>
      <t>3.35e-14</t>
    </r>
  </si>
  <si>
    <r>
      <rPr>
        <sz val="7"/>
        <color rgb="FF231F20"/>
        <rFont val="Calibri"/>
        <family val="2"/>
      </rPr>
      <t>4.34e-15</t>
    </r>
  </si>
  <si>
    <r>
      <rPr>
        <sz val="7"/>
        <color rgb="FF231F20"/>
        <rFont val="Calibri"/>
        <family val="2"/>
      </rPr>
      <t>3.10e-15</t>
    </r>
  </si>
  <si>
    <r>
      <rPr>
        <sz val="7"/>
        <color rgb="FF231F20"/>
        <rFont val="Calibri"/>
        <family val="2"/>
      </rPr>
      <t>Halon-2401</t>
    </r>
  </si>
  <si>
    <r>
      <rPr>
        <sz val="7"/>
        <color rgb="FF231F20"/>
        <rFont val="Calibri"/>
        <family val="2"/>
      </rPr>
      <t>CHFBrCF</t>
    </r>
    <r>
      <rPr>
        <sz val="4"/>
        <color rgb="FF231F20"/>
        <rFont val="Calibri"/>
        <family val="2"/>
      </rPr>
      <t>3</t>
    </r>
  </si>
  <si>
    <r>
      <rPr>
        <sz val="7"/>
        <color rgb="FF231F20"/>
        <rFont val="Calibri"/>
        <family val="2"/>
      </rPr>
      <t>1.68e-11</t>
    </r>
  </si>
  <si>
    <r>
      <rPr>
        <sz val="7"/>
        <color rgb="FF231F20"/>
        <rFont val="Calibri"/>
        <family val="2"/>
      </rPr>
      <t>1.94e-13</t>
    </r>
  </si>
  <si>
    <r>
      <rPr>
        <sz val="7"/>
        <color rgb="FF231F20"/>
        <rFont val="Calibri"/>
        <family val="2"/>
      </rPr>
      <t>1.39e-14</t>
    </r>
  </si>
  <si>
    <r>
      <rPr>
        <sz val="7"/>
        <color rgb="FF231F20"/>
        <rFont val="Calibri"/>
        <family val="2"/>
      </rPr>
      <t>Halon-2402</t>
    </r>
  </si>
  <si>
    <r>
      <rPr>
        <sz val="7"/>
        <color rgb="FF231F20"/>
        <rFont val="Calibri"/>
        <family val="2"/>
      </rPr>
      <t>CBrF</t>
    </r>
    <r>
      <rPr>
        <sz val="4"/>
        <color rgb="FF231F20"/>
        <rFont val="Calibri"/>
        <family val="2"/>
      </rPr>
      <t>2</t>
    </r>
    <r>
      <rPr>
        <sz val="7"/>
        <color rgb="FF231F20"/>
        <rFont val="Calibri"/>
        <family val="2"/>
      </rPr>
      <t>CBrF</t>
    </r>
    <r>
      <rPr>
        <sz val="4"/>
        <color rgb="FF231F20"/>
        <rFont val="Calibri"/>
        <family val="2"/>
      </rPr>
      <t>2</t>
    </r>
  </si>
  <si>
    <r>
      <rPr>
        <sz val="7"/>
        <color rgb="FF231F20"/>
        <rFont val="Calibri"/>
        <family val="2"/>
      </rPr>
      <t>8.59e-11</t>
    </r>
  </si>
  <si>
    <r>
      <rPr>
        <sz val="7"/>
        <color rgb="FF231F20"/>
        <rFont val="Calibri"/>
        <family val="2"/>
      </rPr>
      <t>1.35e-10</t>
    </r>
  </si>
  <si>
    <r>
      <rPr>
        <sz val="7"/>
        <color rgb="FF231F20"/>
        <rFont val="Calibri"/>
        <family val="2"/>
      </rPr>
      <t>7.08e-13</t>
    </r>
  </si>
  <si>
    <r>
      <rPr>
        <sz val="7"/>
        <color rgb="FF231F20"/>
        <rFont val="Calibri"/>
        <family val="2"/>
      </rPr>
      <t>1.66e-13</t>
    </r>
  </si>
  <si>
    <r>
      <rPr>
        <sz val="7"/>
        <color rgb="FF231F20"/>
        <rFont val="Calibri"/>
        <family val="2"/>
      </rPr>
      <t>Nitrogen trifluoride</t>
    </r>
  </si>
  <si>
    <r>
      <rPr>
        <sz val="7"/>
        <color rgb="FF231F20"/>
        <rFont val="Calibri"/>
        <family val="2"/>
      </rPr>
      <t>NF</t>
    </r>
    <r>
      <rPr>
        <sz val="4"/>
        <color rgb="FF231F20"/>
        <rFont val="Calibri"/>
        <family val="2"/>
      </rPr>
      <t>3</t>
    </r>
  </si>
  <si>
    <r>
      <rPr>
        <sz val="7"/>
        <color rgb="FF231F20"/>
        <rFont val="Calibri"/>
        <family val="2"/>
      </rPr>
      <t>3.19e-10</t>
    </r>
  </si>
  <si>
    <r>
      <rPr>
        <sz val="7"/>
        <color rgb="FF231F20"/>
        <rFont val="Calibri"/>
        <family val="2"/>
      </rPr>
      <t>1.47e-09</t>
    </r>
  </si>
  <si>
    <r>
      <rPr>
        <sz val="7"/>
        <color rgb="FF231F20"/>
        <rFont val="Calibri"/>
        <family val="2"/>
      </rPr>
      <t>9.39e-12</t>
    </r>
  </si>
  <si>
    <r>
      <rPr>
        <sz val="7"/>
        <color rgb="FF231F20"/>
        <rFont val="Calibri"/>
        <family val="2"/>
      </rPr>
      <t>1.02e-11</t>
    </r>
  </si>
  <si>
    <r>
      <rPr>
        <sz val="7"/>
        <color rgb="FF231F20"/>
        <rFont val="Calibri"/>
        <family val="2"/>
      </rPr>
      <t>9.91e-12</t>
    </r>
  </si>
  <si>
    <r>
      <rPr>
        <sz val="7"/>
        <color rgb="FF231F20"/>
        <rFont val="Calibri"/>
        <family val="2"/>
      </rPr>
      <t>Sulphur hexafluoride</t>
    </r>
  </si>
  <si>
    <r>
      <rPr>
        <sz val="7"/>
        <color rgb="FF231F20"/>
        <rFont val="Calibri"/>
        <family val="2"/>
      </rPr>
      <t>SF</t>
    </r>
    <r>
      <rPr>
        <sz val="4"/>
        <color rgb="FF231F20"/>
        <rFont val="Calibri"/>
        <family val="2"/>
      </rPr>
      <t>6</t>
    </r>
  </si>
  <si>
    <r>
      <rPr>
        <sz val="7"/>
        <color rgb="FF231F20"/>
        <rFont val="Calibri"/>
        <family val="2"/>
      </rPr>
      <t>4.37e-10</t>
    </r>
  </si>
  <si>
    <r>
      <rPr>
        <sz val="7"/>
        <color rgb="FF231F20"/>
        <rFont val="Calibri"/>
        <family val="2"/>
      </rPr>
      <t>2.16e-09</t>
    </r>
  </si>
  <si>
    <r>
      <rPr>
        <sz val="7"/>
        <color rgb="FF231F20"/>
        <rFont val="Calibri"/>
        <family val="2"/>
      </rPr>
      <t>1.29e-11</t>
    </r>
  </si>
  <si>
    <r>
      <rPr>
        <sz val="7"/>
        <color rgb="FF231F20"/>
        <rFont val="Calibri"/>
        <family val="2"/>
      </rPr>
      <t>1.54e-11</t>
    </r>
  </si>
  <si>
    <r>
      <rPr>
        <sz val="7"/>
        <color rgb="FF231F20"/>
        <rFont val="Calibri"/>
        <family val="2"/>
      </rPr>
      <t>(Trifluoromethyl) sulphur pentafluoride</t>
    </r>
  </si>
  <si>
    <r>
      <rPr>
        <sz val="7"/>
        <color rgb="FF231F20"/>
        <rFont val="Calibri"/>
        <family val="2"/>
      </rPr>
      <t>SF</t>
    </r>
    <r>
      <rPr>
        <sz val="4"/>
        <color rgb="FF231F20"/>
        <rFont val="Calibri"/>
        <family val="2"/>
      </rPr>
      <t>5</t>
    </r>
    <r>
      <rPr>
        <sz val="7"/>
        <color rgb="FF231F20"/>
        <rFont val="Calibri"/>
        <family val="2"/>
      </rPr>
      <t>CF</t>
    </r>
    <r>
      <rPr>
        <sz val="4"/>
        <color rgb="FF231F20"/>
        <rFont val="Calibri"/>
        <family val="2"/>
      </rPr>
      <t>3</t>
    </r>
  </si>
  <si>
    <r>
      <rPr>
        <sz val="7"/>
        <color rgb="FF231F20"/>
        <rFont val="Calibri"/>
        <family val="2"/>
      </rPr>
      <t>3.36e-10</t>
    </r>
  </si>
  <si>
    <r>
      <rPr>
        <sz val="7"/>
        <color rgb="FF231F20"/>
        <rFont val="Calibri"/>
        <family val="2"/>
      </rPr>
      <t>1.60e-09</t>
    </r>
  </si>
  <si>
    <r>
      <rPr>
        <sz val="7"/>
        <color rgb="FF231F20"/>
        <rFont val="Calibri"/>
        <family val="2"/>
      </rPr>
      <t>9.93e-12</t>
    </r>
  </si>
  <si>
    <r>
      <rPr>
        <sz val="7"/>
        <color rgb="FF231F20"/>
        <rFont val="Calibri"/>
        <family val="2"/>
      </rPr>
      <t>1.10e-11</t>
    </r>
  </si>
  <si>
    <r>
      <rPr>
        <sz val="7"/>
        <color rgb="FF231F20"/>
        <rFont val="Calibri"/>
        <family val="2"/>
      </rPr>
      <t>1.11e-11</t>
    </r>
  </si>
  <si>
    <r>
      <rPr>
        <sz val="7"/>
        <color rgb="FF231F20"/>
        <rFont val="Calibri"/>
        <family val="2"/>
      </rPr>
      <t>Sulphuryl fluoride</t>
    </r>
  </si>
  <si>
    <r>
      <rPr>
        <sz val="7"/>
        <color rgb="FF231F20"/>
        <rFont val="Calibri"/>
        <family val="2"/>
      </rPr>
      <t>SO</t>
    </r>
    <r>
      <rPr>
        <sz val="4"/>
        <color rgb="FF231F20"/>
        <rFont val="Calibri"/>
        <family val="2"/>
      </rPr>
      <t>2</t>
    </r>
    <r>
      <rPr>
        <sz val="7"/>
        <color rgb="FF231F20"/>
        <rFont val="Calibri"/>
        <family val="2"/>
      </rPr>
      <t>F</t>
    </r>
    <r>
      <rPr>
        <sz val="4"/>
        <color rgb="FF231F20"/>
        <rFont val="Calibri"/>
        <family val="2"/>
      </rPr>
      <t>2</t>
    </r>
  </si>
  <si>
    <r>
      <rPr>
        <sz val="7"/>
        <color rgb="FF231F20"/>
        <rFont val="Calibri"/>
        <family val="2"/>
      </rPr>
      <t>1.71e-10</t>
    </r>
  </si>
  <si>
    <r>
      <rPr>
        <sz val="7"/>
        <color rgb="FF231F20"/>
        <rFont val="Calibri"/>
        <family val="2"/>
      </rPr>
      <t>3.76e-10</t>
    </r>
  </si>
  <si>
    <r>
      <rPr>
        <sz val="7"/>
        <color rgb="FF231F20"/>
        <rFont val="Calibri"/>
        <family val="2"/>
      </rPr>
      <t>2.55e-12</t>
    </r>
  </si>
  <si>
    <r>
      <rPr>
        <sz val="7"/>
        <color rgb="FF231F20"/>
        <rFont val="Calibri"/>
        <family val="2"/>
      </rPr>
      <t>9.01e-13</t>
    </r>
  </si>
  <si>
    <r>
      <rPr>
        <sz val="7"/>
        <color rgb="FF231F20"/>
        <rFont val="Calibri"/>
        <family val="2"/>
      </rPr>
      <t>PFC-14</t>
    </r>
  </si>
  <si>
    <r>
      <rPr>
        <sz val="7"/>
        <color rgb="FF231F20"/>
        <rFont val="Calibri"/>
        <family val="2"/>
      </rPr>
      <t>CF</t>
    </r>
    <r>
      <rPr>
        <sz val="4"/>
        <color rgb="FF231F20"/>
        <rFont val="Calibri"/>
        <family val="2"/>
      </rPr>
      <t>4</t>
    </r>
  </si>
  <si>
    <r>
      <rPr>
        <sz val="7"/>
        <color rgb="FF231F20"/>
        <rFont val="Calibri"/>
        <family val="2"/>
      </rPr>
      <t>6.08e-10</t>
    </r>
  </si>
  <si>
    <r>
      <rPr>
        <sz val="7"/>
        <color rgb="FF231F20"/>
        <rFont val="Calibri"/>
        <family val="2"/>
      </rPr>
      <t>4.12e-12</t>
    </r>
  </si>
  <si>
    <r>
      <rPr>
        <sz val="7"/>
        <color rgb="FF231F20"/>
        <rFont val="Calibri"/>
        <family val="2"/>
      </rPr>
      <t>4.40e-12</t>
    </r>
  </si>
  <si>
    <r>
      <rPr>
        <sz val="7"/>
        <color rgb="FF231F20"/>
        <rFont val="Calibri"/>
        <family val="2"/>
      </rPr>
      <t>PFC-116</t>
    </r>
  </si>
  <si>
    <r>
      <rPr>
        <sz val="7"/>
        <color rgb="FF231F20"/>
        <rFont val="Calibri"/>
        <family val="2"/>
      </rPr>
      <t>C</t>
    </r>
    <r>
      <rPr>
        <sz val="4"/>
        <color rgb="FF231F20"/>
        <rFont val="Calibri"/>
        <family val="2"/>
      </rPr>
      <t>2</t>
    </r>
    <r>
      <rPr>
        <sz val="7"/>
        <color rgb="FF231F20"/>
        <rFont val="Calibri"/>
        <family val="2"/>
      </rPr>
      <t>F</t>
    </r>
    <r>
      <rPr>
        <sz val="4"/>
        <color rgb="FF231F20"/>
        <rFont val="Calibri"/>
        <family val="2"/>
      </rPr>
      <t>6</t>
    </r>
  </si>
  <si>
    <r>
      <rPr>
        <sz val="7"/>
        <color rgb="FF231F20"/>
        <rFont val="Calibri"/>
        <family val="2"/>
      </rPr>
      <t>2.05e-10</t>
    </r>
  </si>
  <si>
    <r>
      <rPr>
        <sz val="7"/>
        <color rgb="FF231F20"/>
        <rFont val="Calibri"/>
        <family val="2"/>
      </rPr>
      <t>1.02e-09</t>
    </r>
  </si>
  <si>
    <r>
      <rPr>
        <sz val="7"/>
        <color rgb="FF231F20"/>
        <rFont val="Calibri"/>
        <family val="2"/>
      </rPr>
      <t>6.07e-12</t>
    </r>
  </si>
  <si>
    <r>
      <rPr>
        <sz val="7"/>
        <color rgb="FF231F20"/>
        <rFont val="Calibri"/>
        <family val="2"/>
      </rPr>
      <t>7.36e-12</t>
    </r>
  </si>
  <si>
    <r>
      <rPr>
        <sz val="7"/>
        <color rgb="FF231F20"/>
        <rFont val="Calibri"/>
        <family val="2"/>
      </rPr>
      <t>PFC-c216</t>
    </r>
  </si>
  <si>
    <r>
      <rPr>
        <sz val="7"/>
        <color rgb="FF231F20"/>
        <rFont val="Calibri"/>
        <family val="2"/>
      </rPr>
      <t>c-C</t>
    </r>
    <r>
      <rPr>
        <sz val="4"/>
        <color rgb="FF231F20"/>
        <rFont val="Calibri"/>
        <family val="2"/>
      </rPr>
      <t>3</t>
    </r>
    <r>
      <rPr>
        <sz val="7"/>
        <color rgb="FF231F20"/>
        <rFont val="Calibri"/>
        <family val="2"/>
      </rPr>
      <t>F</t>
    </r>
    <r>
      <rPr>
        <sz val="4"/>
        <color rgb="FF231F20"/>
        <rFont val="Calibri"/>
        <family val="2"/>
      </rPr>
      <t>6</t>
    </r>
  </si>
  <si>
    <r>
      <rPr>
        <sz val="7"/>
        <color rgb="FF231F20"/>
        <rFont val="Calibri"/>
        <family val="2"/>
      </rPr>
      <t>0.23</t>
    </r>
    <r>
      <rPr>
        <sz val="4"/>
        <color rgb="FF231F20"/>
        <rFont val="Calibri"/>
        <family val="2"/>
      </rPr>
      <t>e</t>
    </r>
  </si>
  <si>
    <r>
      <rPr>
        <sz val="7"/>
        <color rgb="FF231F20"/>
        <rFont val="Calibri"/>
        <family val="2"/>
      </rPr>
      <t>8.44e-10</t>
    </r>
  </si>
  <si>
    <r>
      <rPr>
        <sz val="7"/>
        <color rgb="FF231F20"/>
        <rFont val="Calibri"/>
        <family val="2"/>
      </rPr>
      <t>5.74e-12</t>
    </r>
  </si>
  <si>
    <r>
      <rPr>
        <sz val="7"/>
        <color rgb="FF231F20"/>
        <rFont val="Calibri"/>
        <family val="2"/>
      </rPr>
      <t>6.03e-12</t>
    </r>
  </si>
  <si>
    <r>
      <rPr>
        <sz val="7"/>
        <color rgb="FF231F20"/>
        <rFont val="Calibri"/>
        <family val="2"/>
      </rPr>
      <t>PFC-218</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</si>
  <si>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8</t>
    </r>
  </si>
  <si>
    <r>
      <rPr>
        <sz val="7"/>
        <color rgb="FF231F20"/>
        <rFont val="Calibri"/>
        <family val="2"/>
      </rPr>
      <t>1.66e-10</t>
    </r>
  </si>
  <si>
    <r>
      <rPr>
        <sz val="7"/>
        <color rgb="FF231F20"/>
        <rFont val="Calibri"/>
        <family val="2"/>
      </rPr>
      <t>8.16e-10</t>
    </r>
  </si>
  <si>
    <r>
      <rPr>
        <sz val="7"/>
        <color rgb="FF231F20"/>
        <rFont val="Calibri"/>
        <family val="2"/>
      </rPr>
      <t>5.83e-12</t>
    </r>
  </si>
  <si>
    <r>
      <rPr>
        <sz val="7"/>
        <color rgb="FF231F20"/>
        <rFont val="Calibri"/>
        <family val="2"/>
      </rPr>
      <t>PFC-318</t>
    </r>
  </si>
  <si>
    <r>
      <rPr>
        <sz val="7"/>
        <color rgb="FF231F20"/>
        <rFont val="Calibri"/>
        <family val="2"/>
      </rPr>
      <t>c-C</t>
    </r>
    <r>
      <rPr>
        <sz val="4"/>
        <color rgb="FF231F20"/>
        <rFont val="Calibri"/>
        <family val="2"/>
      </rPr>
      <t>4</t>
    </r>
    <r>
      <rPr>
        <sz val="7"/>
        <color rgb="FF231F20"/>
        <rFont val="Calibri"/>
        <family val="2"/>
      </rPr>
      <t>F</t>
    </r>
    <r>
      <rPr>
        <sz val="4"/>
        <color rgb="FF231F20"/>
        <rFont val="Calibri"/>
        <family val="2"/>
      </rPr>
      <t>8</t>
    </r>
  </si>
  <si>
    <r>
      <rPr>
        <sz val="7"/>
        <color rgb="FF231F20"/>
        <rFont val="Calibri"/>
        <family val="2"/>
      </rPr>
      <t>1.77e-10</t>
    </r>
  </si>
  <si>
    <r>
      <rPr>
        <sz val="7"/>
        <color rgb="FF231F20"/>
        <rFont val="Calibri"/>
        <family val="2"/>
      </rPr>
      <t>8.75e-10</t>
    </r>
  </si>
  <si>
    <r>
      <rPr>
        <sz val="7"/>
        <color rgb="FF231F20"/>
        <rFont val="Calibri"/>
        <family val="2"/>
      </rPr>
      <t>5.25e-12</t>
    </r>
  </si>
  <si>
    <r>
      <rPr>
        <sz val="7"/>
        <color rgb="FF231F20"/>
        <rFont val="Calibri"/>
        <family val="2"/>
      </rPr>
      <t>5.96e-12</t>
    </r>
  </si>
  <si>
    <r>
      <rPr>
        <sz val="7"/>
        <color rgb="FF231F20"/>
        <rFont val="Calibri"/>
        <family val="2"/>
      </rPr>
      <t>6.27e-12</t>
    </r>
  </si>
  <si>
    <r>
      <rPr>
        <sz val="7"/>
        <color rgb="FF231F20"/>
        <rFont val="Calibri"/>
        <family val="2"/>
      </rPr>
      <t>PFC-31-10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</si>
  <si>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10</t>
    </r>
  </si>
  <si>
    <r>
      <rPr>
        <sz val="7"/>
        <color rgb="FF231F20"/>
        <rFont val="Calibri"/>
        <family val="2"/>
      </rPr>
      <t>5.08e-12</t>
    </r>
  </si>
  <si>
    <r>
      <rPr>
        <sz val="7"/>
        <color rgb="FF231F20"/>
        <rFont val="Calibri"/>
        <family val="2"/>
      </rPr>
      <t>5.75e-12</t>
    </r>
  </si>
  <si>
    <r>
      <rPr>
        <sz val="7"/>
        <color rgb="FF231F20"/>
        <rFont val="Calibri"/>
        <family val="2"/>
      </rPr>
      <t>6.02e-12</t>
    </r>
  </si>
  <si>
    <r>
      <rPr>
        <sz val="7"/>
        <color rgb="FF231F20"/>
        <rFont val="Calibri"/>
        <family val="2"/>
      </rPr>
      <t>Perfluorocyclopentene</t>
    </r>
  </si>
  <si>
    <r>
      <rPr>
        <sz val="7"/>
        <color rgb="FF231F20"/>
        <rFont val="Calibri"/>
        <family val="2"/>
      </rPr>
      <t>c-C</t>
    </r>
    <r>
      <rPr>
        <sz val="4"/>
        <color rgb="FF231F20"/>
        <rFont val="Calibri"/>
        <family val="2"/>
      </rPr>
      <t>5</t>
    </r>
    <r>
      <rPr>
        <sz val="7"/>
        <color rgb="FF231F20"/>
        <rFont val="Calibri"/>
        <family val="2"/>
      </rPr>
      <t>F</t>
    </r>
    <r>
      <rPr>
        <sz val="4"/>
        <color rgb="FF231F20"/>
        <rFont val="Calibri"/>
        <family val="2"/>
      </rPr>
      <t>8</t>
    </r>
  </si>
  <si>
    <r>
      <rPr>
        <sz val="7"/>
        <color rgb="FF231F20"/>
        <rFont val="Calibri"/>
        <family val="2"/>
      </rPr>
      <t>31.0 days</t>
    </r>
  </si>
  <si>
    <r>
      <rPr>
        <sz val="7"/>
        <color rgb="FF231F20"/>
        <rFont val="Calibri"/>
        <family val="2"/>
      </rPr>
      <t>0.08</t>
    </r>
    <r>
      <rPr>
        <sz val="4"/>
        <color rgb="FF231F20"/>
        <rFont val="Calibri"/>
        <family val="2"/>
      </rPr>
      <t>f</t>
    </r>
  </si>
  <si>
    <r>
      <rPr>
        <sz val="7"/>
        <color rgb="FF231F20"/>
        <rFont val="Calibri"/>
        <family val="2"/>
      </rPr>
      <t>1.71e-13</t>
    </r>
  </si>
  <si>
    <r>
      <rPr>
        <sz val="7"/>
        <color rgb="FF231F20"/>
        <rFont val="Calibri"/>
        <family val="2"/>
      </rPr>
      <t>1.37e-15</t>
    </r>
  </si>
  <si>
    <r>
      <rPr>
        <sz val="7"/>
        <color rgb="FF231F20"/>
        <rFont val="Calibri"/>
        <family val="2"/>
      </rPr>
      <t>1.92e-16</t>
    </r>
  </si>
  <si>
    <r>
      <rPr>
        <sz val="7"/>
        <color rgb="FF231F20"/>
        <rFont val="Calibri"/>
        <family val="2"/>
      </rPr>
      <t>1.40e-16</t>
    </r>
  </si>
  <si>
    <r>
      <rPr>
        <sz val="7"/>
        <color rgb="FF231F20"/>
        <rFont val="Calibri"/>
        <family val="2"/>
      </rPr>
      <t>PFC-41-12</t>
    </r>
  </si>
  <si>
    <r>
      <rPr>
        <sz val="7"/>
        <color rgb="FF231F20"/>
        <rFont val="Calibri"/>
        <family val="2"/>
      </rPr>
      <t>n-C</t>
    </r>
    <r>
      <rPr>
        <sz val="4"/>
        <color rgb="FF231F20"/>
        <rFont val="Calibri"/>
        <family val="2"/>
      </rPr>
      <t>5</t>
    </r>
    <r>
      <rPr>
        <sz val="7"/>
        <color rgb="FF231F20"/>
        <rFont val="Calibri"/>
        <family val="2"/>
      </rPr>
      <t>F</t>
    </r>
    <r>
      <rPr>
        <sz val="4"/>
        <color rgb="FF231F20"/>
        <rFont val="Calibri"/>
        <family val="2"/>
      </rPr>
      <t>12</t>
    </r>
  </si>
  <si>
    <r>
      <rPr>
        <sz val="7"/>
        <color rgb="FF231F20"/>
        <rFont val="Calibri"/>
        <family val="2"/>
      </rPr>
      <t>1.58e-10</t>
    </r>
  </si>
  <si>
    <r>
      <rPr>
        <sz val="7"/>
        <color rgb="FF231F20"/>
        <rFont val="Calibri"/>
        <family val="2"/>
      </rPr>
      <t>7.84e-10</t>
    </r>
  </si>
  <si>
    <r>
      <rPr>
        <sz val="7"/>
        <color rgb="FF231F20"/>
        <rFont val="Calibri"/>
        <family val="2"/>
      </rPr>
      <t>4.69e-12</t>
    </r>
  </si>
  <si>
    <r>
      <rPr>
        <sz val="7"/>
        <color rgb="FF231F20"/>
        <rFont val="Calibri"/>
        <family val="2"/>
      </rPr>
      <t>5.33e-12</t>
    </r>
  </si>
  <si>
    <r>
      <rPr>
        <sz val="7"/>
        <color rgb="FF231F20"/>
        <rFont val="Calibri"/>
        <family val="2"/>
      </rPr>
      <t>5.62e-12</t>
    </r>
  </si>
  <si>
    <r>
      <rPr>
        <sz val="7"/>
        <color rgb="FF231F20"/>
        <rFont val="Calibri"/>
        <family val="2"/>
      </rPr>
      <t>PFC-51-14</t>
    </r>
  </si>
  <si>
    <r>
      <rPr>
        <sz val="7"/>
        <color rgb="FF231F20"/>
        <rFont val="Calibri"/>
        <family val="2"/>
      </rPr>
      <t>n-C</t>
    </r>
    <r>
      <rPr>
        <sz val="4"/>
        <color rgb="FF231F20"/>
        <rFont val="Calibri"/>
        <family val="2"/>
      </rPr>
      <t>6</t>
    </r>
    <r>
      <rPr>
        <sz val="7"/>
        <color rgb="FF231F20"/>
        <rFont val="Calibri"/>
        <family val="2"/>
      </rPr>
      <t>F</t>
    </r>
    <r>
      <rPr>
        <sz val="4"/>
        <color rgb="FF231F20"/>
        <rFont val="Calibri"/>
        <family val="2"/>
      </rPr>
      <t>14</t>
    </r>
  </si>
  <si>
    <r>
      <rPr>
        <sz val="7"/>
        <color rgb="FF231F20"/>
        <rFont val="Calibri"/>
        <family val="2"/>
      </rPr>
      <t>1.47e-10</t>
    </r>
  </si>
  <si>
    <r>
      <rPr>
        <sz val="7"/>
        <color rgb="FF231F20"/>
        <rFont val="Calibri"/>
        <family val="2"/>
      </rPr>
      <t>7.26e-10</t>
    </r>
  </si>
  <si>
    <r>
      <rPr>
        <sz val="7"/>
        <color rgb="FF231F20"/>
        <rFont val="Calibri"/>
        <family val="2"/>
      </rPr>
      <t>4.35e-12</t>
    </r>
  </si>
  <si>
    <r>
      <rPr>
        <sz val="7"/>
        <color rgb="FF231F20"/>
        <rFont val="Calibri"/>
        <family val="2"/>
      </rPr>
      <t>4.94e-12</t>
    </r>
  </si>
  <si>
    <r>
      <rPr>
        <sz val="7"/>
        <color rgb="FF231F20"/>
        <rFont val="Calibri"/>
        <family val="2"/>
      </rPr>
      <t>5.19e-12</t>
    </r>
  </si>
  <si>
    <r>
      <rPr>
        <sz val="7"/>
        <color rgb="FF231F20"/>
        <rFont val="Calibri"/>
        <family val="2"/>
      </rPr>
      <t>PFC-61-16</t>
    </r>
  </si>
  <si>
    <r>
      <rPr>
        <sz val="7"/>
        <color rgb="FF231F20"/>
        <rFont val="Calibri"/>
        <family val="2"/>
      </rPr>
      <t>n-C</t>
    </r>
    <r>
      <rPr>
        <sz val="4"/>
        <color rgb="FF231F20"/>
        <rFont val="Calibri"/>
        <family val="2"/>
      </rPr>
      <t>7</t>
    </r>
    <r>
      <rPr>
        <sz val="7"/>
        <color rgb="FF231F20"/>
        <rFont val="Calibri"/>
        <family val="2"/>
      </rPr>
      <t>F</t>
    </r>
    <r>
      <rPr>
        <sz val="4"/>
        <color rgb="FF231F20"/>
        <rFont val="Calibri"/>
        <family val="2"/>
      </rPr>
      <t>16</t>
    </r>
  </si>
  <si>
    <r>
      <rPr>
        <sz val="7"/>
        <color rgb="FF231F20"/>
        <rFont val="Calibri"/>
        <family val="2"/>
      </rPr>
      <t>1.45e-10</t>
    </r>
  </si>
  <si>
    <r>
      <rPr>
        <sz val="7"/>
        <color rgb="FF231F20"/>
        <rFont val="Calibri"/>
        <family val="2"/>
      </rPr>
      <t>7.17e-10</t>
    </r>
  </si>
  <si>
    <r>
      <rPr>
        <sz val="7"/>
        <color rgb="FF231F20"/>
        <rFont val="Calibri"/>
        <family val="2"/>
      </rPr>
      <t>4.31e-12</t>
    </r>
  </si>
  <si>
    <r>
      <rPr>
        <sz val="7"/>
        <color rgb="FF231F20"/>
        <rFont val="Calibri"/>
        <family val="2"/>
      </rPr>
      <t>4.88e-12</t>
    </r>
  </si>
  <si>
    <r>
      <rPr>
        <sz val="7"/>
        <color rgb="FF231F20"/>
        <rFont val="Calibri"/>
        <family val="2"/>
      </rPr>
      <t>5.13e-12</t>
    </r>
  </si>
  <si>
    <r>
      <rPr>
        <sz val="7"/>
        <color rgb="FF231F20"/>
        <rFont val="Calibri"/>
        <family val="2"/>
      </rPr>
      <t>PFC-71-18</t>
    </r>
  </si>
  <si>
    <r>
      <rPr>
        <sz val="7"/>
        <color rgb="FF231F20"/>
        <rFont val="Calibri"/>
        <family val="2"/>
      </rPr>
      <t>C</t>
    </r>
    <r>
      <rPr>
        <sz val="4"/>
        <color rgb="FF231F20"/>
        <rFont val="Calibri"/>
        <family val="2"/>
      </rPr>
      <t>8</t>
    </r>
    <r>
      <rPr>
        <sz val="7"/>
        <color rgb="FF231F20"/>
        <rFont val="Calibri"/>
        <family val="2"/>
      </rPr>
      <t>F</t>
    </r>
    <r>
      <rPr>
        <sz val="4"/>
        <color rgb="FF231F20"/>
        <rFont val="Calibri"/>
        <family val="2"/>
      </rPr>
      <t>18</t>
    </r>
  </si>
  <si>
    <r>
      <rPr>
        <sz val="7"/>
        <color rgb="FF231F20"/>
        <rFont val="Calibri"/>
        <family val="2"/>
      </rPr>
      <t>1.42e-10</t>
    </r>
  </si>
  <si>
    <r>
      <rPr>
        <sz val="7"/>
        <color rgb="FF231F20"/>
        <rFont val="Calibri"/>
        <family val="2"/>
      </rPr>
      <t>6.99e-10</t>
    </r>
  </si>
  <si>
    <r>
      <rPr>
        <sz val="7"/>
        <color rgb="FF231F20"/>
        <rFont val="Calibri"/>
        <family val="2"/>
      </rPr>
      <t>4.20e-12</t>
    </r>
  </si>
  <si>
    <r>
      <rPr>
        <sz val="7"/>
        <color rgb="FF231F20"/>
        <rFont val="Calibri"/>
        <family val="2"/>
      </rPr>
      <t>5.00e-12</t>
    </r>
  </si>
  <si>
    <r>
      <rPr>
        <sz val="7"/>
        <color rgb="FF231F20"/>
        <rFont val="Calibri"/>
        <family val="2"/>
      </rPr>
      <t>PFC-91-18</t>
    </r>
  </si>
  <si>
    <r>
      <rPr>
        <sz val="7"/>
        <color rgb="FF231F20"/>
        <rFont val="Calibri"/>
        <family val="2"/>
      </rPr>
      <t>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</si>
  <si>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6.59e-10</t>
    </r>
  </si>
  <si>
    <r>
      <rPr>
        <sz val="7"/>
        <color rgb="FF231F20"/>
        <rFont val="Calibri"/>
        <family val="2"/>
      </rPr>
      <t>3.98e-12</t>
    </r>
  </si>
  <si>
    <r>
      <rPr>
        <sz val="7"/>
        <color rgb="FF231F20"/>
        <rFont val="Calibri"/>
        <family val="2"/>
      </rPr>
      <t>4.49e-12</t>
    </r>
  </si>
  <si>
    <r>
      <rPr>
        <sz val="7"/>
        <color rgb="FF231F20"/>
        <rFont val="Calibri"/>
        <family val="2"/>
      </rPr>
      <t>Perfluorodecalin (cis)</t>
    </r>
  </si>
  <si>
    <r>
      <rPr>
        <sz val="7"/>
        <color rgb="FF231F20"/>
        <rFont val="Calibri"/>
        <family val="2"/>
      </rPr>
      <t>Z-C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</si>
  <si>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6.64e-10</t>
    </r>
  </si>
  <si>
    <r>
      <rPr>
        <sz val="7"/>
        <color rgb="FF231F20"/>
        <rFont val="Calibri"/>
        <family val="2"/>
      </rPr>
      <t>4.01e-12</t>
    </r>
  </si>
  <si>
    <r>
      <rPr>
        <sz val="7"/>
        <color rgb="FF231F20"/>
        <rFont val="Calibri"/>
        <family val="2"/>
      </rPr>
      <t>4.52e-12</t>
    </r>
  </si>
  <si>
    <r>
      <rPr>
        <sz val="7"/>
        <color rgb="FF231F20"/>
        <rFont val="Calibri"/>
        <family val="2"/>
      </rPr>
      <t>4.72e-12</t>
    </r>
  </si>
  <si>
    <r>
      <rPr>
        <sz val="7"/>
        <color rgb="FF231F20"/>
        <rFont val="Calibri"/>
        <family val="2"/>
      </rPr>
      <t>Perfluorodecalin (trans)</t>
    </r>
  </si>
  <si>
    <r>
      <rPr>
        <sz val="7"/>
        <color rgb="FF231F20"/>
        <rFont val="Calibri"/>
        <family val="2"/>
      </rPr>
      <t>E-C</t>
    </r>
    <r>
      <rPr>
        <sz val="4"/>
        <color rgb="FF231F20"/>
        <rFont val="Calibri"/>
        <family val="2"/>
      </rPr>
      <t>10</t>
    </r>
    <r>
      <rPr>
        <sz val="7"/>
        <color rgb="FF231F20"/>
        <rFont val="Calibri"/>
        <family val="2"/>
      </rPr>
      <t>F</t>
    </r>
    <r>
      <rPr>
        <sz val="4"/>
        <color rgb="FF231F20"/>
        <rFont val="Calibri"/>
        <family val="2"/>
      </rPr>
      <t>18</t>
    </r>
  </si>
  <si>
    <r>
      <rPr>
        <sz val="7"/>
        <color rgb="FF231F20"/>
        <rFont val="Calibri"/>
        <family val="2"/>
      </rPr>
      <t>1.18e-10</t>
    </r>
  </si>
  <si>
    <r>
      <rPr>
        <sz val="7"/>
        <color rgb="FF231F20"/>
        <rFont val="Calibri"/>
        <family val="2"/>
      </rPr>
      <t>3.48e-12</t>
    </r>
  </si>
  <si>
    <r>
      <rPr>
        <sz val="7"/>
        <color rgb="FF231F20"/>
        <rFont val="Calibri"/>
        <family val="2"/>
      </rPr>
      <t>3.93e-12</t>
    </r>
  </si>
  <si>
    <r>
      <rPr>
        <sz val="7"/>
        <color rgb="FF231F20"/>
        <rFont val="Calibri"/>
        <family val="2"/>
      </rPr>
      <t>4.10e-12</t>
    </r>
  </si>
  <si>
    <r>
      <rPr>
        <sz val="7"/>
        <color rgb="FF231F20"/>
        <rFont val="Calibri"/>
        <family val="2"/>
      </rPr>
      <t>PFC-1114</t>
    </r>
  </si>
  <si>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</si>
  <si>
    <r>
      <rPr>
        <sz val="7"/>
        <color rgb="FF231F20"/>
        <rFont val="Calibri"/>
        <family val="2"/>
      </rPr>
      <t>1.1 days</t>
    </r>
  </si>
  <si>
    <r>
      <rPr>
        <sz val="7"/>
        <color rgb="FF231F20"/>
        <rFont val="Calibri"/>
        <family val="2"/>
      </rPr>
      <t>2.68e-16</t>
    </r>
  </si>
  <si>
    <r>
      <rPr>
        <sz val="7"/>
        <color rgb="FF231F20"/>
        <rFont val="Calibri"/>
        <family val="2"/>
      </rPr>
      <t>2.13e-18</t>
    </r>
  </si>
  <si>
    <r>
      <rPr>
        <sz val="7"/>
        <color rgb="FF231F20"/>
        <rFont val="Calibri"/>
        <family val="2"/>
      </rPr>
      <t>3.00e-19</t>
    </r>
  </si>
  <si>
    <r>
      <rPr>
        <sz val="7"/>
        <color rgb="FF231F20"/>
        <rFont val="Calibri"/>
        <family val="2"/>
      </rPr>
      <t>2.20e-19</t>
    </r>
  </si>
  <si>
    <r>
      <rPr>
        <sz val="7"/>
        <color rgb="FF231F20"/>
        <rFont val="Calibri"/>
        <family val="2"/>
      </rPr>
      <t>PFC-1216</t>
    </r>
  </si>
  <si>
    <r>
      <rPr>
        <sz val="7"/>
        <color rgb="FF231F20"/>
        <rFont val="Calibri"/>
        <family val="2"/>
      </rPr>
      <t>CF</t>
    </r>
    <r>
      <rPr>
        <sz val="4"/>
        <color rgb="FF231F20"/>
        <rFont val="Calibri"/>
        <family val="2"/>
      </rPr>
      <t>3</t>
    </r>
    <r>
      <rPr>
        <sz val="7"/>
        <color rgb="FF231F20"/>
        <rFont val="Calibri"/>
        <family val="2"/>
      </rPr>
      <t>CF=CF</t>
    </r>
    <r>
      <rPr>
        <sz val="4"/>
        <color rgb="FF231F20"/>
        <rFont val="Calibri"/>
        <family val="2"/>
      </rPr>
      <t>2</t>
    </r>
  </si>
  <si>
    <r>
      <rPr>
        <sz val="7"/>
        <color rgb="FF231F20"/>
        <rFont val="Calibri"/>
        <family val="2"/>
      </rPr>
      <t>6.42e-15</t>
    </r>
  </si>
  <si>
    <r>
      <rPr>
        <sz val="7"/>
        <color rgb="FF231F20"/>
        <rFont val="Calibri"/>
        <family val="2"/>
      </rPr>
      <t>5.11e-17</t>
    </r>
  </si>
  <si>
    <r>
      <rPr>
        <sz val="7"/>
        <color rgb="FF231F20"/>
        <rFont val="Calibri"/>
        <family val="2"/>
      </rPr>
      <t>7.21e-18</t>
    </r>
  </si>
  <si>
    <r>
      <rPr>
        <sz val="7"/>
        <color rgb="FF231F20"/>
        <rFont val="Calibri"/>
        <family val="2"/>
      </rPr>
      <t>5.27e-18</t>
    </r>
  </si>
  <si>
    <r>
      <rPr>
        <sz val="7"/>
        <color rgb="FF231F20"/>
        <rFont val="Calibri"/>
        <family val="2"/>
      </rPr>
      <t>Perfluorobuta-1,3-diene</t>
    </r>
  </si>
  <si>
    <r>
      <rPr>
        <sz val="7"/>
        <color rgb="FF231F20"/>
        <rFont val="Calibri"/>
        <family val="2"/>
      </rPr>
      <t>CF</t>
    </r>
    <r>
      <rPr>
        <sz val="4"/>
        <color rgb="FF231F20"/>
        <rFont val="Calibri"/>
        <family val="2"/>
      </rPr>
      <t>2</t>
    </r>
    <r>
      <rPr>
        <sz val="7"/>
        <color rgb="FF231F20"/>
        <rFont val="Calibri"/>
        <family val="2"/>
      </rPr>
      <t>=CFCF=CF</t>
    </r>
    <r>
      <rPr>
        <sz val="4"/>
        <color rgb="FF231F20"/>
        <rFont val="Calibri"/>
        <family val="2"/>
      </rPr>
      <t>2</t>
    </r>
  </si>
  <si>
    <r>
      <rPr>
        <sz val="7"/>
        <color rgb="FF231F20"/>
        <rFont val="Calibri"/>
        <family val="2"/>
      </rPr>
      <t>3.29e-16</t>
    </r>
  </si>
  <si>
    <r>
      <rPr>
        <sz val="7"/>
        <color rgb="FF231F20"/>
        <rFont val="Calibri"/>
        <family val="2"/>
      </rPr>
      <t>2.61e-18</t>
    </r>
  </si>
  <si>
    <r>
      <rPr>
        <sz val="7"/>
        <color rgb="FF231F20"/>
        <rFont val="Calibri"/>
        <family val="2"/>
      </rPr>
      <t>3.69e-19</t>
    </r>
  </si>
  <si>
    <r>
      <rPr>
        <sz val="7"/>
        <color rgb="FF231F20"/>
        <rFont val="Calibri"/>
        <family val="2"/>
      </rPr>
      <t>2.70e-19</t>
    </r>
  </si>
  <si>
    <r>
      <rPr>
        <sz val="7"/>
        <color rgb="FF231F20"/>
        <rFont val="Calibri"/>
        <family val="2"/>
      </rPr>
      <t>Perfluorobut-1-ene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</si>
  <si>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CF=CF</t>
    </r>
    <r>
      <rPr>
        <sz val="4"/>
        <color rgb="FF231F20"/>
        <rFont val="Calibri"/>
        <family val="2"/>
      </rPr>
      <t>2</t>
    </r>
  </si>
  <si>
    <r>
      <rPr>
        <sz val="7"/>
        <color rgb="FF231F20"/>
        <rFont val="Calibri"/>
        <family val="2"/>
      </rPr>
      <t>6.0 days</t>
    </r>
  </si>
  <si>
    <r>
      <rPr>
        <sz val="7"/>
        <color rgb="FF231F20"/>
        <rFont val="Calibri"/>
        <family val="2"/>
      </rPr>
      <t>8.38e-15</t>
    </r>
  </si>
  <si>
    <r>
      <rPr>
        <sz val="7"/>
        <color rgb="FF231F20"/>
        <rFont val="Calibri"/>
        <family val="2"/>
      </rPr>
      <t>6.67e-17</t>
    </r>
  </si>
  <si>
    <r>
      <rPr>
        <sz val="7"/>
        <color rgb="FF231F20"/>
        <rFont val="Calibri"/>
        <family val="2"/>
      </rPr>
      <t>9.41e-18</t>
    </r>
  </si>
  <si>
    <r>
      <rPr>
        <sz val="7"/>
        <color rgb="FF231F20"/>
        <rFont val="Calibri"/>
        <family val="2"/>
      </rPr>
      <t>6.88e-18</t>
    </r>
  </si>
  <si>
    <r>
      <rPr>
        <sz val="7"/>
        <color rgb="FF231F20"/>
        <rFont val="Calibri"/>
        <family val="2"/>
      </rPr>
      <t>Perfluorobut-2-ene</t>
    </r>
  </si>
  <si>
    <r>
      <rPr>
        <sz val="7"/>
        <color rgb="FF231F20"/>
        <rFont val="Calibri"/>
        <family val="2"/>
      </rPr>
      <t>CF</t>
    </r>
    <r>
      <rPr>
        <sz val="4"/>
        <color rgb="FF231F20"/>
        <rFont val="Calibri"/>
        <family val="2"/>
      </rPr>
      <t>3</t>
    </r>
    <r>
      <rPr>
        <sz val="7"/>
        <color rgb="FF231F20"/>
        <rFont val="Calibri"/>
        <family val="2"/>
      </rPr>
      <t>CF=CFCF</t>
    </r>
    <r>
      <rPr>
        <sz val="4"/>
        <color rgb="FF231F20"/>
        <rFont val="Calibri"/>
        <family val="2"/>
      </rPr>
      <t>3</t>
    </r>
  </si>
  <si>
    <r>
      <rPr>
        <sz val="7"/>
        <color rgb="FF231F20"/>
        <rFont val="Calibri"/>
        <family val="2"/>
      </rPr>
      <t>1.30e-15</t>
    </r>
  </si>
  <si>
    <r>
      <rPr>
        <sz val="7"/>
        <color rgb="FF231F20"/>
        <rFont val="Calibri"/>
        <family val="2"/>
      </rPr>
      <t>1.82e-16</t>
    </r>
  </si>
  <si>
    <r>
      <rPr>
        <sz val="7"/>
        <color rgb="FF231F20"/>
        <rFont val="Calibri"/>
        <family val="2"/>
      </rPr>
      <t>1.33e-16</t>
    </r>
  </si>
  <si>
    <r>
      <rPr>
        <sz val="7"/>
        <color rgb="FF231F20"/>
        <rFont val="Calibri"/>
        <family val="2"/>
      </rPr>
      <t>HFE-125</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</si>
  <si>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</si>
  <si>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3.10e-10</t>
    </r>
  </si>
  <si>
    <r>
      <rPr>
        <sz val="7"/>
        <color rgb="FF231F20"/>
        <rFont val="Calibri"/>
        <family val="2"/>
      </rPr>
      <t>8.91e-12</t>
    </r>
  </si>
  <si>
    <r>
      <rPr>
        <sz val="7"/>
        <color rgb="FF231F20"/>
        <rFont val="Calibri"/>
        <family val="2"/>
      </rPr>
      <t>8.14e-12</t>
    </r>
  </si>
  <si>
    <r>
      <rPr>
        <sz val="7"/>
        <color rgb="FF231F20"/>
        <rFont val="Calibri"/>
        <family val="2"/>
      </rPr>
      <t>5.97e-12</t>
    </r>
  </si>
  <si>
    <r>
      <rPr>
        <sz val="7"/>
        <color rgb="FF231F20"/>
        <rFont val="Calibri"/>
        <family val="2"/>
      </rPr>
      <t>HFE-134 (HG-00)</t>
    </r>
  </si>
  <si>
    <r>
      <rPr>
        <sz val="7"/>
        <color rgb="FF231F20"/>
        <rFont val="Calibri"/>
        <family val="2"/>
      </rPr>
      <t>CHF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</si>
  <si>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2.90e-10</t>
    </r>
  </si>
  <si>
    <r>
      <rPr>
        <sz val="7"/>
        <color rgb="FF231F20"/>
        <rFont val="Calibri"/>
        <family val="2"/>
      </rPr>
      <t>5.10e-10</t>
    </r>
  </si>
  <si>
    <r>
      <rPr>
        <sz val="7"/>
        <color rgb="FF231F20"/>
        <rFont val="Calibri"/>
        <family val="2"/>
      </rPr>
      <t>7.42e-12</t>
    </r>
  </si>
  <si>
    <r>
      <rPr>
        <sz val="7"/>
        <color rgb="FF231F20"/>
        <rFont val="Calibri"/>
        <family val="2"/>
      </rPr>
      <t>3.02e-12</t>
    </r>
  </si>
  <si>
    <r>
      <rPr>
        <sz val="7"/>
        <color rgb="FF231F20"/>
        <rFont val="Calibri"/>
        <family val="2"/>
      </rPr>
      <t>7.83e-13</t>
    </r>
  </si>
  <si>
    <r>
      <rPr>
        <sz val="7"/>
        <color rgb="FF231F20"/>
        <rFont val="Calibri"/>
        <family val="2"/>
      </rPr>
      <t>HFE-143a</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</si>
  <si>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3</t>
    </r>
  </si>
  <si>
    <r>
      <rPr>
        <sz val="7"/>
        <color rgb="FF231F20"/>
        <rFont val="Calibri"/>
        <family val="2"/>
      </rPr>
      <t>4.72e-11</t>
    </r>
  </si>
  <si>
    <r>
      <rPr>
        <sz val="7"/>
        <color rgb="FF231F20"/>
        <rFont val="Calibri"/>
        <family val="2"/>
      </rPr>
      <t>4.80e-11</t>
    </r>
  </si>
  <si>
    <r>
      <rPr>
        <sz val="7"/>
        <color rgb="FF231F20"/>
        <rFont val="Calibri"/>
        <family val="2"/>
      </rPr>
      <t>6.95e-13</t>
    </r>
  </si>
  <si>
    <r>
      <rPr>
        <sz val="7"/>
        <color rgb="FF231F20"/>
        <rFont val="Calibri"/>
        <family val="2"/>
      </rPr>
      <t>6.66e-14</t>
    </r>
  </si>
  <si>
    <r>
      <rPr>
        <sz val="7"/>
        <color rgb="FF231F20"/>
        <rFont val="Calibri"/>
        <family val="2"/>
      </rPr>
      <t>3.99e-14</t>
    </r>
  </si>
  <si>
    <r>
      <rPr>
        <sz val="7"/>
        <color rgb="FF231F20"/>
        <rFont val="Calibri"/>
        <family val="2"/>
      </rPr>
      <t>HFE-227ea</t>
    </r>
  </si>
  <si>
    <r>
      <rPr>
        <sz val="7"/>
        <color rgb="FF231F20"/>
        <rFont val="Calibri"/>
        <family val="2"/>
      </rPr>
      <t>CF</t>
    </r>
    <r>
      <rPr>
        <sz val="4"/>
        <color rgb="FF231F20"/>
        <rFont val="Calibri"/>
        <family val="2"/>
      </rPr>
      <t>3</t>
    </r>
    <r>
      <rPr>
        <sz val="7"/>
        <color rgb="FF231F20"/>
        <rFont val="Calibri"/>
        <family val="2"/>
      </rPr>
      <t>CHFOCF</t>
    </r>
    <r>
      <rPr>
        <sz val="4"/>
        <color rgb="FF231F20"/>
        <rFont val="Calibri"/>
        <family val="2"/>
      </rPr>
      <t>3</t>
    </r>
  </si>
  <si>
    <r>
      <rPr>
        <sz val="7"/>
        <color rgb="FF231F20"/>
        <rFont val="Calibri"/>
        <family val="2"/>
      </rPr>
      <t>2.22e-10</t>
    </r>
  </si>
  <si>
    <r>
      <rPr>
        <sz val="7"/>
        <color rgb="FF231F20"/>
        <rFont val="Calibri"/>
        <family val="2"/>
      </rPr>
      <t>5.92e-10</t>
    </r>
  </si>
  <si>
    <r>
      <rPr>
        <sz val="7"/>
        <color rgb="FF231F20"/>
        <rFont val="Calibri"/>
        <family val="2"/>
      </rPr>
      <t>6.15e-12</t>
    </r>
  </si>
  <si>
    <r>
      <rPr>
        <sz val="7"/>
        <color rgb="FF231F20"/>
        <rFont val="Calibri"/>
        <family val="2"/>
      </rPr>
      <t>4.22e-12</t>
    </r>
  </si>
  <si>
    <r>
      <rPr>
        <sz val="7"/>
        <color rgb="FF231F20"/>
        <rFont val="Calibri"/>
        <family val="2"/>
      </rPr>
      <t>1.98e-12</t>
    </r>
  </si>
  <si>
    <r>
      <rPr>
        <sz val="7"/>
        <color rgb="FF231F20"/>
        <rFont val="Calibri"/>
        <family val="2"/>
      </rPr>
      <t>HCFE-235ca2  (enflurane)</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</si>
  <si>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</si>
  <si>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5.30e-11</t>
    </r>
  </si>
  <si>
    <r>
      <rPr>
        <sz val="7"/>
        <color rgb="FF231F20"/>
        <rFont val="Calibri"/>
        <family val="2"/>
      </rPr>
      <t>5.35e-11</t>
    </r>
  </si>
  <si>
    <r>
      <rPr>
        <sz val="7"/>
        <color rgb="FF231F20"/>
        <rFont val="Calibri"/>
        <family val="2"/>
      </rPr>
      <t>7.36e-13</t>
    </r>
  </si>
  <si>
    <r>
      <rPr>
        <sz val="7"/>
        <color rgb="FF231F20"/>
        <rFont val="Calibri"/>
        <family val="2"/>
      </rPr>
      <t>7.14e-14</t>
    </r>
  </si>
  <si>
    <r>
      <rPr>
        <sz val="7"/>
        <color rgb="FF231F20"/>
        <rFont val="Calibri"/>
        <family val="2"/>
      </rPr>
      <t>HCFE-235da2  (isoflurane)</t>
    </r>
  </si>
  <si>
    <r>
      <rPr>
        <sz val="7"/>
        <color rgb="FF231F20"/>
        <rFont val="Calibri"/>
        <family val="2"/>
      </rPr>
      <t>CHF</t>
    </r>
    <r>
      <rPr>
        <sz val="4"/>
        <color rgb="FF231F20"/>
        <rFont val="Calibri"/>
        <family val="2"/>
      </rPr>
      <t>2</t>
    </r>
    <r>
      <rPr>
        <sz val="7"/>
        <color rgb="FF231F20"/>
        <rFont val="Calibri"/>
        <family val="2"/>
      </rPr>
      <t>OCHClCF</t>
    </r>
    <r>
      <rPr>
        <sz val="4"/>
        <color rgb="FF231F20"/>
        <rFont val="Calibri"/>
        <family val="2"/>
      </rPr>
      <t>3</t>
    </r>
  </si>
  <si>
    <r>
      <rPr>
        <sz val="7"/>
        <color rgb="FF231F20"/>
        <rFont val="Calibri"/>
        <family val="2"/>
      </rPr>
      <t>4.49e-11</t>
    </r>
  </si>
  <si>
    <r>
      <rPr>
        <sz val="7"/>
        <color rgb="FF231F20"/>
        <rFont val="Calibri"/>
        <family val="2"/>
      </rPr>
      <t>4.50e-11</t>
    </r>
  </si>
  <si>
    <r>
      <rPr>
        <sz val="7"/>
        <color rgb="FF231F20"/>
        <rFont val="Calibri"/>
        <family val="2"/>
      </rPr>
      <t>5.62e-13</t>
    </r>
  </si>
  <si>
    <r>
      <rPr>
        <sz val="7"/>
        <color rgb="FF231F20"/>
        <rFont val="Calibri"/>
        <family val="2"/>
      </rPr>
      <t>5.72e-14</t>
    </r>
  </si>
  <si>
    <r>
      <rPr>
        <sz val="7"/>
        <color rgb="FF231F20"/>
        <rFont val="Calibri"/>
        <family val="2"/>
      </rPr>
      <t>3.73e-14</t>
    </r>
  </si>
  <si>
    <r>
      <rPr>
        <sz val="7"/>
        <color rgb="FF231F20"/>
        <rFont val="Calibri"/>
        <family val="2"/>
      </rPr>
      <t>HFE-236ca</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</si>
  <si>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</si>
  <si>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0.56</t>
    </r>
    <r>
      <rPr>
        <sz val="4"/>
        <color rgb="FF231F20"/>
        <rFont val="Calibri"/>
        <family val="2"/>
      </rPr>
      <t>g</t>
    </r>
  </si>
  <si>
    <r>
      <rPr>
        <sz val="7"/>
        <color rgb="FF231F20"/>
        <rFont val="Calibri"/>
        <family val="2"/>
      </rPr>
      <t>3.89e-10</t>
    </r>
  </si>
  <si>
    <r>
      <rPr>
        <sz val="7"/>
        <color rgb="FF231F20"/>
        <rFont val="Calibri"/>
        <family val="2"/>
      </rPr>
      <t>2.10e-12</t>
    </r>
  </si>
  <si>
    <r>
      <rPr>
        <sz val="7"/>
        <color rgb="FF231F20"/>
        <rFont val="Calibri"/>
        <family val="2"/>
      </rPr>
      <t>4.98e-13</t>
    </r>
  </si>
  <si>
    <r>
      <rPr>
        <sz val="7"/>
        <color rgb="FF231F20"/>
        <rFont val="Calibri"/>
        <family val="2"/>
      </rPr>
      <t>HFE-236ea2  (desflurane)</t>
    </r>
  </si>
  <si>
    <r>
      <rPr>
        <sz val="7"/>
        <color rgb="FF231F20"/>
        <rFont val="Calibri"/>
        <family val="2"/>
      </rPr>
      <t>CHF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</si>
  <si>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1.39e-10</t>
    </r>
  </si>
  <si>
    <r>
      <rPr>
        <sz val="7"/>
        <color rgb="FF231F20"/>
        <rFont val="Calibri"/>
        <family val="2"/>
      </rPr>
      <t>1.64e-10</t>
    </r>
  </si>
  <si>
    <r>
      <rPr>
        <sz val="7"/>
        <color rgb="FF231F20"/>
        <rFont val="Calibri"/>
        <family val="2"/>
      </rPr>
      <t>2.93e-12</t>
    </r>
  </si>
  <si>
    <r>
      <rPr>
        <sz val="7"/>
        <color rgb="FF231F20"/>
        <rFont val="Calibri"/>
        <family val="2"/>
      </rPr>
      <t>4.64e-13</t>
    </r>
  </si>
  <si>
    <r>
      <rPr>
        <sz val="7"/>
        <color rgb="FF231F20"/>
        <rFont val="Calibri"/>
        <family val="2"/>
      </rPr>
      <t>1.42e-13</t>
    </r>
  </si>
  <si>
    <r>
      <rPr>
        <sz val="7"/>
        <color rgb="FF231F20"/>
        <rFont val="Calibri"/>
        <family val="2"/>
      </rPr>
      <t>HFE-236fa</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</si>
  <si>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</si>
  <si>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8.35e-11</t>
    </r>
  </si>
  <si>
    <r>
      <rPr>
        <sz val="7"/>
        <color rgb="FF231F20"/>
        <rFont val="Calibri"/>
        <family val="2"/>
      </rPr>
      <t>8.98e-11</t>
    </r>
  </si>
  <si>
    <r>
      <rPr>
        <sz val="7"/>
        <color rgb="FF231F20"/>
        <rFont val="Calibri"/>
        <family val="2"/>
      </rPr>
      <t>1.68e-13</t>
    </r>
  </si>
  <si>
    <r>
      <rPr>
        <sz val="7"/>
        <color rgb="FF231F20"/>
        <rFont val="Calibri"/>
        <family val="2"/>
      </rPr>
      <t>7.54e-14</t>
    </r>
  </si>
  <si>
    <r>
      <rPr>
        <sz val="7"/>
        <color rgb="FF231F20"/>
        <rFont val="Calibri"/>
        <family val="2"/>
      </rPr>
      <t>HFE-245cb2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</si>
  <si>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</si>
  <si>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5.90e-11</t>
    </r>
  </si>
  <si>
    <r>
      <rPr>
        <sz val="7"/>
        <color rgb="FF231F20"/>
        <rFont val="Calibri"/>
        <family val="2"/>
      </rPr>
      <t>6.00e-11</t>
    </r>
  </si>
  <si>
    <r>
      <rPr>
        <sz val="7"/>
        <color rgb="FF231F20"/>
        <rFont val="Calibri"/>
        <family val="2"/>
      </rPr>
      <t>8.77e-13</t>
    </r>
  </si>
  <si>
    <r>
      <rPr>
        <sz val="7"/>
        <color rgb="FF231F20"/>
        <rFont val="Calibri"/>
        <family val="2"/>
      </rPr>
      <t>8.40e-14</t>
    </r>
  </si>
  <si>
    <r>
      <rPr>
        <sz val="7"/>
        <color rgb="FF231F20"/>
        <rFont val="Calibri"/>
        <family val="2"/>
      </rPr>
      <t>4.99e-14</t>
    </r>
  </si>
  <si>
    <r>
      <rPr>
        <sz val="7"/>
        <color rgb="FF231F20"/>
        <rFont val="Calibri"/>
        <family val="2"/>
      </rPr>
      <t>HFE-245fa1</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</si>
  <si>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</si>
  <si>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7.22e-11</t>
    </r>
  </si>
  <si>
    <r>
      <rPr>
        <sz val="7"/>
        <color rgb="FF231F20"/>
        <rFont val="Calibri"/>
        <family val="2"/>
      </rPr>
      <t>7.59e-11</t>
    </r>
  </si>
  <si>
    <r>
      <rPr>
        <sz val="7"/>
        <color rgb="FF231F20"/>
        <rFont val="Calibri"/>
        <family val="2"/>
      </rPr>
      <t>1.25e-12</t>
    </r>
  </si>
  <si>
    <r>
      <rPr>
        <sz val="7"/>
        <color rgb="FF231F20"/>
        <rFont val="Calibri"/>
        <family val="2"/>
      </rPr>
      <t>1.27e-13</t>
    </r>
  </si>
  <si>
    <r>
      <rPr>
        <sz val="7"/>
        <color rgb="FF231F20"/>
        <rFont val="Calibri"/>
        <family val="2"/>
      </rPr>
      <t>6.35e-14</t>
    </r>
  </si>
  <si>
    <r>
      <rPr>
        <sz val="7"/>
        <color rgb="FF231F20"/>
        <rFont val="Calibri"/>
        <family val="2"/>
      </rPr>
      <t>HFE-245fa2</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</si>
  <si>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</si>
  <si>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7.25e-11</t>
    </r>
  </si>
  <si>
    <r>
      <rPr>
        <sz val="7"/>
        <color rgb="FF231F20"/>
        <rFont val="Calibri"/>
        <family val="2"/>
      </rPr>
      <t>7.45e-11</t>
    </r>
  </si>
  <si>
    <r>
      <rPr>
        <sz val="7"/>
        <color rgb="FF231F20"/>
        <rFont val="Calibri"/>
        <family val="2"/>
      </rPr>
      <t>1.15e-12</t>
    </r>
  </si>
  <si>
    <r>
      <rPr>
        <sz val="7"/>
        <color rgb="FF231F20"/>
        <rFont val="Calibri"/>
        <family val="2"/>
      </rPr>
      <t>6.21e-14</t>
    </r>
  </si>
  <si>
    <r>
      <rPr>
        <sz val="7"/>
        <color rgb="FF231F20"/>
        <rFont val="Calibri"/>
        <family val="2"/>
      </rPr>
      <t>2,2,3,3,3-Pentafluoropropan-1-ol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</si>
  <si>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</si>
  <si>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1.72e-12</t>
    </r>
  </si>
  <si>
    <r>
      <rPr>
        <sz val="7"/>
        <color rgb="FF231F20"/>
        <rFont val="Calibri"/>
        <family val="2"/>
      </rPr>
      <t>1.42e-14</t>
    </r>
  </si>
  <si>
    <r>
      <rPr>
        <sz val="7"/>
        <color rgb="FF231F20"/>
        <rFont val="Calibri"/>
        <family val="2"/>
      </rPr>
      <t>1.95e-15</t>
    </r>
  </si>
  <si>
    <r>
      <rPr>
        <sz val="7"/>
        <color rgb="FF231F20"/>
        <rFont val="Calibri"/>
        <family val="2"/>
      </rPr>
      <t>1.42e-15</t>
    </r>
  </si>
  <si>
    <r>
      <rPr>
        <sz val="7"/>
        <color rgb="FF231F20"/>
        <rFont val="Calibri"/>
        <family val="2"/>
      </rPr>
      <t>HFE-254cb1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</si>
  <si>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</si>
  <si>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2.76e-11</t>
    </r>
  </si>
  <si>
    <r>
      <rPr>
        <sz val="7"/>
        <color rgb="FF231F20"/>
        <rFont val="Calibri"/>
        <family val="2"/>
      </rPr>
      <t>2.99e-13</t>
    </r>
  </si>
  <si>
    <r>
      <rPr>
        <sz val="7"/>
        <color rgb="FF231F20"/>
        <rFont val="Calibri"/>
        <family val="2"/>
      </rPr>
      <t>3.34e-14</t>
    </r>
  </si>
  <si>
    <r>
      <rPr>
        <sz val="7"/>
        <color rgb="FF231F20"/>
        <rFont val="Calibri"/>
        <family val="2"/>
      </rPr>
      <t>2.28e-14</t>
    </r>
  </si>
  <si>
    <r>
      <rPr>
        <sz val="7"/>
        <color rgb="FF231F20"/>
        <rFont val="Calibri"/>
        <family val="2"/>
      </rPr>
      <t>HFE-263fb2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</si>
  <si>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</si>
  <si>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23.0 days</t>
    </r>
  </si>
  <si>
    <r>
      <rPr>
        <sz val="7"/>
        <color rgb="FF231F20"/>
        <rFont val="Calibri"/>
        <family val="2"/>
      </rPr>
      <t>1.22e-13</t>
    </r>
  </si>
  <si>
    <r>
      <rPr>
        <sz val="7"/>
        <color rgb="FF231F20"/>
        <rFont val="Calibri"/>
        <family val="2"/>
      </rPr>
      <t>9.72e-16</t>
    </r>
  </si>
  <si>
    <r>
      <rPr>
        <sz val="7"/>
        <color rgb="FF231F20"/>
        <rFont val="Calibri"/>
        <family val="2"/>
      </rPr>
      <t>1.37e-16</t>
    </r>
  </si>
  <si>
    <r>
      <rPr>
        <sz val="7"/>
        <color rgb="FF231F20"/>
        <rFont val="Calibri"/>
        <family val="2"/>
      </rPr>
      <t>9.98e-17</t>
    </r>
  </si>
  <si>
    <r>
      <rPr>
        <sz val="7"/>
        <color rgb="FF231F20"/>
        <rFont val="Calibri"/>
        <family val="2"/>
      </rPr>
      <t>HFE-263m1</t>
    </r>
  </si>
  <si>
    <r>
      <rPr>
        <sz val="7"/>
        <color rgb="FF231F20"/>
        <rFont val="Calibri"/>
        <family val="2"/>
      </rPr>
      <t>CF</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</si>
  <si>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2.25e-14</t>
    </r>
  </si>
  <si>
    <r>
      <rPr>
        <sz val="7"/>
        <color rgb="FF231F20"/>
        <rFont val="Calibri"/>
        <family val="2"/>
      </rPr>
      <t>3.06e-15</t>
    </r>
  </si>
  <si>
    <r>
      <rPr>
        <sz val="7"/>
        <color rgb="FF231F20"/>
        <rFont val="Calibri"/>
        <family val="2"/>
      </rPr>
      <t>2.22e-15</t>
    </r>
  </si>
  <si>
    <r>
      <rPr>
        <sz val="7"/>
        <color rgb="FF231F20"/>
        <rFont val="Calibri"/>
        <family val="2"/>
      </rPr>
      <t>3,3,3-Trifluoropropan-1-ol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</si>
  <si>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</si>
  <si>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12.0 days</t>
    </r>
  </si>
  <si>
    <r>
      <rPr>
        <sz val="7"/>
        <color rgb="FF231F20"/>
        <rFont val="Calibri"/>
        <family val="2"/>
      </rPr>
      <t>3.57e-14</t>
    </r>
  </si>
  <si>
    <r>
      <rPr>
        <sz val="7"/>
        <color rgb="FF231F20"/>
        <rFont val="Calibri"/>
        <family val="2"/>
      </rPr>
      <t>2.85e-16</t>
    </r>
  </si>
  <si>
    <r>
      <rPr>
        <sz val="7"/>
        <color rgb="FF231F20"/>
        <rFont val="Calibri"/>
        <family val="2"/>
      </rPr>
      <t>4.01e-17</t>
    </r>
  </si>
  <si>
    <r>
      <rPr>
        <sz val="7"/>
        <color rgb="FF231F20"/>
        <rFont val="Calibri"/>
        <family val="2"/>
      </rPr>
      <t>HFE-329mcc2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</si>
  <si>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</si>
  <si>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1.68e-10</t>
    </r>
  </si>
  <si>
    <r>
      <rPr>
        <sz val="7"/>
        <color rgb="FF231F20"/>
        <rFont val="Calibri"/>
        <family val="2"/>
      </rPr>
      <t>2.81e-10</t>
    </r>
  </si>
  <si>
    <r>
      <rPr>
        <sz val="7"/>
        <color rgb="FF231F20"/>
        <rFont val="Calibri"/>
        <family val="2"/>
      </rPr>
      <t>4.23e-12</t>
    </r>
  </si>
  <si>
    <r>
      <rPr>
        <sz val="7"/>
        <color rgb="FF231F20"/>
        <rFont val="Calibri"/>
        <family val="2"/>
      </rPr>
      <t>1.59e-12</t>
    </r>
  </si>
  <si>
    <r>
      <rPr>
        <sz val="7"/>
        <color rgb="FF231F20"/>
        <rFont val="Calibri"/>
        <family val="2"/>
      </rPr>
      <t>3.93e-13</t>
    </r>
  </si>
  <si>
    <r>
      <rPr>
        <sz val="7"/>
        <color rgb="FF231F20"/>
        <rFont val="Calibri"/>
        <family val="2"/>
      </rPr>
      <t>HFE-338mmz1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</si>
  <si>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CHOCHF</t>
    </r>
    <r>
      <rPr>
        <sz val="4"/>
        <color rgb="FF231F20"/>
        <rFont val="Calibri"/>
        <family val="2"/>
      </rPr>
      <t>2</t>
    </r>
  </si>
  <si>
    <r>
      <rPr>
        <sz val="7"/>
        <color rgb="FF231F20"/>
        <rFont val="Calibri"/>
        <family val="2"/>
      </rPr>
      <t>1.48e-10</t>
    </r>
  </si>
  <si>
    <r>
      <rPr>
        <sz val="7"/>
        <color rgb="FF231F20"/>
        <rFont val="Calibri"/>
        <family val="2"/>
      </rPr>
      <t>2.40e-10</t>
    </r>
  </si>
  <si>
    <r>
      <rPr>
        <sz val="7"/>
        <color rgb="FF231F20"/>
        <rFont val="Calibri"/>
        <family val="2"/>
      </rPr>
      <t>3.70e-12</t>
    </r>
  </si>
  <si>
    <r>
      <rPr>
        <sz val="7"/>
        <color rgb="FF231F20"/>
        <rFont val="Calibri"/>
        <family val="2"/>
      </rPr>
      <t>1.31e-12</t>
    </r>
  </si>
  <si>
    <r>
      <rPr>
        <sz val="7"/>
        <color rgb="FF231F20"/>
        <rFont val="Calibri"/>
        <family val="2"/>
      </rPr>
      <t>3.14e-13</t>
    </r>
  </si>
  <si>
    <r>
      <rPr>
        <sz val="7"/>
        <color rgb="FF231F20"/>
        <rFont val="Calibri"/>
        <family val="2"/>
      </rPr>
      <t>HFE-338mcf2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</si>
  <si>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</si>
  <si>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7.93e-11</t>
    </r>
  </si>
  <si>
    <r>
      <rPr>
        <sz val="7"/>
        <color rgb="FF231F20"/>
        <rFont val="Calibri"/>
        <family val="2"/>
      </rPr>
      <t>8.52e-11</t>
    </r>
  </si>
  <si>
    <r>
      <rPr>
        <sz val="7"/>
        <color rgb="FF231F20"/>
        <rFont val="Calibri"/>
        <family val="2"/>
      </rPr>
      <t>1.45e-12</t>
    </r>
  </si>
  <si>
    <r>
      <rPr>
        <sz val="7"/>
        <color rgb="FF231F20"/>
        <rFont val="Calibri"/>
        <family val="2"/>
      </rPr>
      <t>1.60e-13</t>
    </r>
  </si>
  <si>
    <r>
      <rPr>
        <sz val="7"/>
        <color rgb="FF231F20"/>
        <rFont val="Calibri"/>
        <family val="2"/>
      </rPr>
      <t>7.16e-14</t>
    </r>
  </si>
  <si>
    <r>
      <rPr>
        <sz val="7"/>
        <color rgb="FF231F20"/>
        <rFont val="Calibri"/>
        <family val="2"/>
      </rPr>
      <t>Sevoflurane  (HFE-347mmz1)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</si>
  <si>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2</t>
    </r>
    <r>
      <rPr>
        <sz val="7"/>
        <color rgb="FF231F20"/>
        <rFont val="Calibri"/>
        <family val="2"/>
      </rPr>
      <t>F</t>
    </r>
  </si>
  <si>
    <r>
      <rPr>
        <sz val="7"/>
        <color rgb="FF231F20"/>
        <rFont val="Calibri"/>
        <family val="2"/>
      </rPr>
      <t>1.98e-11</t>
    </r>
  </si>
  <si>
    <r>
      <rPr>
        <sz val="7"/>
        <color rgb="FF231F20"/>
        <rFont val="Calibri"/>
        <family val="2"/>
      </rPr>
      <t>2.06e-13</t>
    </r>
  </si>
  <si>
    <r>
      <rPr>
        <sz val="7"/>
        <color rgb="FF231F20"/>
        <rFont val="Calibri"/>
        <family val="2"/>
      </rPr>
      <t>2.37e-14</t>
    </r>
  </si>
  <si>
    <r>
      <rPr>
        <sz val="7"/>
        <color rgb="FF231F20"/>
        <rFont val="Calibri"/>
        <family val="2"/>
      </rPr>
      <t>1.64e-14</t>
    </r>
  </si>
  <si>
    <r>
      <rPr>
        <sz val="7"/>
        <color rgb="FF231F20"/>
        <rFont val="Calibri"/>
        <family val="2"/>
      </rPr>
      <t>HFE-347mcc3  (HFE-7000)</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</si>
  <si>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</si>
  <si>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4.78e-11</t>
    </r>
  </si>
  <si>
    <r>
      <rPr>
        <sz val="7"/>
        <color rgb="FF231F20"/>
        <rFont val="Calibri"/>
        <family val="2"/>
      </rPr>
      <t>4.86e-11</t>
    </r>
  </si>
  <si>
    <r>
      <rPr>
        <sz val="7"/>
        <color rgb="FF231F20"/>
        <rFont val="Calibri"/>
        <family val="2"/>
      </rPr>
      <t>7.18e-13</t>
    </r>
  </si>
  <si>
    <r>
      <rPr>
        <sz val="7"/>
        <color rgb="FF231F20"/>
        <rFont val="Calibri"/>
        <family val="2"/>
      </rPr>
      <t>6.87e-14</t>
    </r>
  </si>
  <si>
    <r>
      <rPr>
        <sz val="7"/>
        <color rgb="FF231F20"/>
        <rFont val="Calibri"/>
        <family val="2"/>
      </rPr>
      <t>4.05e-14</t>
    </r>
  </si>
  <si>
    <r>
      <rPr>
        <sz val="7"/>
        <color rgb="FF231F20"/>
        <rFont val="Calibri"/>
        <family val="2"/>
      </rPr>
      <t>HFE-347mcf2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</si>
  <si>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</si>
  <si>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7.83e-11</t>
    </r>
  </si>
  <si>
    <r>
      <rPr>
        <sz val="7"/>
        <color rgb="FF231F20"/>
        <rFont val="Calibri"/>
        <family val="2"/>
      </rPr>
      <t>1.29e-12</t>
    </r>
  </si>
  <si>
    <r>
      <rPr>
        <sz val="7"/>
        <color rgb="FF231F20"/>
        <rFont val="Calibri"/>
        <family val="2"/>
      </rPr>
      <t>6.55e-14</t>
    </r>
  </si>
  <si>
    <r>
      <rPr>
        <sz val="7"/>
        <color rgb="FF231F20"/>
        <rFont val="Calibri"/>
        <family val="2"/>
      </rPr>
      <t>HFE-347pcf2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</si>
  <si>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</si>
  <si>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0.48</t>
    </r>
    <r>
      <rPr>
        <sz val="4"/>
        <color rgb="FF231F20"/>
        <rFont val="Calibri"/>
        <family val="2"/>
      </rPr>
      <t>h</t>
    </r>
  </si>
  <si>
    <r>
      <rPr>
        <sz val="7"/>
        <color rgb="FF231F20"/>
        <rFont val="Calibri"/>
        <family val="2"/>
      </rPr>
      <t>7.86e-11</t>
    </r>
  </si>
  <si>
    <r>
      <rPr>
        <sz val="7"/>
        <color rgb="FF231F20"/>
        <rFont val="Calibri"/>
        <family val="2"/>
      </rPr>
      <t>8.15e-11</t>
    </r>
  </si>
  <si>
    <r>
      <rPr>
        <sz val="7"/>
        <color rgb="FF231F20"/>
        <rFont val="Calibri"/>
        <family val="2"/>
      </rPr>
      <t>6.81e-14</t>
    </r>
  </si>
  <si>
    <r>
      <rPr>
        <sz val="7"/>
        <color rgb="FF231F20"/>
        <rFont val="Calibri"/>
        <family val="2"/>
      </rPr>
      <t>HFE-347mmy1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</si>
  <si>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CFOCH</t>
    </r>
    <r>
      <rPr>
        <sz val="4"/>
        <color rgb="FF231F20"/>
        <rFont val="Calibri"/>
        <family val="2"/>
      </rPr>
      <t>3</t>
    </r>
  </si>
  <si>
    <r>
      <rPr>
        <sz val="7"/>
        <color rgb="FF231F20"/>
        <rFont val="Calibri"/>
        <family val="2"/>
      </rPr>
      <t>3.32e-11</t>
    </r>
  </si>
  <si>
    <r>
      <rPr>
        <sz val="7"/>
        <color rgb="FF231F20"/>
        <rFont val="Calibri"/>
        <family val="2"/>
      </rPr>
      <t>3.33e-11</t>
    </r>
  </si>
  <si>
    <r>
      <rPr>
        <sz val="7"/>
        <color rgb="FF231F20"/>
        <rFont val="Calibri"/>
        <family val="2"/>
      </rPr>
      <t>4.28e-14</t>
    </r>
  </si>
  <si>
    <r>
      <rPr>
        <sz val="7"/>
        <color rgb="FF231F20"/>
        <rFont val="Calibri"/>
        <family val="2"/>
      </rPr>
      <t>2.76e-14</t>
    </r>
  </si>
  <si>
    <r>
      <rPr>
        <sz val="7"/>
        <color rgb="FF231F20"/>
        <rFont val="Calibri"/>
        <family val="2"/>
      </rPr>
      <t>HFE-356mec3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</si>
  <si>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CHFCF</t>
    </r>
    <r>
      <rPr>
        <sz val="4"/>
        <color rgb="FF231F20"/>
        <rFont val="Calibri"/>
        <family val="2"/>
      </rPr>
      <t>3</t>
    </r>
  </si>
  <si>
    <r>
      <rPr>
        <sz val="7"/>
        <color rgb="FF231F20"/>
        <rFont val="Calibri"/>
        <family val="2"/>
      </rPr>
      <t>3.53e-11</t>
    </r>
  </si>
  <si>
    <r>
      <rPr>
        <sz val="7"/>
        <color rgb="FF231F20"/>
        <rFont val="Calibri"/>
        <family val="2"/>
      </rPr>
      <t>3.55e-11</t>
    </r>
  </si>
  <si>
    <r>
      <rPr>
        <sz val="7"/>
        <color rgb="FF231F20"/>
        <rFont val="Calibri"/>
        <family val="2"/>
      </rPr>
      <t>4.60e-13</t>
    </r>
  </si>
  <si>
    <r>
      <rPr>
        <sz val="7"/>
        <color rgb="FF231F20"/>
        <rFont val="Calibri"/>
        <family val="2"/>
      </rPr>
      <t>4.58e-14</t>
    </r>
  </si>
  <si>
    <r>
      <rPr>
        <sz val="7"/>
        <color rgb="FF231F20"/>
        <rFont val="Calibri"/>
        <family val="2"/>
      </rPr>
      <t>2.94e-14</t>
    </r>
  </si>
  <si>
    <r>
      <rPr>
        <sz val="7"/>
        <color rgb="FF231F20"/>
        <rFont val="Calibri"/>
        <family val="2"/>
      </rPr>
      <t>HFE-356mff2</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</si>
  <si>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</si>
  <si>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 xml:space="preserve">105.0
</t>
    </r>
    <r>
      <rPr>
        <sz val="7"/>
        <color rgb="FF231F20"/>
        <rFont val="Calibri"/>
        <family val="2"/>
      </rPr>
      <t>days</t>
    </r>
  </si>
  <si>
    <r>
      <rPr>
        <sz val="7"/>
        <color rgb="FF231F20"/>
        <rFont val="Calibri"/>
        <family val="2"/>
      </rPr>
      <t>1.54e-12</t>
    </r>
  </si>
  <si>
    <r>
      <rPr>
        <sz val="7"/>
        <color rgb="FF231F20"/>
        <rFont val="Calibri"/>
        <family val="2"/>
      </rPr>
      <t>1.26e-14</t>
    </r>
  </si>
  <si>
    <r>
      <rPr>
        <sz val="7"/>
        <color rgb="FF231F20"/>
        <rFont val="Calibri"/>
        <family val="2"/>
      </rPr>
      <t>1.74e-15</t>
    </r>
  </si>
  <si>
    <r>
      <rPr>
        <sz val="7"/>
        <color rgb="FF231F20"/>
        <rFont val="Calibri"/>
        <family val="2"/>
      </rPr>
      <t>1.26e-15</t>
    </r>
  </si>
  <si>
    <r>
      <rPr>
        <sz val="7"/>
        <color rgb="FF231F20"/>
        <rFont val="Calibri"/>
        <family val="2"/>
      </rPr>
      <t>HFE-356pcf2</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</si>
  <si>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</si>
  <si>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6.40e-11</t>
    </r>
  </si>
  <si>
    <r>
      <rPr>
        <sz val="7"/>
        <color rgb="FF231F20"/>
        <rFont val="Calibri"/>
        <family val="2"/>
      </rPr>
      <t>6.59e-11</t>
    </r>
  </si>
  <si>
    <r>
      <rPr>
        <sz val="7"/>
        <color rgb="FF231F20"/>
        <rFont val="Calibri"/>
        <family val="2"/>
      </rPr>
      <t>1.03e-12</t>
    </r>
  </si>
  <si>
    <r>
      <rPr>
        <sz val="7"/>
        <color rgb="FF231F20"/>
        <rFont val="Calibri"/>
        <family val="2"/>
      </rPr>
      <t>9.97e-14</t>
    </r>
  </si>
  <si>
    <r>
      <rPr>
        <sz val="7"/>
        <color rgb="FF231F20"/>
        <rFont val="Calibri"/>
        <family val="2"/>
      </rPr>
      <t>5.50e-14</t>
    </r>
  </si>
  <si>
    <r>
      <rPr>
        <sz val="7"/>
        <color rgb="FF231F20"/>
        <rFont val="Calibri"/>
        <family val="2"/>
      </rPr>
      <t>HFE-356pcf3</t>
    </r>
  </si>
  <si>
    <r>
      <rPr>
        <sz val="7"/>
        <color rgb="FF231F20"/>
        <rFont val="Calibri"/>
        <family val="2"/>
      </rPr>
      <t>CHF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</si>
  <si>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4.08e-11</t>
    </r>
  </si>
  <si>
    <r>
      <rPr>
        <sz val="7"/>
        <color rgb="FF231F20"/>
        <rFont val="Calibri"/>
        <family val="2"/>
      </rPr>
      <t>4.09e-11</t>
    </r>
  </si>
  <si>
    <r>
      <rPr>
        <sz val="7"/>
        <color rgb="FF231F20"/>
        <rFont val="Calibri"/>
        <family val="2"/>
      </rPr>
      <t>5.11e-13</t>
    </r>
  </si>
  <si>
    <r>
      <rPr>
        <sz val="7"/>
        <color rgb="FF231F20"/>
        <rFont val="Calibri"/>
        <family val="2"/>
      </rPr>
      <t>5.20e-14</t>
    </r>
  </si>
  <si>
    <r>
      <rPr>
        <sz val="7"/>
        <color rgb="FF231F20"/>
        <rFont val="Calibri"/>
        <family val="2"/>
      </rPr>
      <t>3.39e-14</t>
    </r>
  </si>
  <si>
    <r>
      <rPr>
        <sz val="7"/>
        <color rgb="FF231F20"/>
        <rFont val="Calibri"/>
        <family val="2"/>
      </rPr>
      <t>HFE-356pcc3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</si>
  <si>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CHF</t>
    </r>
    <r>
      <rPr>
        <sz val="4"/>
        <color rgb="FF231F20"/>
        <rFont val="Calibri"/>
        <family val="2"/>
      </rPr>
      <t>2</t>
    </r>
  </si>
  <si>
    <r>
      <rPr>
        <sz val="7"/>
        <color rgb="FF231F20"/>
        <rFont val="Calibri"/>
        <family val="2"/>
      </rPr>
      <t>3.77e-11</t>
    </r>
  </si>
  <si>
    <r>
      <rPr>
        <sz val="7"/>
        <color rgb="FF231F20"/>
        <rFont val="Calibri"/>
        <family val="2"/>
      </rPr>
      <t>3.79e-11</t>
    </r>
  </si>
  <si>
    <r>
      <rPr>
        <sz val="7"/>
        <color rgb="FF231F20"/>
        <rFont val="Calibri"/>
        <family val="2"/>
      </rPr>
      <t>4.91e-13</t>
    </r>
  </si>
  <si>
    <r>
      <rPr>
        <sz val="7"/>
        <color rgb="FF231F20"/>
        <rFont val="Calibri"/>
        <family val="2"/>
      </rPr>
      <t>4.89e-14</t>
    </r>
  </si>
  <si>
    <r>
      <rPr>
        <sz val="7"/>
        <color rgb="FF231F20"/>
        <rFont val="Calibri"/>
        <family val="2"/>
      </rPr>
      <t>3.14e-14</t>
    </r>
  </si>
  <si>
    <r>
      <rPr>
        <sz val="7"/>
        <color rgb="FF231F20"/>
        <rFont val="Calibri"/>
        <family val="2"/>
      </rPr>
      <t>HFE-356mmz1</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</si>
  <si>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CHOCH</t>
    </r>
    <r>
      <rPr>
        <sz val="4"/>
        <color rgb="FF231F20"/>
        <rFont val="Calibri"/>
        <family val="2"/>
      </rPr>
      <t>3</t>
    </r>
  </si>
  <si>
    <r>
      <rPr>
        <sz val="7"/>
        <color rgb="FF231F20"/>
        <rFont val="Calibri"/>
        <family val="2"/>
      </rPr>
      <t>97.1 days</t>
    </r>
  </si>
  <si>
    <r>
      <rPr>
        <sz val="7"/>
        <color rgb="FF231F20"/>
        <rFont val="Calibri"/>
        <family val="2"/>
      </rPr>
      <t>1.02e-14</t>
    </r>
  </si>
  <si>
    <r>
      <rPr>
        <sz val="7"/>
        <color rgb="FF231F20"/>
        <rFont val="Calibri"/>
        <family val="2"/>
      </rPr>
      <t>1.41e-15</t>
    </r>
  </si>
  <si>
    <r>
      <rPr>
        <sz val="7"/>
        <color rgb="FF231F20"/>
        <rFont val="Calibri"/>
        <family val="2"/>
      </rPr>
      <t>1.02e-15</t>
    </r>
  </si>
  <si>
    <r>
      <rPr>
        <sz val="7"/>
        <color rgb="FF231F20"/>
        <rFont val="Calibri"/>
        <family val="2"/>
      </rPr>
      <t>HFE-365mcf3</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</si>
  <si>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</si>
  <si>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19.3 days</t>
    </r>
  </si>
  <si>
    <r>
      <rPr>
        <sz val="7"/>
        <color rgb="FF231F20"/>
        <rFont val="Calibri"/>
        <family val="2"/>
      </rPr>
      <t>8.51e-14</t>
    </r>
  </si>
  <si>
    <r>
      <rPr>
        <sz val="7"/>
        <color rgb="FF231F20"/>
        <rFont val="Calibri"/>
        <family val="2"/>
      </rPr>
      <t>6.80e-16</t>
    </r>
  </si>
  <si>
    <r>
      <rPr>
        <sz val="7"/>
        <color rgb="FF231F20"/>
        <rFont val="Calibri"/>
        <family val="2"/>
      </rPr>
      <t>9.56e-17</t>
    </r>
  </si>
  <si>
    <r>
      <rPr>
        <sz val="7"/>
        <color rgb="FF231F20"/>
        <rFont val="Calibri"/>
        <family val="2"/>
      </rPr>
      <t>6.99e-17</t>
    </r>
  </si>
  <si>
    <r>
      <rPr>
        <sz val="7"/>
        <color rgb="FF231F20"/>
        <rFont val="Calibri"/>
        <family val="2"/>
      </rPr>
      <t>HFE-365mcf2</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</si>
  <si>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</si>
  <si>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0.26</t>
    </r>
    <r>
      <rPr>
        <sz val="4"/>
        <color rgb="FF231F20"/>
        <rFont val="Calibri"/>
        <family val="2"/>
      </rPr>
      <t>i</t>
    </r>
  </si>
  <si>
    <r>
      <rPr>
        <sz val="7"/>
        <color rgb="FF231F20"/>
        <rFont val="Calibri"/>
        <family val="2"/>
      </rPr>
      <t>5.35e-12</t>
    </r>
  </si>
  <si>
    <r>
      <rPr>
        <sz val="7"/>
        <color rgb="FF231F20"/>
        <rFont val="Calibri"/>
        <family val="2"/>
      </rPr>
      <t>4.53e-14</t>
    </r>
  </si>
  <si>
    <r>
      <rPr>
        <sz val="7"/>
        <color rgb="FF231F20"/>
        <rFont val="Calibri"/>
        <family val="2"/>
      </rPr>
      <t>6.10e-15</t>
    </r>
  </si>
  <si>
    <r>
      <rPr>
        <sz val="7"/>
        <color rgb="FF231F20"/>
        <rFont val="Calibri"/>
        <family val="2"/>
      </rPr>
      <t>4.40e-15</t>
    </r>
  </si>
  <si>
    <r>
      <rPr>
        <sz val="7"/>
        <color rgb="FF231F20"/>
        <rFont val="Calibri"/>
        <family val="2"/>
      </rPr>
      <t>HFE-374pc2</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</si>
  <si>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</si>
  <si>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5.65e-11</t>
    </r>
  </si>
  <si>
    <r>
      <rPr>
        <sz val="7"/>
        <color rgb="FF231F20"/>
        <rFont val="Calibri"/>
        <family val="2"/>
      </rPr>
      <t>5.75e-11</t>
    </r>
  </si>
  <si>
    <r>
      <rPr>
        <sz val="7"/>
        <color rgb="FF231F20"/>
        <rFont val="Calibri"/>
        <family val="2"/>
      </rPr>
      <t>8.48e-13</t>
    </r>
  </si>
  <si>
    <r>
      <rPr>
        <sz val="7"/>
        <color rgb="FF231F20"/>
        <rFont val="Calibri"/>
        <family val="2"/>
      </rPr>
      <t>8.12e-14</t>
    </r>
  </si>
  <si>
    <r>
      <rPr>
        <sz val="7"/>
        <color rgb="FF231F20"/>
        <rFont val="Calibri"/>
        <family val="2"/>
      </rPr>
      <t>4.79e-14</t>
    </r>
  </si>
  <si>
    <r>
      <rPr>
        <sz val="7"/>
        <color rgb="FF231F20"/>
        <rFont val="Calibri"/>
        <family val="2"/>
      </rPr>
      <t>4,4,4-Trifluorobutan-1-ol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</si>
  <si>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</si>
  <si>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1.73e-15</t>
    </r>
  </si>
  <si>
    <r>
      <rPr>
        <sz val="7"/>
        <color rgb="FF231F20"/>
        <rFont val="Calibri"/>
        <family val="2"/>
      </rPr>
      <t>1.38e-17</t>
    </r>
  </si>
  <si>
    <r>
      <rPr>
        <sz val="7"/>
        <color rgb="FF231F20"/>
        <rFont val="Calibri"/>
        <family val="2"/>
      </rPr>
      <t>1.94e-18</t>
    </r>
  </si>
  <si>
    <r>
      <rPr>
        <sz val="7"/>
        <color rgb="FF231F20"/>
        <rFont val="Calibri"/>
        <family val="2"/>
      </rPr>
      <t>1.42e-18</t>
    </r>
  </si>
  <si>
    <r>
      <rPr>
        <sz val="7"/>
        <color rgb="FF231F20"/>
        <rFont val="Calibri"/>
        <family val="2"/>
      </rPr>
      <t>2,2,3,3,4,4,5,5-Octafluorocyclopentanol</t>
    </r>
  </si>
  <si>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CH(OH)-</t>
    </r>
  </si>
  <si>
    <r>
      <rPr>
        <sz val="7"/>
        <color rgb="FF231F20"/>
        <rFont val="Calibri"/>
        <family val="2"/>
      </rPr>
      <t>1.18e-12</t>
    </r>
  </si>
  <si>
    <r>
      <rPr>
        <sz val="7"/>
        <color rgb="FF231F20"/>
        <rFont val="Calibri"/>
        <family val="2"/>
      </rPr>
      <t>9.67e-15</t>
    </r>
  </si>
  <si>
    <r>
      <rPr>
        <sz val="7"/>
        <color rgb="FF231F20"/>
        <rFont val="Calibri"/>
        <family val="2"/>
      </rPr>
      <t>1.33e-15</t>
    </r>
  </si>
  <si>
    <r>
      <rPr>
        <sz val="7"/>
        <color rgb="FF231F20"/>
        <rFont val="Calibri"/>
        <family val="2"/>
      </rPr>
      <t>9.69e-16</t>
    </r>
  </si>
  <si>
    <r>
      <rPr>
        <sz val="7"/>
        <color rgb="FF231F20"/>
        <rFont val="Calibri"/>
        <family val="2"/>
      </rPr>
      <t>HFE-43-10pccc124 (H-Galden 1040x, HG-11)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</si>
  <si>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t>
    </r>
    <r>
      <rPr>
        <sz val="4"/>
        <color rgb="FF231F20"/>
        <rFont val="Calibri"/>
        <family val="2"/>
      </rPr>
      <t>2</t>
    </r>
    <r>
      <rPr>
        <sz val="7"/>
        <color rgb="FF231F20"/>
        <rFont val="Calibri"/>
        <family val="2"/>
      </rPr>
      <t>F</t>
    </r>
    <r>
      <rPr>
        <sz val="4"/>
        <color rgb="FF231F20"/>
        <rFont val="Calibri"/>
        <family val="2"/>
      </rPr>
      <t>4</t>
    </r>
    <r>
      <rPr>
        <sz val="7"/>
        <color rgb="FF231F20"/>
        <rFont val="Calibri"/>
        <family val="2"/>
      </rPr>
      <t>OCHF</t>
    </r>
    <r>
      <rPr>
        <sz val="4"/>
        <color rgb="FF231F20"/>
        <rFont val="Calibri"/>
        <family val="2"/>
      </rPr>
      <t>2</t>
    </r>
  </si>
  <si>
    <r>
      <rPr>
        <sz val="7"/>
        <color rgb="FF231F20"/>
        <rFont val="Calibri"/>
        <family val="2"/>
      </rPr>
      <t>2.00e-10</t>
    </r>
  </si>
  <si>
    <r>
      <rPr>
        <sz val="7"/>
        <color rgb="FF231F20"/>
        <rFont val="Calibri"/>
        <family val="2"/>
      </rPr>
      <t>2.58e-10</t>
    </r>
  </si>
  <si>
    <r>
      <rPr>
        <sz val="7"/>
        <color rgb="FF231F20"/>
        <rFont val="Calibri"/>
        <family val="2"/>
      </rPr>
      <t>9.46e-13</t>
    </r>
  </si>
  <si>
    <r>
      <rPr>
        <sz val="7"/>
        <color rgb="FF231F20"/>
        <rFont val="Calibri"/>
        <family val="2"/>
      </rPr>
      <t>2.38e-13</t>
    </r>
  </si>
  <si>
    <r>
      <rPr>
        <sz val="7"/>
        <color rgb="FF231F20"/>
        <rFont val="Calibri"/>
        <family val="2"/>
      </rPr>
      <t>HFE-449s1 (HFE-7100)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</si>
  <si>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</si>
  <si>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3.80e-11</t>
    </r>
  </si>
  <si>
    <r>
      <rPr>
        <sz val="7"/>
        <color rgb="FF231F20"/>
        <rFont val="Calibri"/>
        <family val="2"/>
      </rPr>
      <t>3.86e-11</t>
    </r>
  </si>
  <si>
    <r>
      <rPr>
        <sz val="7"/>
        <color rgb="FF231F20"/>
        <rFont val="Calibri"/>
        <family val="2"/>
      </rPr>
      <t>5.54e-13</t>
    </r>
  </si>
  <si>
    <r>
      <rPr>
        <sz val="7"/>
        <color rgb="FF231F20"/>
        <rFont val="Calibri"/>
        <family val="2"/>
      </rPr>
      <t>5.32e-14</t>
    </r>
  </si>
  <si>
    <r>
      <rPr>
        <sz val="7"/>
        <color rgb="FF231F20"/>
        <rFont val="Calibri"/>
        <family val="2"/>
      </rPr>
      <t>3.21e-14</t>
    </r>
  </si>
  <si>
    <r>
      <rPr>
        <sz val="7"/>
        <color rgb="FF231F20"/>
        <rFont val="Calibri"/>
        <family val="2"/>
      </rPr>
      <t>n-HFE-7100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</si>
  <si>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</si>
  <si>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4.39e-11</t>
    </r>
  </si>
  <si>
    <r>
      <rPr>
        <sz val="7"/>
        <color rgb="FF231F20"/>
        <rFont val="Calibri"/>
        <family val="2"/>
      </rPr>
      <t>4.45e-11</t>
    </r>
  </si>
  <si>
    <r>
      <rPr>
        <sz val="7"/>
        <color rgb="FF231F20"/>
        <rFont val="Calibri"/>
        <family val="2"/>
      </rPr>
      <t>6.39e-13</t>
    </r>
  </si>
  <si>
    <r>
      <rPr>
        <sz val="7"/>
        <color rgb="FF231F20"/>
        <rFont val="Calibri"/>
        <family val="2"/>
      </rPr>
      <t>6.14e-14</t>
    </r>
  </si>
  <si>
    <r>
      <rPr>
        <sz val="7"/>
        <color rgb="FF231F20"/>
        <rFont val="Calibri"/>
        <family val="2"/>
      </rPr>
      <t>3.70e-14</t>
    </r>
  </si>
  <si>
    <r>
      <rPr>
        <sz val="7"/>
        <color rgb="FF231F20"/>
        <rFont val="Calibri"/>
        <family val="2"/>
      </rPr>
      <t>i-HFE-7100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</si>
  <si>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OCH</t>
    </r>
    <r>
      <rPr>
        <sz val="4"/>
        <color rgb="FF231F20"/>
        <rFont val="Calibri"/>
        <family val="2"/>
      </rPr>
      <t>3</t>
    </r>
  </si>
  <si>
    <r>
      <rPr>
        <sz val="7"/>
        <color rgb="FF231F20"/>
        <rFont val="Calibri"/>
        <family val="2"/>
      </rPr>
      <t>3.68e-11</t>
    </r>
  </si>
  <si>
    <r>
      <rPr>
        <sz val="7"/>
        <color rgb="FF231F20"/>
        <rFont val="Calibri"/>
        <family val="2"/>
      </rPr>
      <t>3.73e-11</t>
    </r>
  </si>
  <si>
    <r>
      <rPr>
        <sz val="7"/>
        <color rgb="FF231F20"/>
        <rFont val="Calibri"/>
        <family val="2"/>
      </rPr>
      <t>5.35e-13</t>
    </r>
  </si>
  <si>
    <r>
      <rPr>
        <sz val="7"/>
        <color rgb="FF231F20"/>
        <rFont val="Calibri"/>
        <family val="2"/>
      </rPr>
      <t>5.14e-14</t>
    </r>
  </si>
  <si>
    <r>
      <rPr>
        <sz val="7"/>
        <color rgb="FF231F20"/>
        <rFont val="Calibri"/>
        <family val="2"/>
      </rPr>
      <t>3.10e-14</t>
    </r>
  </si>
  <si>
    <r>
      <rPr>
        <sz val="7"/>
        <color rgb="FF231F20"/>
        <rFont val="Calibri"/>
        <family val="2"/>
      </rPr>
      <t>HFE-569sf2 (HFE-7200)</t>
    </r>
  </si>
  <si>
    <r>
      <rPr>
        <sz val="7"/>
        <color rgb="FF231F20"/>
        <rFont val="Calibri"/>
        <family val="2"/>
      </rPr>
      <t>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</si>
  <si>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5.21e-12</t>
    </r>
  </si>
  <si>
    <r>
      <rPr>
        <sz val="7"/>
        <color rgb="FF231F20"/>
        <rFont val="Calibri"/>
        <family val="2"/>
      </rPr>
      <t>4.52e-14</t>
    </r>
  </si>
  <si>
    <r>
      <rPr>
        <sz val="7"/>
        <color rgb="FF231F20"/>
        <rFont val="Calibri"/>
        <family val="2"/>
      </rPr>
      <t>5.97e-15</t>
    </r>
  </si>
  <si>
    <r>
      <rPr>
        <sz val="7"/>
        <color rgb="FF231F20"/>
        <rFont val="Calibri"/>
        <family val="2"/>
      </rPr>
      <t>4.29e-15</t>
    </r>
  </si>
  <si>
    <r>
      <rPr>
        <sz val="7"/>
        <color rgb="FF231F20"/>
        <rFont val="Calibri"/>
        <family val="2"/>
      </rPr>
      <t>n-HFE-7200</t>
    </r>
  </si>
  <si>
    <r>
      <rPr>
        <sz val="7"/>
        <color rgb="FF231F20"/>
        <rFont val="Calibri"/>
        <family val="2"/>
      </rPr>
      <t>n-C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</si>
  <si>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0.35</t>
    </r>
    <r>
      <rPr>
        <sz val="4"/>
        <color rgb="FF231F20"/>
        <rFont val="Calibri"/>
        <family val="2"/>
      </rPr>
      <t>i</t>
    </r>
  </si>
  <si>
    <r>
      <rPr>
        <sz val="7"/>
        <color rgb="FF231F20"/>
        <rFont val="Calibri"/>
        <family val="2"/>
      </rPr>
      <t>5.92e-12</t>
    </r>
  </si>
  <si>
    <r>
      <rPr>
        <sz val="7"/>
        <color rgb="FF231F20"/>
        <rFont val="Calibri"/>
        <family val="2"/>
      </rPr>
      <t>4.87e-15</t>
    </r>
  </si>
  <si>
    <r>
      <rPr>
        <sz val="7"/>
        <color rgb="FF231F20"/>
        <rFont val="Calibri"/>
        <family val="2"/>
      </rPr>
      <t>i-HFE-7200</t>
    </r>
  </si>
  <si>
    <r>
      <rPr>
        <sz val="7"/>
        <color rgb="FF231F20"/>
        <rFont val="Calibri"/>
        <family val="2"/>
      </rPr>
      <t>i-C</t>
    </r>
    <r>
      <rPr>
        <sz val="4"/>
        <color rgb="FF231F20"/>
        <rFont val="Calibri"/>
        <family val="2"/>
      </rPr>
      <t>4</t>
    </r>
    <r>
      <rPr>
        <sz val="7"/>
        <color rgb="FF231F20"/>
        <rFont val="Calibri"/>
        <family val="2"/>
      </rPr>
      <t>F</t>
    </r>
    <r>
      <rPr>
        <sz val="4"/>
        <color rgb="FF231F20"/>
        <rFont val="Calibri"/>
        <family val="2"/>
      </rPr>
      <t>9</t>
    </r>
    <r>
      <rPr>
        <sz val="7"/>
        <color rgb="FF231F20"/>
        <rFont val="Calibri"/>
        <family val="2"/>
      </rPr>
      <t>OC</t>
    </r>
    <r>
      <rPr>
        <sz val="4"/>
        <color rgb="FF231F20"/>
        <rFont val="Calibri"/>
        <family val="2"/>
      </rPr>
      <t>2</t>
    </r>
    <r>
      <rPr>
        <sz val="7"/>
        <color rgb="FF231F20"/>
        <rFont val="Calibri"/>
        <family val="2"/>
      </rPr>
      <t>H</t>
    </r>
    <r>
      <rPr>
        <sz val="4"/>
        <color rgb="FF231F20"/>
        <rFont val="Calibri"/>
        <family val="2"/>
      </rPr>
      <t>5</t>
    </r>
  </si>
  <si>
    <r>
      <rPr>
        <sz val="7"/>
        <color rgb="FF231F20"/>
        <rFont val="Calibri"/>
        <family val="2"/>
      </rPr>
      <t>4.06e-12</t>
    </r>
  </si>
  <si>
    <r>
      <rPr>
        <sz val="7"/>
        <color rgb="FF231F20"/>
        <rFont val="Calibri"/>
        <family val="2"/>
      </rPr>
      <t>3.52e-14</t>
    </r>
  </si>
  <si>
    <r>
      <rPr>
        <sz val="7"/>
        <color rgb="FF231F20"/>
        <rFont val="Calibri"/>
        <family val="2"/>
      </rPr>
      <t>4.65e-15</t>
    </r>
  </si>
  <si>
    <r>
      <rPr>
        <sz val="7"/>
        <color rgb="FF231F20"/>
        <rFont val="Calibri"/>
        <family val="2"/>
      </rPr>
      <t>3.34e-15</t>
    </r>
  </si>
  <si>
    <r>
      <rPr>
        <sz val="7"/>
        <color rgb="FF231F20"/>
        <rFont val="Calibri"/>
        <family val="2"/>
      </rPr>
      <t>HFE-236ca12 (HG-10)</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</si>
  <si>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</si>
  <si>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2.75e-10</t>
    </r>
  </si>
  <si>
    <r>
      <rPr>
        <sz val="7"/>
        <color rgb="FF231F20"/>
        <rFont val="Calibri"/>
        <family val="2"/>
      </rPr>
      <t>4.91e-10</t>
    </r>
  </si>
  <si>
    <r>
      <rPr>
        <sz val="7"/>
        <color rgb="FF231F20"/>
        <rFont val="Calibri"/>
        <family val="2"/>
      </rPr>
      <t>7.06e-12</t>
    </r>
  </si>
  <si>
    <r>
      <rPr>
        <sz val="7"/>
        <color rgb="FF231F20"/>
        <rFont val="Calibri"/>
        <family val="2"/>
      </rPr>
      <t>7.75e-13</t>
    </r>
  </si>
  <si>
    <r>
      <rPr>
        <sz val="7"/>
        <color rgb="FF231F20"/>
        <rFont val="Calibri"/>
        <family val="2"/>
      </rPr>
      <t>HFE-338pcc13 (HG-01)</t>
    </r>
  </si>
  <si>
    <r>
      <rPr>
        <sz val="7"/>
        <color rgb="FF231F20"/>
        <rFont val="Calibri"/>
        <family val="2"/>
      </rPr>
      <t>CHF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t>
    </r>
    <r>
      <rPr>
        <sz val="4"/>
        <color rgb="FF231F20"/>
        <rFont val="Calibri"/>
        <family val="2"/>
      </rPr>
      <t>2</t>
    </r>
  </si>
  <si>
    <r>
      <rPr>
        <sz val="7"/>
        <color rgb="FF231F20"/>
        <rFont val="Calibri"/>
        <family val="2"/>
      </rPr>
      <t>2.10e-10</t>
    </r>
  </si>
  <si>
    <r>
      <rPr>
        <sz val="7"/>
        <color rgb="FF231F20"/>
        <rFont val="Calibri"/>
        <family val="2"/>
      </rPr>
      <t>2.67e-10</t>
    </r>
  </si>
  <si>
    <r>
      <rPr>
        <sz val="7"/>
        <color rgb="FF231F20"/>
        <rFont val="Calibri"/>
        <family val="2"/>
      </rPr>
      <t>9.28e-13</t>
    </r>
  </si>
  <si>
    <r>
      <rPr>
        <sz val="7"/>
        <color rgb="FF231F20"/>
        <rFont val="Calibri"/>
        <family val="2"/>
      </rPr>
      <t>2.42e-13</t>
    </r>
  </si>
  <si>
    <r>
      <rPr>
        <sz val="7"/>
        <color rgb="FF231F20"/>
        <rFont val="Calibri"/>
        <family val="2"/>
      </rPr>
      <t>1,1,1,3,3,3-Hexafluoropropan-2-ol</t>
    </r>
  </si>
  <si>
    <r>
      <rPr>
        <sz val="7"/>
        <color rgb="FF231F20"/>
        <rFont val="Calibri"/>
        <family val="2"/>
      </rPr>
      <t>(CF</t>
    </r>
    <r>
      <rPr>
        <sz val="4"/>
        <color rgb="FF231F20"/>
        <rFont val="Calibri"/>
        <family val="2"/>
      </rPr>
      <t>3</t>
    </r>
    <r>
      <rPr>
        <sz val="7"/>
        <color rgb="FF231F20"/>
        <rFont val="Calibri"/>
        <family val="2"/>
      </rPr>
      <t>)</t>
    </r>
    <r>
      <rPr>
        <sz val="4"/>
        <color rgb="FF231F20"/>
        <rFont val="Calibri"/>
        <family val="2"/>
      </rPr>
      <t>2</t>
    </r>
    <r>
      <rPr>
        <sz val="7"/>
        <color rgb="FF231F20"/>
        <rFont val="Calibri"/>
        <family val="2"/>
      </rPr>
      <t>CHOH</t>
    </r>
  </si>
  <si>
    <r>
      <rPr>
        <sz val="7"/>
        <color rgb="FF231F20"/>
        <rFont val="Calibri"/>
        <family val="2"/>
      </rPr>
      <t>1.67e-11</t>
    </r>
  </si>
  <si>
    <r>
      <rPr>
        <sz val="7"/>
        <color rgb="FF231F20"/>
        <rFont val="Calibri"/>
        <family val="2"/>
      </rPr>
      <t>1.97e-14</t>
    </r>
  </si>
  <si>
    <r>
      <rPr>
        <sz val="7"/>
        <color rgb="FF231F20"/>
        <rFont val="Calibri"/>
        <family val="2"/>
      </rPr>
      <t>HG-02</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</si>
  <si>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</si>
  <si>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1.24</t>
    </r>
    <r>
      <rPr>
        <sz val="4"/>
        <color rgb="FF231F20"/>
        <rFont val="Calibri"/>
        <family val="2"/>
      </rPr>
      <t>i</t>
    </r>
  </si>
  <si>
    <r>
      <rPr>
        <sz val="7"/>
        <color rgb="FF231F20"/>
        <rFont val="Calibri"/>
        <family val="2"/>
      </rPr>
      <t>1.97e-10</t>
    </r>
  </si>
  <si>
    <r>
      <rPr>
        <sz val="7"/>
        <color rgb="FF231F20"/>
        <rFont val="Calibri"/>
        <family val="2"/>
      </rPr>
      <t>2.50e-10</t>
    </r>
  </si>
  <si>
    <r>
      <rPr>
        <sz val="7"/>
        <color rgb="FF231F20"/>
        <rFont val="Calibri"/>
        <family val="2"/>
      </rPr>
      <t>8.70e-13</t>
    </r>
  </si>
  <si>
    <r>
      <rPr>
        <sz val="7"/>
        <color rgb="FF231F20"/>
        <rFont val="Calibri"/>
        <family val="2"/>
      </rPr>
      <t>2.27e-13</t>
    </r>
  </si>
  <si>
    <r>
      <rPr>
        <sz val="7"/>
        <color rgb="FF231F20"/>
        <rFont val="Calibri"/>
        <family val="2"/>
      </rPr>
      <t>HG-03</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</si>
  <si>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 OCF</t>
    </r>
    <r>
      <rPr>
        <sz val="4"/>
        <color rgb="FF231F20"/>
        <rFont val="Calibri"/>
        <family val="2"/>
      </rPr>
      <t>2</t>
    </r>
    <r>
      <rPr>
        <sz val="7"/>
        <color rgb="FF231F20"/>
        <rFont val="Calibri"/>
        <family val="2"/>
      </rPr>
      <t>H</t>
    </r>
  </si>
  <si>
    <r>
      <rPr>
        <sz val="7"/>
        <color rgb="FF231F20"/>
        <rFont val="Calibri"/>
        <family val="2"/>
      </rPr>
      <t>1.76</t>
    </r>
    <r>
      <rPr>
        <sz val="4"/>
        <color rgb="FF231F20"/>
        <rFont val="Calibri"/>
        <family val="2"/>
      </rPr>
      <t>i</t>
    </r>
  </si>
  <si>
    <r>
      <rPr>
        <sz val="7"/>
        <color rgb="FF231F20"/>
        <rFont val="Calibri"/>
        <family val="2"/>
      </rPr>
      <t>2.06e-10</t>
    </r>
  </si>
  <si>
    <r>
      <rPr>
        <sz val="7"/>
        <color rgb="FF231F20"/>
        <rFont val="Calibri"/>
        <family val="2"/>
      </rPr>
      <t>2.62e-10</t>
    </r>
  </si>
  <si>
    <r>
      <rPr>
        <sz val="7"/>
        <color rgb="FF231F20"/>
        <rFont val="Calibri"/>
        <family val="2"/>
      </rPr>
      <t>9.10e-13</t>
    </r>
  </si>
  <si>
    <r>
      <rPr>
        <sz val="7"/>
        <color rgb="FF231F20"/>
        <rFont val="Calibri"/>
        <family val="2"/>
      </rPr>
      <t>2.37e-13</t>
    </r>
  </si>
  <si>
    <r>
      <rPr>
        <sz val="7"/>
        <color rgb="FF231F20"/>
        <rFont val="Calibri"/>
        <family val="2"/>
      </rPr>
      <t>HG-20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</si>
  <si>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</si>
  <si>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0.92</t>
    </r>
    <r>
      <rPr>
        <sz val="4"/>
        <color rgb="FF231F20"/>
        <rFont val="Calibri"/>
        <family val="2"/>
      </rPr>
      <t>i</t>
    </r>
  </si>
  <si>
    <r>
      <rPr>
        <sz val="7"/>
        <color rgb="FF231F20"/>
        <rFont val="Calibri"/>
        <family val="2"/>
      </rPr>
      <t>2.73e-10</t>
    </r>
  </si>
  <si>
    <r>
      <rPr>
        <sz val="7"/>
        <color rgb="FF231F20"/>
        <rFont val="Calibri"/>
        <family val="2"/>
      </rPr>
      <t>4.86e-10</t>
    </r>
  </si>
  <si>
    <r>
      <rPr>
        <sz val="7"/>
        <color rgb="FF231F20"/>
        <rFont val="Calibri"/>
        <family val="2"/>
      </rPr>
      <t>7.00e-12</t>
    </r>
  </si>
  <si>
    <r>
      <rPr>
        <sz val="7"/>
        <color rgb="FF231F20"/>
        <rFont val="Calibri"/>
        <family val="2"/>
      </rPr>
      <t>2.91e-12</t>
    </r>
  </si>
  <si>
    <r>
      <rPr>
        <sz val="7"/>
        <color rgb="FF231F20"/>
        <rFont val="Calibri"/>
        <family val="2"/>
      </rPr>
      <t>7.68e-13</t>
    </r>
  </si>
  <si>
    <r>
      <rPr>
        <sz val="7"/>
        <color rgb="FF231F20"/>
        <rFont val="Calibri"/>
        <family val="2"/>
      </rPr>
      <t>HG-21</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</si>
  <si>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 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</si>
  <si>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1.71</t>
    </r>
    <r>
      <rPr>
        <sz val="4"/>
        <color rgb="FF231F20"/>
        <rFont val="Calibri"/>
        <family val="2"/>
      </rPr>
      <t>i</t>
    </r>
  </si>
  <si>
    <r>
      <rPr>
        <sz val="7"/>
        <color rgb="FF231F20"/>
        <rFont val="Calibri"/>
        <family val="2"/>
      </rPr>
      <t>2.76e-10</t>
    </r>
  </si>
  <si>
    <r>
      <rPr>
        <sz val="7"/>
        <color rgb="FF231F20"/>
        <rFont val="Calibri"/>
        <family val="2"/>
      </rPr>
      <t>3.57e-10</t>
    </r>
  </si>
  <si>
    <r>
      <rPr>
        <sz val="7"/>
        <color rgb="FF231F20"/>
        <rFont val="Calibri"/>
        <family val="2"/>
      </rPr>
      <t>6.23e-12</t>
    </r>
  </si>
  <si>
    <r>
      <rPr>
        <sz val="7"/>
        <color rgb="FF231F20"/>
        <rFont val="Calibri"/>
        <family val="2"/>
      </rPr>
      <t>3.29e-13</t>
    </r>
  </si>
  <si>
    <r>
      <rPr>
        <sz val="7"/>
        <color rgb="FF231F20"/>
        <rFont val="Calibri"/>
        <family val="2"/>
      </rPr>
      <t>HG-30</t>
    </r>
  </si>
  <si>
    <r>
      <rPr>
        <sz val="7"/>
        <color rgb="FF231F20"/>
        <rFont val="Calibri"/>
        <family val="2"/>
      </rPr>
      <t>HF</t>
    </r>
    <r>
      <rPr>
        <sz val="4"/>
        <color rgb="FF231F20"/>
        <rFont val="Calibri"/>
        <family val="2"/>
      </rPr>
      <t>2</t>
    </r>
    <r>
      <rPr>
        <sz val="7"/>
        <color rgb="FF231F20"/>
        <rFont val="Calibri"/>
        <family val="2"/>
      </rPr>
      <t>C–(OCF</t>
    </r>
    <r>
      <rPr>
        <sz val="4"/>
        <color rgb="FF231F20"/>
        <rFont val="Calibri"/>
        <family val="2"/>
      </rPr>
      <t>2</t>
    </r>
    <r>
      <rPr>
        <sz val="7"/>
        <color rgb="FF231F20"/>
        <rFont val="Calibri"/>
        <family val="2"/>
      </rPr>
      <t>)</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H</t>
    </r>
  </si>
  <si>
    <r>
      <rPr>
        <sz val="7"/>
        <color rgb="FF231F20"/>
        <rFont val="Calibri"/>
        <family val="2"/>
      </rPr>
      <t>1.65</t>
    </r>
    <r>
      <rPr>
        <sz val="4"/>
        <color rgb="FF231F20"/>
        <rFont val="Calibri"/>
        <family val="2"/>
      </rPr>
      <t>i</t>
    </r>
  </si>
  <si>
    <r>
      <rPr>
        <sz val="7"/>
        <color rgb="FF231F20"/>
        <rFont val="Calibri"/>
        <family val="2"/>
      </rPr>
      <t>3.77e-10</t>
    </r>
  </si>
  <si>
    <r>
      <rPr>
        <sz val="7"/>
        <color rgb="FF231F20"/>
        <rFont val="Calibri"/>
        <family val="2"/>
      </rPr>
      <t>6.73e-10</t>
    </r>
  </si>
  <si>
    <r>
      <rPr>
        <sz val="7"/>
        <color rgb="FF231F20"/>
        <rFont val="Calibri"/>
        <family val="2"/>
      </rPr>
      <t>9.68e-12</t>
    </r>
  </si>
  <si>
    <r>
      <rPr>
        <sz val="7"/>
        <color rgb="FF231F20"/>
        <rFont val="Calibri"/>
        <family val="2"/>
      </rPr>
      <t>4.03e-12</t>
    </r>
  </si>
  <si>
    <r>
      <rPr>
        <sz val="7"/>
        <color rgb="FF231F20"/>
        <rFont val="Calibri"/>
        <family val="2"/>
      </rPr>
      <t>1.06e-12</t>
    </r>
  </si>
  <si>
    <r>
      <rPr>
        <sz val="7"/>
        <color rgb="FF231F20"/>
        <rFont val="Calibri"/>
        <family val="2"/>
      </rPr>
      <t>1-Ethoxy-1,1,2,2,3,3,3-heptafluoropropane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</si>
  <si>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</si>
  <si>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0.28</t>
    </r>
    <r>
      <rPr>
        <sz val="4"/>
        <color rgb="FF231F20"/>
        <rFont val="Calibri"/>
        <family val="2"/>
      </rPr>
      <t>i</t>
    </r>
  </si>
  <si>
    <r>
      <rPr>
        <sz val="7"/>
        <color rgb="FF231F20"/>
        <rFont val="Calibri"/>
        <family val="2"/>
      </rPr>
      <t>4.80e-14</t>
    </r>
  </si>
  <si>
    <r>
      <rPr>
        <sz val="7"/>
        <color rgb="FF231F20"/>
        <rFont val="Calibri"/>
        <family val="2"/>
      </rPr>
      <t>6.36e-15</t>
    </r>
  </si>
  <si>
    <r>
      <rPr>
        <sz val="7"/>
        <color rgb="FF231F20"/>
        <rFont val="Calibri"/>
        <family val="2"/>
      </rPr>
      <t>4.57e-15</t>
    </r>
  </si>
  <si>
    <r>
      <rPr>
        <sz val="7"/>
        <color rgb="FF231F20"/>
        <rFont val="Calibri"/>
        <family val="2"/>
      </rPr>
      <t>Fluoroxene</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</si>
  <si>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OCH=CH</t>
    </r>
    <r>
      <rPr>
        <sz val="4"/>
        <color rgb="FF231F20"/>
        <rFont val="Calibri"/>
        <family val="2"/>
      </rPr>
      <t>2</t>
    </r>
  </si>
  <si>
    <r>
      <rPr>
        <sz val="7"/>
        <color rgb="FF231F20"/>
        <rFont val="Calibri"/>
        <family val="2"/>
      </rPr>
      <t>3.6 days</t>
    </r>
  </si>
  <si>
    <r>
      <rPr>
        <sz val="7"/>
        <color rgb="FF231F20"/>
        <rFont val="Calibri"/>
        <family val="2"/>
      </rPr>
      <t>0.01</t>
    </r>
    <r>
      <rPr>
        <sz val="4"/>
        <color rgb="FF231F20"/>
        <rFont val="Calibri"/>
        <family val="2"/>
      </rPr>
      <t>i</t>
    </r>
  </si>
  <si>
    <r>
      <rPr>
        <sz val="7"/>
        <color rgb="FF231F20"/>
        <rFont val="Calibri"/>
        <family val="2"/>
      </rPr>
      <t>4.97e-15</t>
    </r>
  </si>
  <si>
    <r>
      <rPr>
        <sz val="7"/>
        <color rgb="FF231F20"/>
        <rFont val="Calibri"/>
        <family val="2"/>
      </rPr>
      <t>3.95e-17</t>
    </r>
  </si>
  <si>
    <r>
      <rPr>
        <sz val="7"/>
        <color rgb="FF231F20"/>
        <rFont val="Calibri"/>
        <family val="2"/>
      </rPr>
      <t>5.58e-18</t>
    </r>
  </si>
  <si>
    <r>
      <rPr>
        <sz val="7"/>
        <color rgb="FF231F20"/>
        <rFont val="Calibri"/>
        <family val="2"/>
      </rPr>
      <t>4.08e-18</t>
    </r>
  </si>
  <si>
    <r>
      <rPr>
        <sz val="7"/>
        <color rgb="FF231F20"/>
        <rFont val="Calibri"/>
        <family val="2"/>
      </rPr>
      <t>1,1,2,2-Tetrafluoro-1-(fluoromethoxy)ethane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</si>
  <si>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</si>
  <si>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0.34</t>
    </r>
    <r>
      <rPr>
        <sz val="4"/>
        <color rgb="FF231F20"/>
        <rFont val="Calibri"/>
        <family val="2"/>
      </rPr>
      <t>i</t>
    </r>
  </si>
  <si>
    <r>
      <rPr>
        <sz val="7"/>
        <color rgb="FF231F20"/>
        <rFont val="Calibri"/>
        <family val="2"/>
      </rPr>
      <t>7.68e-11</t>
    </r>
  </si>
  <si>
    <r>
      <rPr>
        <sz val="7"/>
        <color rgb="FF231F20"/>
        <rFont val="Calibri"/>
        <family val="2"/>
      </rPr>
      <t>7.99e-11</t>
    </r>
  </si>
  <si>
    <r>
      <rPr>
        <sz val="7"/>
        <color rgb="FF231F20"/>
        <rFont val="Calibri"/>
        <family val="2"/>
      </rPr>
      <t>6.68e-14</t>
    </r>
  </si>
  <si>
    <r>
      <rPr>
        <sz val="7"/>
        <color rgb="FF231F20"/>
        <rFont val="Calibri"/>
        <family val="2"/>
      </rPr>
      <t>2-Ethoxy-3,3,4,4,5-pentafluorotetrahydro-2,5-bis[1,2,2,2- tetrafluoro-1-(trifluoromethyl)ethyl]-furan</t>
    </r>
  </si>
  <si>
    <r>
      <rPr>
        <sz val="7"/>
        <color rgb="FF231F20"/>
        <rFont val="Calibri"/>
        <family val="2"/>
      </rPr>
      <t>C</t>
    </r>
    <r>
      <rPr>
        <sz val="4"/>
        <color rgb="FF231F20"/>
        <rFont val="Calibri"/>
        <family val="2"/>
      </rPr>
      <t>12</t>
    </r>
    <r>
      <rPr>
        <sz val="7"/>
        <color rgb="FF231F20"/>
        <rFont val="Calibri"/>
        <family val="2"/>
      </rPr>
      <t>H</t>
    </r>
    <r>
      <rPr>
        <sz val="4"/>
        <color rgb="FF231F20"/>
        <rFont val="Calibri"/>
        <family val="2"/>
      </rPr>
      <t>5</t>
    </r>
    <r>
      <rPr>
        <sz val="7"/>
        <color rgb="FF231F20"/>
        <rFont val="Calibri"/>
        <family val="2"/>
      </rPr>
      <t>F</t>
    </r>
    <r>
      <rPr>
        <sz val="4"/>
        <color rgb="FF231F20"/>
        <rFont val="Calibri"/>
        <family val="2"/>
      </rPr>
      <t>19</t>
    </r>
    <r>
      <rPr>
        <sz val="7"/>
        <color rgb="FF231F20"/>
        <rFont val="Calibri"/>
        <family val="2"/>
      </rPr>
      <t>O</t>
    </r>
    <r>
      <rPr>
        <sz val="4"/>
        <color rgb="FF231F20"/>
        <rFont val="Calibri"/>
        <family val="2"/>
      </rPr>
      <t>2</t>
    </r>
  </si>
  <si>
    <r>
      <rPr>
        <sz val="7"/>
        <color rgb="FF231F20"/>
        <rFont val="Calibri"/>
        <family val="2"/>
      </rPr>
      <t>0.49</t>
    </r>
    <r>
      <rPr>
        <sz val="4"/>
        <color rgb="FF231F20"/>
        <rFont val="Calibri"/>
        <family val="2"/>
      </rPr>
      <t>j</t>
    </r>
  </si>
  <si>
    <r>
      <rPr>
        <sz val="7"/>
        <color rgb="FF231F20"/>
        <rFont val="Calibri"/>
        <family val="2"/>
      </rPr>
      <t>5.09e-12</t>
    </r>
  </si>
  <si>
    <r>
      <rPr>
        <sz val="7"/>
        <color rgb="FF231F20"/>
        <rFont val="Calibri"/>
        <family val="2"/>
      </rPr>
      <t>5.86e-15</t>
    </r>
  </si>
  <si>
    <r>
      <rPr>
        <sz val="7"/>
        <color rgb="FF231F20"/>
        <rFont val="Calibri"/>
        <family val="2"/>
      </rPr>
      <t>4.19e-15</t>
    </r>
  </si>
  <si>
    <r>
      <rPr>
        <sz val="7"/>
        <color rgb="FF231F20"/>
        <rFont val="Calibri"/>
        <family val="2"/>
      </rPr>
      <t>Fluoro(methoxy)methane</t>
    </r>
  </si>
  <si>
    <r>
      <rPr>
        <sz val="7"/>
        <color rgb="FF231F20"/>
        <rFont val="Calibri"/>
        <family val="2"/>
      </rPr>
      <t>CH</t>
    </r>
    <r>
      <rPr>
        <sz val="4"/>
        <color rgb="FF231F20"/>
        <rFont val="Calibri"/>
        <family val="2"/>
      </rPr>
      <t>3</t>
    </r>
    <r>
      <rPr>
        <sz val="7"/>
        <color rgb="FF231F20"/>
        <rFont val="Calibri"/>
        <family val="2"/>
      </rPr>
      <t>OCH</t>
    </r>
    <r>
      <rPr>
        <sz val="4"/>
        <color rgb="FF231F20"/>
        <rFont val="Calibri"/>
        <family val="2"/>
      </rPr>
      <t>2</t>
    </r>
    <r>
      <rPr>
        <sz val="7"/>
        <color rgb="FF231F20"/>
        <rFont val="Calibri"/>
        <family val="2"/>
      </rPr>
      <t>F</t>
    </r>
  </si>
  <si>
    <r>
      <rPr>
        <sz val="7"/>
        <color rgb="FF231F20"/>
        <rFont val="Calibri"/>
        <family val="2"/>
      </rPr>
      <t>73.0 days</t>
    </r>
  </si>
  <si>
    <r>
      <rPr>
        <sz val="7"/>
        <color rgb="FF231F20"/>
        <rFont val="Calibri"/>
        <family val="2"/>
      </rPr>
      <t>0.07</t>
    </r>
    <r>
      <rPr>
        <sz val="4"/>
        <color rgb="FF231F20"/>
        <rFont val="Calibri"/>
        <family val="2"/>
      </rPr>
      <t>g</t>
    </r>
  </si>
  <si>
    <r>
      <rPr>
        <sz val="7"/>
        <color rgb="FF231F20"/>
        <rFont val="Calibri"/>
        <family val="2"/>
      </rPr>
      <t>9.34e-15</t>
    </r>
  </si>
  <si>
    <r>
      <rPr>
        <sz val="7"/>
        <color rgb="FF231F20"/>
        <rFont val="Calibri"/>
        <family val="2"/>
      </rPr>
      <t>9.46e-16</t>
    </r>
  </si>
  <si>
    <r>
      <rPr>
        <sz val="7"/>
        <color rgb="FF231F20"/>
        <rFont val="Calibri"/>
        <family val="2"/>
      </rPr>
      <t>Difluoro(methoxy)methane</t>
    </r>
  </si>
  <si>
    <r>
      <rPr>
        <sz val="7"/>
        <color rgb="FF231F20"/>
        <rFont val="Calibri"/>
        <family val="2"/>
      </rPr>
      <t>CH</t>
    </r>
    <r>
      <rPr>
        <sz val="4"/>
        <color rgb="FF231F20"/>
        <rFont val="Calibri"/>
        <family val="2"/>
      </rPr>
      <t>3</t>
    </r>
    <r>
      <rPr>
        <sz val="7"/>
        <color rgb="FF231F20"/>
        <rFont val="Calibri"/>
        <family val="2"/>
      </rPr>
      <t>OCHF</t>
    </r>
    <r>
      <rPr>
        <sz val="4"/>
        <color rgb="FF231F20"/>
        <rFont val="Calibri"/>
        <family val="2"/>
      </rPr>
      <t>2</t>
    </r>
  </si>
  <si>
    <r>
      <rPr>
        <sz val="7"/>
        <color rgb="FF231F20"/>
        <rFont val="Calibri"/>
        <family val="2"/>
      </rPr>
      <t>0.17</t>
    </r>
    <r>
      <rPr>
        <sz val="4"/>
        <color rgb="FF231F20"/>
        <rFont val="Calibri"/>
        <family val="2"/>
      </rPr>
      <t>g</t>
    </r>
  </si>
  <si>
    <r>
      <rPr>
        <sz val="7"/>
        <color rgb="FF231F20"/>
        <rFont val="Calibri"/>
        <family val="2"/>
      </rPr>
      <t>1.18e-13</t>
    </r>
  </si>
  <si>
    <r>
      <rPr>
        <sz val="7"/>
        <color rgb="FF231F20"/>
        <rFont val="Calibri"/>
        <family val="2"/>
      </rPr>
      <t>1.52e-14</t>
    </r>
  </si>
  <si>
    <r>
      <rPr>
        <sz val="7"/>
        <color rgb="FF231F20"/>
        <rFont val="Calibri"/>
        <family val="2"/>
      </rPr>
      <t>1.08e-14</t>
    </r>
  </si>
  <si>
    <r>
      <rPr>
        <sz val="7"/>
        <color rgb="FF231F20"/>
        <rFont val="Calibri"/>
        <family val="2"/>
      </rPr>
      <t>Fluoro(fluoromethoxy)methane</t>
    </r>
  </si>
  <si>
    <r>
      <rPr>
        <sz val="7"/>
        <color rgb="FF231F20"/>
        <rFont val="Calibri"/>
        <family val="2"/>
      </rPr>
      <t>CH</t>
    </r>
    <r>
      <rPr>
        <sz val="4"/>
        <color rgb="FF231F20"/>
        <rFont val="Calibri"/>
        <family val="2"/>
      </rPr>
      <t>2</t>
    </r>
    <r>
      <rPr>
        <sz val="7"/>
        <color rgb="FF231F20"/>
        <rFont val="Calibri"/>
        <family val="2"/>
      </rPr>
      <t>FOCH</t>
    </r>
    <r>
      <rPr>
        <sz val="4"/>
        <color rgb="FF231F20"/>
        <rFont val="Calibri"/>
        <family val="2"/>
      </rPr>
      <t>2</t>
    </r>
    <r>
      <rPr>
        <sz val="7"/>
        <color rgb="FF231F20"/>
        <rFont val="Calibri"/>
        <family val="2"/>
      </rPr>
      <t>F</t>
    </r>
  </si>
  <si>
    <r>
      <rPr>
        <sz val="7"/>
        <color rgb="FF231F20"/>
        <rFont val="Calibri"/>
        <family val="2"/>
      </rPr>
      <t>0.19</t>
    </r>
    <r>
      <rPr>
        <sz val="4"/>
        <color rgb="FF231F20"/>
        <rFont val="Calibri"/>
        <family val="2"/>
      </rPr>
      <t>g</t>
    </r>
  </si>
  <si>
    <r>
      <rPr>
        <sz val="7"/>
        <color rgb="FF231F20"/>
        <rFont val="Calibri"/>
        <family val="2"/>
      </rPr>
      <t>1.20e-11</t>
    </r>
  </si>
  <si>
    <r>
      <rPr>
        <sz val="7"/>
        <color rgb="FF231F20"/>
        <rFont val="Calibri"/>
        <family val="2"/>
      </rPr>
      <t>1.05e-13</t>
    </r>
  </si>
  <si>
    <r>
      <rPr>
        <sz val="7"/>
        <color rgb="FF231F20"/>
        <rFont val="Calibri"/>
        <family val="2"/>
      </rPr>
      <t>9.84e-15</t>
    </r>
  </si>
  <si>
    <r>
      <rPr>
        <sz val="7"/>
        <color rgb="FF231F20"/>
        <rFont val="Calibri"/>
        <family val="2"/>
      </rPr>
      <t>Difluoro(fluoromethoxy)methane</t>
    </r>
  </si>
  <si>
    <r>
      <rPr>
        <sz val="7"/>
        <color rgb="FF231F20"/>
        <rFont val="Calibri"/>
        <family val="2"/>
      </rPr>
      <t>CH</t>
    </r>
    <r>
      <rPr>
        <sz val="4"/>
        <color rgb="FF231F20"/>
        <rFont val="Calibri"/>
        <family val="2"/>
      </rPr>
      <t>2</t>
    </r>
    <r>
      <rPr>
        <sz val="7"/>
        <color rgb="FF231F20"/>
        <rFont val="Calibri"/>
        <family val="2"/>
      </rPr>
      <t>FOCHF</t>
    </r>
    <r>
      <rPr>
        <sz val="4"/>
        <color rgb="FF231F20"/>
        <rFont val="Calibri"/>
        <family val="2"/>
      </rPr>
      <t>2</t>
    </r>
  </si>
  <si>
    <r>
      <rPr>
        <sz val="7"/>
        <color rgb="FF231F20"/>
        <rFont val="Calibri"/>
        <family val="2"/>
      </rPr>
      <t>0.30</t>
    </r>
    <r>
      <rPr>
        <sz val="4"/>
        <color rgb="FF231F20"/>
        <rFont val="Calibri"/>
        <family val="2"/>
      </rPr>
      <t>g</t>
    </r>
  </si>
  <si>
    <r>
      <rPr>
        <sz val="7"/>
        <color rgb="FF231F20"/>
        <rFont val="Calibri"/>
        <family val="2"/>
      </rPr>
      <t>5.66e-11</t>
    </r>
  </si>
  <si>
    <r>
      <rPr>
        <sz val="7"/>
        <color rgb="FF231F20"/>
        <rFont val="Calibri"/>
        <family val="2"/>
      </rPr>
      <t>6.88e-13</t>
    </r>
  </si>
  <si>
    <r>
      <rPr>
        <sz val="7"/>
        <color rgb="FF231F20"/>
        <rFont val="Calibri"/>
        <family val="2"/>
      </rPr>
      <t>7.11e-14</t>
    </r>
  </si>
  <si>
    <r>
      <rPr>
        <sz val="7"/>
        <color rgb="FF231F20"/>
        <rFont val="Calibri"/>
        <family val="2"/>
      </rPr>
      <t>4.69e-14</t>
    </r>
  </si>
  <si>
    <r>
      <rPr>
        <sz val="7"/>
        <color rgb="FF231F20"/>
        <rFont val="Calibri"/>
        <family val="2"/>
      </rPr>
      <t>Trifluoro(fluoromethoxy)methane</t>
    </r>
  </si>
  <si>
    <r>
      <rPr>
        <sz val="7"/>
        <color rgb="FF231F20"/>
        <rFont val="Calibri"/>
        <family val="2"/>
      </rPr>
      <t>CH</t>
    </r>
    <r>
      <rPr>
        <sz val="4"/>
        <color rgb="FF231F20"/>
        <rFont val="Calibri"/>
        <family val="2"/>
      </rPr>
      <t>2</t>
    </r>
    <r>
      <rPr>
        <sz val="7"/>
        <color rgb="FF231F20"/>
        <rFont val="Calibri"/>
        <family val="2"/>
      </rPr>
      <t>FOCF</t>
    </r>
    <r>
      <rPr>
        <sz val="4"/>
        <color rgb="FF231F20"/>
        <rFont val="Calibri"/>
        <family val="2"/>
      </rPr>
      <t>3</t>
    </r>
  </si>
  <si>
    <r>
      <rPr>
        <sz val="7"/>
        <color rgb="FF231F20"/>
        <rFont val="Calibri"/>
        <family val="2"/>
      </rPr>
      <t>0.33</t>
    </r>
    <r>
      <rPr>
        <sz val="4"/>
        <color rgb="FF231F20"/>
        <rFont val="Calibri"/>
        <family val="2"/>
      </rPr>
      <t>g</t>
    </r>
  </si>
  <si>
    <r>
      <rPr>
        <sz val="7"/>
        <color rgb="FF231F20"/>
        <rFont val="Calibri"/>
        <family val="2"/>
      </rPr>
      <t>6.82e-11</t>
    </r>
  </si>
  <si>
    <r>
      <rPr>
        <sz val="7"/>
        <color rgb="FF231F20"/>
        <rFont val="Calibri"/>
        <family val="2"/>
      </rPr>
      <t>6.89e-11</t>
    </r>
  </si>
  <si>
    <r>
      <rPr>
        <sz val="7"/>
        <color rgb="FF231F20"/>
        <rFont val="Calibri"/>
        <family val="2"/>
      </rPr>
      <t>9.59e-13</t>
    </r>
  </si>
  <si>
    <r>
      <rPr>
        <sz val="7"/>
        <color rgb="FF231F20"/>
        <rFont val="Calibri"/>
        <family val="2"/>
      </rPr>
      <t>9.27e-14</t>
    </r>
  </si>
  <si>
    <r>
      <rPr>
        <sz val="7"/>
        <color rgb="FF231F20"/>
        <rFont val="Calibri"/>
        <family val="2"/>
      </rPr>
      <t>HG’-01</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</si>
  <si>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</si>
  <si>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2.03e-11</t>
    </r>
  </si>
  <si>
    <r>
      <rPr>
        <sz val="7"/>
        <color rgb="FF231F20"/>
        <rFont val="Calibri"/>
        <family val="2"/>
      </rPr>
      <t>2.42e-14</t>
    </r>
  </si>
  <si>
    <r>
      <rPr>
        <sz val="7"/>
        <color rgb="FF231F20"/>
        <rFont val="Calibri"/>
        <family val="2"/>
      </rPr>
      <t>1.68e-14</t>
    </r>
  </si>
  <si>
    <r>
      <rPr>
        <sz val="7"/>
        <color rgb="FF231F20"/>
        <rFont val="Calibri"/>
        <family val="2"/>
      </rPr>
      <t>HG’-02</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</si>
  <si>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</si>
  <si>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2.19e-13</t>
    </r>
  </si>
  <si>
    <r>
      <rPr>
        <sz val="7"/>
        <color rgb="FF231F20"/>
        <rFont val="Calibri"/>
        <family val="2"/>
      </rPr>
      <t>2.57e-14</t>
    </r>
  </si>
  <si>
    <r>
      <rPr>
        <sz val="7"/>
        <color rgb="FF231F20"/>
        <rFont val="Calibri"/>
        <family val="2"/>
      </rPr>
      <t>HG’-03</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</si>
  <si>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CH</t>
    </r>
    <r>
      <rPr>
        <sz val="4"/>
        <color rgb="FF231F20"/>
        <rFont val="Calibri"/>
        <family val="2"/>
      </rPr>
      <t>3</t>
    </r>
  </si>
  <si>
    <r>
      <rPr>
        <sz val="7"/>
        <color rgb="FF231F20"/>
        <rFont val="Calibri"/>
        <family val="2"/>
      </rPr>
      <t>2.05e-13</t>
    </r>
  </si>
  <si>
    <r>
      <rPr>
        <sz val="7"/>
        <color rgb="FF231F20"/>
        <rFont val="Calibri"/>
        <family val="2"/>
      </rPr>
      <t>2.41e-14</t>
    </r>
  </si>
  <si>
    <r>
      <rPr>
        <sz val="7"/>
        <color rgb="FF231F20"/>
        <rFont val="Calibri"/>
        <family val="2"/>
      </rPr>
      <t>1.67e-14</t>
    </r>
  </si>
  <si>
    <r>
      <rPr>
        <sz val="7"/>
        <color rgb="FF231F20"/>
        <rFont val="Calibri"/>
        <family val="2"/>
      </rPr>
      <t>HFE-329me3</t>
    </r>
  </si>
  <si>
    <r>
      <rPr>
        <sz val="7"/>
        <color rgb="FF231F20"/>
        <rFont val="Calibri"/>
        <family val="2"/>
      </rPr>
      <t>CF</t>
    </r>
    <r>
      <rPr>
        <sz val="4"/>
        <color rgb="FF231F20"/>
        <rFont val="Calibri"/>
        <family val="2"/>
      </rPr>
      <t>3</t>
    </r>
    <r>
      <rPr>
        <sz val="7"/>
        <color rgb="FF231F20"/>
        <rFont val="Calibri"/>
        <family val="2"/>
      </rPr>
      <t>CFHCF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</si>
  <si>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1.79e-10</t>
    </r>
  </si>
  <si>
    <r>
      <rPr>
        <sz val="7"/>
        <color rgb="FF231F20"/>
        <rFont val="Calibri"/>
        <family val="2"/>
      </rPr>
      <t>4.17e-10</t>
    </r>
  </si>
  <si>
    <r>
      <rPr>
        <sz val="7"/>
        <color rgb="FF231F20"/>
        <rFont val="Calibri"/>
        <family val="2"/>
      </rPr>
      <t>4.85e-12</t>
    </r>
  </si>
  <si>
    <r>
      <rPr>
        <sz val="7"/>
        <color rgb="FF231F20"/>
        <rFont val="Calibri"/>
        <family val="2"/>
      </rPr>
      <t>2.89e-12</t>
    </r>
  </si>
  <si>
    <r>
      <rPr>
        <sz val="7"/>
        <color rgb="FF231F20"/>
        <rFont val="Calibri"/>
        <family val="2"/>
      </rPr>
      <t>3,3,4,4,5,5,6,6,7,7,7-Undecafluoroheptan-1-ol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</si>
  <si>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4</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</si>
  <si>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20.0 days</t>
    </r>
  </si>
  <si>
    <r>
      <rPr>
        <sz val="7"/>
        <color rgb="FF231F20"/>
        <rFont val="Calibri"/>
        <family val="2"/>
      </rPr>
      <t>3.91e-14</t>
    </r>
  </si>
  <si>
    <r>
      <rPr>
        <sz val="7"/>
        <color rgb="FF231F20"/>
        <rFont val="Calibri"/>
        <family val="2"/>
      </rPr>
      <t>3.12e-16</t>
    </r>
  </si>
  <si>
    <r>
      <rPr>
        <sz val="7"/>
        <color rgb="FF231F20"/>
        <rFont val="Calibri"/>
        <family val="2"/>
      </rPr>
      <t>4.39e-17</t>
    </r>
  </si>
  <si>
    <r>
      <rPr>
        <sz val="7"/>
        <color rgb="FF231F20"/>
        <rFont val="Calibri"/>
        <family val="2"/>
      </rPr>
      <t>3.21e-17</t>
    </r>
  </si>
  <si>
    <r>
      <rPr>
        <sz val="7"/>
        <color rgb="FF231F20"/>
        <rFont val="Calibri"/>
        <family val="2"/>
      </rPr>
      <t>3,3,4,4,5,5,6,6,7,7,8,8,9,9,9-Pentadecafluorononan-1-ol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</si>
  <si>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6</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</si>
  <si>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3.00e-14</t>
    </r>
  </si>
  <si>
    <r>
      <rPr>
        <sz val="7"/>
        <color rgb="FF231F20"/>
        <rFont val="Calibri"/>
        <family val="2"/>
      </rPr>
      <t>2.40e-16</t>
    </r>
  </si>
  <si>
    <r>
      <rPr>
        <sz val="7"/>
        <color rgb="FF231F20"/>
        <rFont val="Calibri"/>
        <family val="2"/>
      </rPr>
      <t>3.37e-17</t>
    </r>
  </si>
  <si>
    <r>
      <rPr>
        <sz val="7"/>
        <color rgb="FF231F20"/>
        <rFont val="Calibri"/>
        <family val="2"/>
      </rPr>
      <t>2.46e-17</t>
    </r>
  </si>
  <si>
    <r>
      <rPr>
        <sz val="7"/>
        <color rgb="FF231F20"/>
        <rFont val="Calibri"/>
        <family val="2"/>
      </rPr>
      <t xml:space="preserve">3,3,4,4,5,5,6,6,7,7,8,8,9,9,10,10,11,11,11-Non-
</t>
    </r>
    <r>
      <rPr>
        <sz val="7"/>
        <color rgb="FF231F20"/>
        <rFont val="Calibri"/>
        <family val="2"/>
      </rPr>
      <t>adecafluoroundecan-1-ol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</si>
  <si>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t>
    </r>
    <r>
      <rPr>
        <sz val="4"/>
        <color rgb="FF231F20"/>
        <rFont val="Calibri"/>
        <family val="2"/>
      </rPr>
      <t>8</t>
    </r>
    <r>
      <rPr>
        <sz val="7"/>
        <color rgb="FF231F20"/>
        <rFont val="Calibri"/>
        <family val="2"/>
      </rPr>
      <t>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</si>
  <si>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1.72e-14</t>
    </r>
  </si>
  <si>
    <r>
      <rPr>
        <sz val="7"/>
        <color rgb="FF231F20"/>
        <rFont val="Calibri"/>
        <family val="2"/>
      </rPr>
      <t>1.93e-17</t>
    </r>
  </si>
  <si>
    <r>
      <rPr>
        <sz val="7"/>
        <color rgb="FF231F20"/>
        <rFont val="Calibri"/>
        <family val="2"/>
      </rPr>
      <t>1.41e-17</t>
    </r>
  </si>
  <si>
    <r>
      <rPr>
        <sz val="7"/>
        <color rgb="FF231F20"/>
        <rFont val="Calibri"/>
        <family val="2"/>
      </rPr>
      <t>2-Chloro-1,1,2-trifluoro-1-methoxyethane</t>
    </r>
  </si>
  <si>
    <r>
      <rPr>
        <sz val="7"/>
        <color rgb="FF231F20"/>
        <rFont val="Calibri"/>
        <family val="2"/>
      </rPr>
      <t>CH</t>
    </r>
    <r>
      <rPr>
        <sz val="4"/>
        <color rgb="FF231F20"/>
        <rFont val="Calibri"/>
        <family val="2"/>
      </rPr>
      <t>3</t>
    </r>
    <r>
      <rPr>
        <sz val="7"/>
        <color rgb="FF231F20"/>
        <rFont val="Calibri"/>
        <family val="2"/>
      </rPr>
      <t>OCF</t>
    </r>
    <r>
      <rPr>
        <sz val="4"/>
        <color rgb="FF231F20"/>
        <rFont val="Calibri"/>
        <family val="2"/>
      </rPr>
      <t>2</t>
    </r>
    <r>
      <rPr>
        <sz val="7"/>
        <color rgb="FF231F20"/>
        <rFont val="Calibri"/>
        <family val="2"/>
      </rPr>
      <t>CHFCl</t>
    </r>
  </si>
  <si>
    <r>
      <rPr>
        <sz val="7"/>
        <color rgb="FF231F20"/>
        <rFont val="Calibri"/>
        <family val="2"/>
      </rPr>
      <t>1.12e-11</t>
    </r>
  </si>
  <si>
    <r>
      <rPr>
        <sz val="7"/>
        <color rgb="FF231F20"/>
        <rFont val="Calibri"/>
        <family val="2"/>
      </rPr>
      <t>9.24e-15</t>
    </r>
  </si>
  <si>
    <r>
      <rPr>
        <sz val="7"/>
        <color rgb="FF231F20"/>
        <rFont val="Calibri"/>
        <family val="2"/>
      </rPr>
      <t>PFPMIE (perfluoropolymethylisopropyl ether)</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</si>
  <si>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3</t>
    </r>
    <r>
      <rPr>
        <sz val="7"/>
        <color rgb="FF231F20"/>
        <rFont val="Calibri"/>
        <family val="2"/>
      </rPr>
      <t>) 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OCF</t>
    </r>
    <r>
      <rPr>
        <sz val="4"/>
        <color rgb="FF231F20"/>
        <rFont val="Calibri"/>
        <family val="2"/>
      </rPr>
      <t>3</t>
    </r>
  </si>
  <si>
    <r>
      <rPr>
        <sz val="7"/>
        <color rgb="FF231F20"/>
        <rFont val="Calibri"/>
        <family val="2"/>
      </rPr>
      <t>1.87e-10</t>
    </r>
  </si>
  <si>
    <r>
      <rPr>
        <sz val="7"/>
        <color rgb="FF231F20"/>
        <rFont val="Calibri"/>
        <family val="2"/>
      </rPr>
      <t>8.90e-10</t>
    </r>
  </si>
  <si>
    <r>
      <rPr>
        <sz val="7"/>
        <color rgb="FF231F20"/>
        <rFont val="Calibri"/>
        <family val="2"/>
      </rPr>
      <t>5.52e-12</t>
    </r>
  </si>
  <si>
    <r>
      <rPr>
        <sz val="7"/>
        <color rgb="FF231F20"/>
        <rFont val="Calibri"/>
        <family val="2"/>
      </rPr>
      <t>6.11e-12</t>
    </r>
  </si>
  <si>
    <r>
      <rPr>
        <sz val="7"/>
        <color rgb="FF231F20"/>
        <rFont val="Calibri"/>
        <family val="2"/>
      </rPr>
      <t>HFE-216</t>
    </r>
  </si>
  <si>
    <r>
      <rPr>
        <sz val="7"/>
        <color rgb="FF231F20"/>
        <rFont val="Calibri"/>
        <family val="2"/>
      </rPr>
      <t>CF</t>
    </r>
    <r>
      <rPr>
        <sz val="4"/>
        <color rgb="FF231F20"/>
        <rFont val="Calibri"/>
        <family val="2"/>
      </rPr>
      <t>3</t>
    </r>
    <r>
      <rPr>
        <sz val="7"/>
        <color rgb="FF231F20"/>
        <rFont val="Calibri"/>
        <family val="2"/>
      </rPr>
      <t>OCF=CF</t>
    </r>
    <r>
      <rPr>
        <sz val="4"/>
        <color rgb="FF231F20"/>
        <rFont val="Calibri"/>
        <family val="2"/>
      </rPr>
      <t>2</t>
    </r>
  </si>
  <si>
    <r>
      <rPr>
        <sz val="7"/>
        <color rgb="FF231F20"/>
        <rFont val="Calibri"/>
        <family val="2"/>
      </rPr>
      <t>8.4 days</t>
    </r>
  </si>
  <si>
    <r>
      <rPr>
        <sz val="7"/>
        <color rgb="FF231F20"/>
        <rFont val="Calibri"/>
        <family val="2"/>
      </rPr>
      <t>1.92e-14</t>
    </r>
  </si>
  <si>
    <r>
      <rPr>
        <sz val="7"/>
        <color rgb="FF231F20"/>
        <rFont val="Calibri"/>
        <family val="2"/>
      </rPr>
      <t>1.53e-16</t>
    </r>
  </si>
  <si>
    <r>
      <rPr>
        <sz val="7"/>
        <color rgb="FF231F20"/>
        <rFont val="Calibri"/>
        <family val="2"/>
      </rPr>
      <t>2.15e-17</t>
    </r>
  </si>
  <si>
    <r>
      <rPr>
        <sz val="7"/>
        <color rgb="FF231F20"/>
        <rFont val="Calibri"/>
        <family val="2"/>
      </rPr>
      <t>1.58e-17</t>
    </r>
  </si>
  <si>
    <r>
      <rPr>
        <sz val="7"/>
        <color rgb="FF231F20"/>
        <rFont val="Calibri"/>
        <family val="2"/>
      </rPr>
      <t>Trifluoromethyl formate</t>
    </r>
  </si>
  <si>
    <r>
      <rPr>
        <sz val="7"/>
        <color rgb="FF231F20"/>
        <rFont val="Calibri"/>
        <family val="2"/>
      </rPr>
      <t>HCOOCF</t>
    </r>
    <r>
      <rPr>
        <sz val="4"/>
        <color rgb="FF231F20"/>
        <rFont val="Calibri"/>
        <family val="2"/>
      </rPr>
      <t>3</t>
    </r>
  </si>
  <si>
    <r>
      <rPr>
        <sz val="7"/>
        <color rgb="FF231F20"/>
        <rFont val="Calibri"/>
        <family val="2"/>
      </rPr>
      <t>0.31</t>
    </r>
    <r>
      <rPr>
        <sz val="4"/>
        <color rgb="FF231F20"/>
        <rFont val="Calibri"/>
        <family val="2"/>
      </rPr>
      <t>i</t>
    </r>
  </si>
  <si>
    <r>
      <rPr>
        <sz val="7"/>
        <color rgb="FF231F20"/>
        <rFont val="Calibri"/>
        <family val="2"/>
      </rPr>
      <t>5.37e-11</t>
    </r>
  </si>
  <si>
    <r>
      <rPr>
        <sz val="7"/>
        <color rgb="FF231F20"/>
        <rFont val="Calibri"/>
        <family val="2"/>
      </rPr>
      <t>5.39e-11</t>
    </r>
  </si>
  <si>
    <r>
      <rPr>
        <sz val="7"/>
        <color rgb="FF231F20"/>
        <rFont val="Calibri"/>
        <family val="2"/>
      </rPr>
      <t>6.73e-13</t>
    </r>
  </si>
  <si>
    <r>
      <rPr>
        <sz val="7"/>
        <color rgb="FF231F20"/>
        <rFont val="Calibri"/>
        <family val="2"/>
      </rPr>
      <t>6.85e-14</t>
    </r>
  </si>
  <si>
    <r>
      <rPr>
        <sz val="7"/>
        <color rgb="FF231F20"/>
        <rFont val="Calibri"/>
        <family val="2"/>
      </rPr>
      <t>4.47e-14</t>
    </r>
  </si>
  <si>
    <r>
      <rPr>
        <sz val="7"/>
        <color rgb="FF231F20"/>
        <rFont val="Calibri"/>
        <family val="2"/>
      </rPr>
      <t>Perfluoroethyl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</si>
  <si>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</si>
  <si>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0.44</t>
    </r>
    <r>
      <rPr>
        <sz val="4"/>
        <color rgb="FF231F20"/>
        <rFont val="Calibri"/>
        <family val="2"/>
      </rPr>
      <t>i</t>
    </r>
  </si>
  <si>
    <r>
      <rPr>
        <sz val="7"/>
        <color rgb="FF231F20"/>
        <rFont val="Calibri"/>
        <family val="2"/>
      </rPr>
      <t>5.32e-11</t>
    </r>
  </si>
  <si>
    <r>
      <rPr>
        <sz val="7"/>
        <color rgb="FF231F20"/>
        <rFont val="Calibri"/>
        <family val="2"/>
      </rPr>
      <t>6.64e-13</t>
    </r>
  </si>
  <si>
    <r>
      <rPr>
        <sz val="7"/>
        <color rgb="FF231F20"/>
        <rFont val="Calibri"/>
        <family val="2"/>
      </rPr>
      <t>6.76e-14</t>
    </r>
  </si>
  <si>
    <r>
      <rPr>
        <sz val="7"/>
        <color rgb="FF231F20"/>
        <rFont val="Calibri"/>
        <family val="2"/>
      </rPr>
      <t>4.41e-14</t>
    </r>
  </si>
  <si>
    <r>
      <rPr>
        <sz val="7"/>
        <color rgb="FF231F20"/>
        <rFont val="Calibri"/>
        <family val="2"/>
      </rPr>
      <t>Perfluoropropyl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</si>
  <si>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</si>
  <si>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0.50</t>
    </r>
    <r>
      <rPr>
        <sz val="4"/>
        <color rgb="FF231F20"/>
        <rFont val="Calibri"/>
        <family val="2"/>
      </rPr>
      <t>i</t>
    </r>
  </si>
  <si>
    <r>
      <rPr>
        <sz val="7"/>
        <color rgb="FF231F20"/>
        <rFont val="Calibri"/>
        <family val="2"/>
      </rPr>
      <t>3.80e-13</t>
    </r>
  </si>
  <si>
    <r>
      <rPr>
        <sz val="7"/>
        <color rgb="FF231F20"/>
        <rFont val="Calibri"/>
        <family val="2"/>
      </rPr>
      <t>4.19e-14</t>
    </r>
  </si>
  <si>
    <r>
      <rPr>
        <sz val="7"/>
        <color rgb="FF231F20"/>
        <rFont val="Calibri"/>
        <family val="2"/>
      </rPr>
      <t>2.85e-14</t>
    </r>
  </si>
  <si>
    <r>
      <rPr>
        <sz val="7"/>
        <color rgb="FF231F20"/>
        <rFont val="Calibri"/>
        <family val="2"/>
      </rPr>
      <t>Perfluorobutyl formate</t>
    </r>
  </si>
  <si>
    <r>
      <rPr>
        <sz val="7"/>
        <color rgb="FF231F20"/>
        <rFont val="Calibri"/>
        <family val="2"/>
      </rPr>
      <t>HCOOCF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</si>
  <si>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0.56</t>
    </r>
    <r>
      <rPr>
        <sz val="4"/>
        <color rgb="FF231F20"/>
        <rFont val="Calibri"/>
        <family val="2"/>
      </rPr>
      <t>i</t>
    </r>
  </si>
  <si>
    <r>
      <rPr>
        <sz val="7"/>
        <color rgb="FF231F20"/>
        <rFont val="Calibri"/>
        <family val="2"/>
      </rPr>
      <t>3.59e-11</t>
    </r>
  </si>
  <si>
    <r>
      <rPr>
        <sz val="7"/>
        <color rgb="FF231F20"/>
        <rFont val="Calibri"/>
        <family val="2"/>
      </rPr>
      <t>4.19e-13</t>
    </r>
  </si>
  <si>
    <r>
      <rPr>
        <sz val="7"/>
        <color rgb="FF231F20"/>
        <rFont val="Calibri"/>
        <family val="2"/>
      </rPr>
      <t>4.45e-14</t>
    </r>
  </si>
  <si>
    <r>
      <rPr>
        <sz val="7"/>
        <color rgb="FF231F20"/>
        <rFont val="Calibri"/>
        <family val="2"/>
      </rPr>
      <t>2.97e-14</t>
    </r>
  </si>
  <si>
    <r>
      <rPr>
        <sz val="7"/>
        <color rgb="FF231F20"/>
        <rFont val="Calibri"/>
        <family val="2"/>
      </rPr>
      <t>2,2,2-Trifluoroethyl formate</t>
    </r>
  </si>
  <si>
    <r>
      <rPr>
        <sz val="7"/>
        <color rgb="FF231F20"/>
        <rFont val="Calibri"/>
        <family val="2"/>
      </rPr>
      <t>HCOOCH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</si>
  <si>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0.16</t>
    </r>
    <r>
      <rPr>
        <sz val="4"/>
        <color rgb="FF231F20"/>
        <rFont val="Calibri"/>
        <family val="2"/>
      </rPr>
      <t>i</t>
    </r>
  </si>
  <si>
    <r>
      <rPr>
        <sz val="7"/>
        <color rgb="FF231F20"/>
        <rFont val="Calibri"/>
        <family val="2"/>
      </rPr>
      <t>3.07e-12</t>
    </r>
  </si>
  <si>
    <r>
      <rPr>
        <sz val="7"/>
        <color rgb="FF231F20"/>
        <rFont val="Calibri"/>
        <family val="2"/>
      </rPr>
      <t>2.55e-14</t>
    </r>
  </si>
  <si>
    <r>
      <rPr>
        <sz val="7"/>
        <color rgb="FF231F20"/>
        <rFont val="Calibri"/>
        <family val="2"/>
      </rPr>
      <t>3.48e-15</t>
    </r>
  </si>
  <si>
    <r>
      <rPr>
        <sz val="7"/>
        <color rgb="FF231F20"/>
        <rFont val="Calibri"/>
        <family val="2"/>
      </rPr>
      <t>2.52e-15</t>
    </r>
  </si>
  <si>
    <r>
      <rPr>
        <sz val="7"/>
        <color rgb="FF231F20"/>
        <rFont val="Calibri"/>
        <family val="2"/>
      </rPr>
      <t>3,3,3-Trifluoropropyl formate</t>
    </r>
  </si>
  <si>
    <r>
      <rPr>
        <sz val="7"/>
        <color rgb="FF231F20"/>
        <rFont val="Calibri"/>
        <family val="2"/>
      </rPr>
      <t>HCOOCH</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</si>
  <si>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0.13</t>
    </r>
    <r>
      <rPr>
        <sz val="4"/>
        <color rgb="FF231F20"/>
        <rFont val="Calibri"/>
        <family val="2"/>
      </rPr>
      <t>i</t>
    </r>
  </si>
  <si>
    <r>
      <rPr>
        <sz val="7"/>
        <color rgb="FF231F20"/>
        <rFont val="Calibri"/>
        <family val="2"/>
      </rPr>
      <t>1.60e-12</t>
    </r>
  </si>
  <si>
    <r>
      <rPr>
        <sz val="7"/>
        <color rgb="FF231F20"/>
        <rFont val="Calibri"/>
        <family val="2"/>
      </rPr>
      <t>1.80e-15</t>
    </r>
  </si>
  <si>
    <r>
      <rPr>
        <sz val="7"/>
        <color rgb="FF231F20"/>
        <rFont val="Calibri"/>
        <family val="2"/>
      </rPr>
      <t>1.31e-15</t>
    </r>
  </si>
  <si>
    <r>
      <rPr>
        <sz val="7"/>
        <color rgb="FF231F20"/>
        <rFont val="Calibri"/>
        <family val="2"/>
      </rPr>
      <t>1,2,2,2-Tetrafluoroethyl formate</t>
    </r>
  </si>
  <si>
    <r>
      <rPr>
        <sz val="7"/>
        <color rgb="FF231F20"/>
        <rFont val="Calibri"/>
        <family val="2"/>
      </rPr>
      <t>HCOOCHFCF</t>
    </r>
    <r>
      <rPr>
        <sz val="4"/>
        <color rgb="FF231F20"/>
        <rFont val="Calibri"/>
        <family val="2"/>
      </rPr>
      <t>3</t>
    </r>
  </si>
  <si>
    <r>
      <rPr>
        <sz val="7"/>
        <color rgb="FF231F20"/>
        <rFont val="Calibri"/>
        <family val="2"/>
      </rPr>
      <t>4.30e-11</t>
    </r>
  </si>
  <si>
    <r>
      <rPr>
        <sz val="7"/>
        <color rgb="FF231F20"/>
        <rFont val="Calibri"/>
        <family val="2"/>
      </rPr>
      <t>4.31e-11</t>
    </r>
  </si>
  <si>
    <r>
      <rPr>
        <sz val="7"/>
        <color rgb="FF231F20"/>
        <rFont val="Calibri"/>
        <family val="2"/>
      </rPr>
      <t>5.39e-14</t>
    </r>
  </si>
  <si>
    <r>
      <rPr>
        <sz val="7"/>
        <color rgb="FF231F20"/>
        <rFont val="Calibri"/>
        <family val="2"/>
      </rPr>
      <t>1,1,1,3,3,3-Hexafluoropropan-2-yl   formate</t>
    </r>
  </si>
  <si>
    <r>
      <rPr>
        <sz val="7"/>
        <color rgb="FF231F20"/>
        <rFont val="Calibri"/>
        <family val="2"/>
      </rPr>
      <t>HCOOCH(CF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</si>
  <si>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0.33</t>
    </r>
    <r>
      <rPr>
        <sz val="4"/>
        <color rgb="FF231F20"/>
        <rFont val="Calibri"/>
        <family val="2"/>
      </rPr>
      <t>i</t>
    </r>
  </si>
  <si>
    <r>
      <rPr>
        <sz val="7"/>
        <color rgb="FF231F20"/>
        <rFont val="Calibri"/>
        <family val="2"/>
      </rPr>
      <t>3.05e-11</t>
    </r>
  </si>
  <si>
    <r>
      <rPr>
        <sz val="7"/>
        <color rgb="FF231F20"/>
        <rFont val="Calibri"/>
        <family val="2"/>
      </rPr>
      <t>3.66e-13</t>
    </r>
  </si>
  <si>
    <r>
      <rPr>
        <sz val="7"/>
        <color rgb="FF231F20"/>
        <rFont val="Calibri"/>
        <family val="2"/>
      </rPr>
      <t>3.81e-14</t>
    </r>
  </si>
  <si>
    <r>
      <rPr>
        <sz val="7"/>
        <color rgb="FF231F20"/>
        <rFont val="Calibri"/>
        <family val="2"/>
      </rPr>
      <t>2.53e-14</t>
    </r>
  </si>
  <si>
    <r>
      <rPr>
        <sz val="7"/>
        <color rgb="FF231F20"/>
        <rFont val="Calibri"/>
        <family val="2"/>
      </rPr>
      <t>Perfluorobutyl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</si>
  <si>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</si>
  <si>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21.9 days</t>
    </r>
  </si>
  <si>
    <r>
      <rPr>
        <sz val="7"/>
        <color rgb="FF231F20"/>
        <rFont val="Calibri"/>
        <family val="2"/>
      </rPr>
      <t>0.12</t>
    </r>
    <r>
      <rPr>
        <sz val="4"/>
        <color rgb="FF231F20"/>
        <rFont val="Calibri"/>
        <family val="2"/>
      </rPr>
      <t>i</t>
    </r>
  </si>
  <si>
    <r>
      <rPr>
        <sz val="7"/>
        <color rgb="FF231F20"/>
        <rFont val="Calibri"/>
        <family val="2"/>
      </rPr>
      <t>1.52e-13</t>
    </r>
  </si>
  <si>
    <r>
      <rPr>
        <sz val="7"/>
        <color rgb="FF231F20"/>
        <rFont val="Calibri"/>
        <family val="2"/>
      </rPr>
      <t>1.21e-15</t>
    </r>
  </si>
  <si>
    <r>
      <rPr>
        <sz val="7"/>
        <color rgb="FF231F20"/>
        <rFont val="Calibri"/>
        <family val="2"/>
      </rPr>
      <t>1.71e-16</t>
    </r>
  </si>
  <si>
    <r>
      <rPr>
        <sz val="7"/>
        <color rgb="FF231F20"/>
        <rFont val="Calibri"/>
        <family val="2"/>
      </rPr>
      <t>1.25e-16</t>
    </r>
  </si>
  <si>
    <r>
      <rPr>
        <sz val="7"/>
        <color rgb="FF231F20"/>
        <rFont val="Calibri"/>
        <family val="2"/>
      </rPr>
      <t>Perfluoropropyl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</si>
  <si>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</si>
  <si>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0.11</t>
    </r>
    <r>
      <rPr>
        <sz val="4"/>
        <color rgb="FF231F20"/>
        <rFont val="Calibri"/>
        <family val="2"/>
      </rPr>
      <t>i</t>
    </r>
  </si>
  <si>
    <r>
      <rPr>
        <sz val="7"/>
        <color rgb="FF231F20"/>
        <rFont val="Calibri"/>
        <family val="2"/>
      </rPr>
      <t>1.59e-13</t>
    </r>
  </si>
  <si>
    <r>
      <rPr>
        <sz val="7"/>
        <color rgb="FF231F20"/>
        <rFont val="Calibri"/>
        <family val="2"/>
      </rPr>
      <t>1.27e-15</t>
    </r>
  </si>
  <si>
    <r>
      <rPr>
        <sz val="7"/>
        <color rgb="FF231F20"/>
        <rFont val="Calibri"/>
        <family val="2"/>
      </rPr>
      <t>1.30e-16</t>
    </r>
  </si>
  <si>
    <r>
      <rPr>
        <sz val="7"/>
        <color rgb="FF231F20"/>
        <rFont val="Calibri"/>
        <family val="2"/>
      </rPr>
      <t>Perfluoroethyl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</si>
  <si>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</si>
  <si>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0.10</t>
    </r>
    <r>
      <rPr>
        <sz val="4"/>
        <color rgb="FF231F20"/>
        <rFont val="Calibri"/>
        <family val="2"/>
      </rPr>
      <t>i</t>
    </r>
  </si>
  <si>
    <r>
      <rPr>
        <sz val="7"/>
        <color rgb="FF231F20"/>
        <rFont val="Calibri"/>
        <family val="2"/>
      </rPr>
      <t>1.51e-15</t>
    </r>
  </si>
  <si>
    <r>
      <rPr>
        <sz val="7"/>
        <color rgb="FF231F20"/>
        <rFont val="Calibri"/>
        <family val="2"/>
      </rPr>
      <t>2.12e-16</t>
    </r>
  </si>
  <si>
    <r>
      <rPr>
        <sz val="7"/>
        <color rgb="FF231F20"/>
        <rFont val="Calibri"/>
        <family val="2"/>
      </rPr>
      <t>1.55e-16</t>
    </r>
  </si>
  <si>
    <r>
      <rPr>
        <sz val="7"/>
        <color rgb="FF231F20"/>
        <rFont val="Calibri"/>
        <family val="2"/>
      </rPr>
      <t>Trifluoromethyl acetate</t>
    </r>
  </si>
  <si>
    <r>
      <rPr>
        <sz val="7"/>
        <color rgb="FF231F20"/>
        <rFont val="Calibri"/>
        <family val="2"/>
      </rPr>
      <t>CH</t>
    </r>
    <r>
      <rPr>
        <sz val="4"/>
        <color rgb="FF231F20"/>
        <rFont val="Calibri"/>
        <family val="2"/>
      </rPr>
      <t>3</t>
    </r>
    <r>
      <rPr>
        <sz val="7"/>
        <color rgb="FF231F20"/>
        <rFont val="Calibri"/>
        <family val="2"/>
      </rPr>
      <t>COOCF</t>
    </r>
    <r>
      <rPr>
        <sz val="4"/>
        <color rgb="FF231F20"/>
        <rFont val="Calibri"/>
        <family val="2"/>
      </rPr>
      <t>3</t>
    </r>
  </si>
  <si>
    <r>
      <rPr>
        <sz val="7"/>
        <color rgb="FF231F20"/>
        <rFont val="Calibri"/>
        <family val="2"/>
      </rPr>
      <t>0.07</t>
    </r>
    <r>
      <rPr>
        <sz val="4"/>
        <color rgb="FF231F20"/>
        <rFont val="Calibri"/>
        <family val="2"/>
      </rPr>
      <t>i</t>
    </r>
  </si>
  <si>
    <r>
      <rPr>
        <sz val="7"/>
        <color rgb="FF231F20"/>
        <rFont val="Calibri"/>
        <family val="2"/>
      </rPr>
      <t>1.90e-13</t>
    </r>
  </si>
  <si>
    <r>
      <rPr>
        <sz val="7"/>
        <color rgb="FF231F20"/>
        <rFont val="Calibri"/>
        <family val="2"/>
      </rPr>
      <t>1.52e-15</t>
    </r>
  </si>
  <si>
    <r>
      <rPr>
        <sz val="7"/>
        <color rgb="FF231F20"/>
        <rFont val="Calibri"/>
        <family val="2"/>
      </rPr>
      <t>2.14e-16</t>
    </r>
  </si>
  <si>
    <r>
      <rPr>
        <sz val="7"/>
        <color rgb="FF231F20"/>
        <rFont val="Calibri"/>
        <family val="2"/>
      </rPr>
      <t>1.56e-16</t>
    </r>
  </si>
  <si>
    <r>
      <rPr>
        <sz val="7"/>
        <color rgb="FF231F20"/>
        <rFont val="Calibri"/>
        <family val="2"/>
      </rPr>
      <t>Methyl carbonofluoridate</t>
    </r>
  </si>
  <si>
    <r>
      <rPr>
        <sz val="7"/>
        <color rgb="FF231F20"/>
        <rFont val="Calibri"/>
        <family val="2"/>
      </rPr>
      <t>FCOOCH</t>
    </r>
    <r>
      <rPr>
        <sz val="4"/>
        <color rgb="FF231F20"/>
        <rFont val="Calibri"/>
        <family val="2"/>
      </rPr>
      <t>3</t>
    </r>
  </si>
  <si>
    <r>
      <rPr>
        <sz val="7"/>
        <color rgb="FF231F20"/>
        <rFont val="Calibri"/>
        <family val="2"/>
      </rPr>
      <t>8.74e-12</t>
    </r>
  </si>
  <si>
    <r>
      <rPr>
        <sz val="7"/>
        <color rgb="FF231F20"/>
        <rFont val="Calibri"/>
        <family val="2"/>
      </rPr>
      <t>8.60e-14</t>
    </r>
  </si>
  <si>
    <r>
      <rPr>
        <sz val="7"/>
        <color rgb="FF231F20"/>
        <rFont val="Calibri"/>
        <family val="2"/>
      </rPr>
      <t>1.03e-14</t>
    </r>
  </si>
  <si>
    <r>
      <rPr>
        <sz val="7"/>
        <color rgb="FF231F20"/>
        <rFont val="Calibri"/>
        <family val="2"/>
      </rPr>
      <t>7.21e-15</t>
    </r>
  </si>
  <si>
    <r>
      <rPr>
        <sz val="7"/>
        <color rgb="FF231F20"/>
        <rFont val="Calibri"/>
        <family val="2"/>
      </rPr>
      <t>1,1-Difluoroethyl  carbonofluoridate</t>
    </r>
  </si>
  <si>
    <r>
      <rPr>
        <sz val="7"/>
        <color rgb="FF231F20"/>
        <rFont val="Calibri"/>
        <family val="2"/>
      </rPr>
      <t>FCOOCF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</si>
  <si>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0.17</t>
    </r>
    <r>
      <rPr>
        <sz val="4"/>
        <color rgb="FF231F20"/>
        <rFont val="Calibri"/>
        <family val="2"/>
      </rPr>
      <t>i</t>
    </r>
  </si>
  <si>
    <r>
      <rPr>
        <sz val="7"/>
        <color rgb="FF231F20"/>
        <rFont val="Calibri"/>
        <family val="2"/>
      </rPr>
      <t>2.46e-12</t>
    </r>
  </si>
  <si>
    <r>
      <rPr>
        <sz val="7"/>
        <color rgb="FF231F20"/>
        <rFont val="Calibri"/>
        <family val="2"/>
      </rPr>
      <t>2.02e-14</t>
    </r>
  </si>
  <si>
    <r>
      <rPr>
        <sz val="7"/>
        <color rgb="FF231F20"/>
        <rFont val="Calibri"/>
        <family val="2"/>
      </rPr>
      <t>2.78e-15</t>
    </r>
  </si>
  <si>
    <r>
      <rPr>
        <sz val="7"/>
        <color rgb="FF231F20"/>
        <rFont val="Calibri"/>
        <family val="2"/>
      </rPr>
      <t>2.02e-15</t>
    </r>
  </si>
  <si>
    <r>
      <rPr>
        <sz val="7"/>
        <color rgb="FF231F20"/>
        <rFont val="Calibri"/>
        <family val="2"/>
      </rPr>
      <t>1,1-Difluoroethyl  2,2,2-trifluoroacetate</t>
    </r>
  </si>
  <si>
    <r>
      <rPr>
        <sz val="7"/>
        <color rgb="FF231F20"/>
        <rFont val="Calibri"/>
        <family val="2"/>
      </rPr>
      <t>CF</t>
    </r>
    <r>
      <rPr>
        <sz val="4"/>
        <color rgb="FF231F20"/>
        <rFont val="Calibri"/>
        <family val="2"/>
      </rPr>
      <t>3</t>
    </r>
    <r>
      <rPr>
        <sz val="7"/>
        <color rgb="FF231F20"/>
        <rFont val="Calibri"/>
        <family val="2"/>
      </rPr>
      <t>COOCF</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</si>
  <si>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0.27</t>
    </r>
    <r>
      <rPr>
        <sz val="4"/>
        <color rgb="FF231F20"/>
        <rFont val="Calibri"/>
        <family val="2"/>
      </rPr>
      <t>i</t>
    </r>
  </si>
  <si>
    <r>
      <rPr>
        <sz val="7"/>
        <color rgb="FF231F20"/>
        <rFont val="Calibri"/>
        <family val="2"/>
      </rPr>
      <t>2.83e-12</t>
    </r>
  </si>
  <si>
    <r>
      <rPr>
        <sz val="7"/>
        <color rgb="FF231F20"/>
        <rFont val="Calibri"/>
        <family val="2"/>
      </rPr>
      <t>2.33e-14</t>
    </r>
  </si>
  <si>
    <r>
      <rPr>
        <sz val="7"/>
        <color rgb="FF231F20"/>
        <rFont val="Calibri"/>
        <family val="2"/>
      </rPr>
      <t>3.20e-15</t>
    </r>
  </si>
  <si>
    <r>
      <rPr>
        <sz val="7"/>
        <color rgb="FF231F20"/>
        <rFont val="Calibri"/>
        <family val="2"/>
      </rPr>
      <t>2.32e-15</t>
    </r>
  </si>
  <si>
    <r>
      <rPr>
        <sz val="7"/>
        <color rgb="FF231F20"/>
        <rFont val="Calibri"/>
        <family val="2"/>
      </rPr>
      <t>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</si>
  <si>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</si>
  <si>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0.05</t>
    </r>
    <r>
      <rPr>
        <sz val="4"/>
        <color rgb="FF231F20"/>
        <rFont val="Calibri"/>
        <family val="2"/>
      </rPr>
      <t>i</t>
    </r>
  </si>
  <si>
    <r>
      <rPr>
        <sz val="7"/>
        <color rgb="FF231F20"/>
        <rFont val="Calibri"/>
        <family val="2"/>
      </rPr>
      <t>1.26e-13</t>
    </r>
  </si>
  <si>
    <r>
      <rPr>
        <sz val="7"/>
        <color rgb="FF231F20"/>
        <rFont val="Calibri"/>
        <family val="2"/>
      </rPr>
      <t>1.00e-15</t>
    </r>
  </si>
  <si>
    <r>
      <rPr>
        <sz val="7"/>
        <color rgb="FF231F20"/>
        <rFont val="Calibri"/>
        <family val="2"/>
      </rPr>
      <t>1.41e-16</t>
    </r>
  </si>
  <si>
    <r>
      <rPr>
        <sz val="7"/>
        <color rgb="FF231F20"/>
        <rFont val="Calibri"/>
        <family val="2"/>
      </rPr>
      <t>1.03e-16</t>
    </r>
  </si>
  <si>
    <r>
      <rPr>
        <sz val="7"/>
        <color rgb="FF231F20"/>
        <rFont val="Calibri"/>
        <family val="2"/>
      </rPr>
      <t>2,2,2-Trifluoroethyl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</si>
  <si>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2</t>
    </r>
    <r>
      <rPr>
        <sz val="7"/>
        <color rgb="FF231F20"/>
        <rFont val="Calibri"/>
        <family val="2"/>
      </rPr>
      <t>CF</t>
    </r>
    <r>
      <rPr>
        <sz val="4"/>
        <color rgb="FF231F20"/>
        <rFont val="Calibri"/>
        <family val="2"/>
      </rPr>
      <t>3</t>
    </r>
  </si>
  <si>
    <r>
      <rPr>
        <sz val="7"/>
        <color rgb="FF231F20"/>
        <rFont val="Calibri"/>
        <family val="2"/>
      </rPr>
      <t>54.8 days</t>
    </r>
  </si>
  <si>
    <r>
      <rPr>
        <sz val="7"/>
        <color rgb="FF231F20"/>
        <rFont val="Calibri"/>
        <family val="2"/>
      </rPr>
      <t>0.15</t>
    </r>
    <r>
      <rPr>
        <sz val="4"/>
        <color rgb="FF231F20"/>
        <rFont val="Calibri"/>
        <family val="2"/>
      </rPr>
      <t>i</t>
    </r>
  </si>
  <si>
    <r>
      <rPr>
        <sz val="7"/>
        <color rgb="FF231F20"/>
        <rFont val="Calibri"/>
        <family val="2"/>
      </rPr>
      <t>6.27e-13</t>
    </r>
  </si>
  <si>
    <r>
      <rPr>
        <sz val="7"/>
        <color rgb="FF231F20"/>
        <rFont val="Calibri"/>
        <family val="2"/>
      </rPr>
      <t>5.06e-15</t>
    </r>
  </si>
  <si>
    <r>
      <rPr>
        <sz val="7"/>
        <color rgb="FF231F20"/>
        <rFont val="Calibri"/>
        <family val="2"/>
      </rPr>
      <t>7.07e-16</t>
    </r>
  </si>
  <si>
    <r>
      <rPr>
        <sz val="7"/>
        <color rgb="FF231F20"/>
        <rFont val="Calibri"/>
        <family val="2"/>
      </rPr>
      <t>5.15e-16</t>
    </r>
  </si>
  <si>
    <r>
      <rPr>
        <sz val="7"/>
        <color rgb="FF231F20"/>
        <rFont val="Calibri"/>
        <family val="2"/>
      </rPr>
      <t>Methyl  2,2,2-trifluoroacetate</t>
    </r>
  </si>
  <si>
    <r>
      <rPr>
        <sz val="7"/>
        <color rgb="FF231F20"/>
        <rFont val="Calibri"/>
        <family val="2"/>
      </rPr>
      <t>CF</t>
    </r>
    <r>
      <rPr>
        <sz val="4"/>
        <color rgb="FF231F20"/>
        <rFont val="Calibri"/>
        <family val="2"/>
      </rPr>
      <t>3</t>
    </r>
    <r>
      <rPr>
        <sz val="7"/>
        <color rgb="FF231F20"/>
        <rFont val="Calibri"/>
        <family val="2"/>
      </rPr>
      <t>COOCH</t>
    </r>
    <r>
      <rPr>
        <sz val="4"/>
        <color rgb="FF231F20"/>
        <rFont val="Calibri"/>
        <family val="2"/>
      </rPr>
      <t>3</t>
    </r>
  </si>
  <si>
    <r>
      <rPr>
        <sz val="7"/>
        <color rgb="FF231F20"/>
        <rFont val="Calibri"/>
        <family val="2"/>
      </rPr>
      <t>0.18</t>
    </r>
    <r>
      <rPr>
        <sz val="4"/>
        <color rgb="FF231F20"/>
        <rFont val="Calibri"/>
        <family val="2"/>
      </rPr>
      <t>i</t>
    </r>
  </si>
  <si>
    <r>
      <rPr>
        <sz val="7"/>
        <color rgb="FF231F20"/>
        <rFont val="Calibri"/>
        <family val="2"/>
      </rPr>
      <t>4.80e-12</t>
    </r>
  </si>
  <si>
    <r>
      <rPr>
        <sz val="7"/>
        <color rgb="FF231F20"/>
        <rFont val="Calibri"/>
        <family val="2"/>
      </rPr>
      <t>4.08e-14</t>
    </r>
  </si>
  <si>
    <r>
      <rPr>
        <sz val="7"/>
        <color rgb="FF231F20"/>
        <rFont val="Calibri"/>
        <family val="2"/>
      </rPr>
      <t>5.47e-15</t>
    </r>
  </si>
  <si>
    <r>
      <rPr>
        <sz val="7"/>
        <color rgb="FF231F20"/>
        <rFont val="Calibri"/>
        <family val="2"/>
      </rPr>
      <t>3.95e-15</t>
    </r>
  </si>
  <si>
    <r>
      <rPr>
        <sz val="7"/>
        <color rgb="FF231F20"/>
        <rFont val="Calibri"/>
        <family val="2"/>
      </rPr>
      <t>Methyl 2,2-difluoroacetate</t>
    </r>
  </si>
  <si>
    <r>
      <rPr>
        <sz val="7"/>
        <color rgb="FF231F20"/>
        <rFont val="Calibri"/>
        <family val="2"/>
      </rPr>
      <t>HCF</t>
    </r>
    <r>
      <rPr>
        <sz val="4"/>
        <color rgb="FF231F20"/>
        <rFont val="Calibri"/>
        <family val="2"/>
      </rPr>
      <t>2</t>
    </r>
    <r>
      <rPr>
        <sz val="7"/>
        <color rgb="FF231F20"/>
        <rFont val="Calibri"/>
        <family val="2"/>
      </rPr>
      <t>COOCH</t>
    </r>
    <r>
      <rPr>
        <sz val="4"/>
        <color rgb="FF231F20"/>
        <rFont val="Calibri"/>
        <family val="2"/>
      </rPr>
      <t>3</t>
    </r>
  </si>
  <si>
    <r>
      <rPr>
        <sz val="7"/>
        <color rgb="FF231F20"/>
        <rFont val="Calibri"/>
        <family val="2"/>
      </rPr>
      <t>40.1 days</t>
    </r>
  </si>
  <si>
    <r>
      <rPr>
        <sz val="7"/>
        <color rgb="FF231F20"/>
        <rFont val="Calibri"/>
        <family val="2"/>
      </rPr>
      <t>3.00e-13</t>
    </r>
  </si>
  <si>
    <r>
      <rPr>
        <sz val="7"/>
        <color rgb="FF231F20"/>
        <rFont val="Calibri"/>
        <family val="2"/>
      </rPr>
      <t>2.41e-15</t>
    </r>
  </si>
  <si>
    <r>
      <rPr>
        <sz val="7"/>
        <color rgb="FF231F20"/>
        <rFont val="Calibri"/>
        <family val="2"/>
      </rPr>
      <t>3.38e-16</t>
    </r>
  </si>
  <si>
    <r>
      <rPr>
        <sz val="7"/>
        <color rgb="FF231F20"/>
        <rFont val="Calibri"/>
        <family val="2"/>
      </rPr>
      <t>Difluoromethyl  2,2,2-trifluoroacetate</t>
    </r>
  </si>
  <si>
    <r>
      <rPr>
        <sz val="7"/>
        <color rgb="FF231F20"/>
        <rFont val="Calibri"/>
        <family val="2"/>
      </rPr>
      <t>CF</t>
    </r>
    <r>
      <rPr>
        <sz val="4"/>
        <color rgb="FF231F20"/>
        <rFont val="Calibri"/>
        <family val="2"/>
      </rPr>
      <t>3</t>
    </r>
    <r>
      <rPr>
        <sz val="7"/>
        <color rgb="FF231F20"/>
        <rFont val="Calibri"/>
        <family val="2"/>
      </rPr>
      <t>COOCHF</t>
    </r>
    <r>
      <rPr>
        <sz val="4"/>
        <color rgb="FF231F20"/>
        <rFont val="Calibri"/>
        <family val="2"/>
      </rPr>
      <t>2</t>
    </r>
  </si>
  <si>
    <r>
      <rPr>
        <sz val="7"/>
        <color rgb="FF231F20"/>
        <rFont val="Calibri"/>
        <family val="2"/>
      </rPr>
      <t>0.24</t>
    </r>
    <r>
      <rPr>
        <sz val="4"/>
        <color rgb="FF231F20"/>
        <rFont val="Calibri"/>
        <family val="2"/>
      </rPr>
      <t>i</t>
    </r>
  </si>
  <si>
    <r>
      <rPr>
        <sz val="7"/>
        <color rgb="FF231F20"/>
        <rFont val="Calibri"/>
        <family val="2"/>
      </rPr>
      <t>2.48e-12</t>
    </r>
  </si>
  <si>
    <r>
      <rPr>
        <sz val="7"/>
        <color rgb="FF231F20"/>
        <rFont val="Calibri"/>
        <family val="2"/>
      </rPr>
      <t>2.04e-14</t>
    </r>
  </si>
  <si>
    <r>
      <rPr>
        <sz val="7"/>
        <color rgb="FF231F20"/>
        <rFont val="Calibri"/>
        <family val="2"/>
      </rPr>
      <t>2.81e-15</t>
    </r>
  </si>
  <si>
    <r>
      <rPr>
        <sz val="7"/>
        <color rgb="FF231F20"/>
        <rFont val="Calibri"/>
        <family val="2"/>
      </rPr>
      <t>2.04e-15</t>
    </r>
  </si>
  <si>
    <r>
      <rPr>
        <sz val="7"/>
        <color rgb="FF231F20"/>
        <rFont val="Calibri"/>
        <family val="2"/>
      </rPr>
      <t>2,2,3,3,4,4,4-Heptafluorobutan-1-ol</t>
    </r>
  </si>
  <si>
    <r>
      <rPr>
        <sz val="7"/>
        <color rgb="FF231F20"/>
        <rFont val="Calibri"/>
        <family val="2"/>
      </rPr>
      <t>C</t>
    </r>
    <r>
      <rPr>
        <sz val="4"/>
        <color rgb="FF231F20"/>
        <rFont val="Calibri"/>
        <family val="2"/>
      </rPr>
      <t>3</t>
    </r>
    <r>
      <rPr>
        <sz val="7"/>
        <color rgb="FF231F20"/>
        <rFont val="Calibri"/>
        <family val="2"/>
      </rPr>
      <t>F</t>
    </r>
    <r>
      <rPr>
        <sz val="4"/>
        <color rgb="FF231F20"/>
        <rFont val="Calibri"/>
        <family val="2"/>
      </rPr>
      <t>7</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</si>
  <si>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3.10e-12</t>
    </r>
  </si>
  <si>
    <r>
      <rPr>
        <sz val="7"/>
        <color rgb="FF231F20"/>
        <rFont val="Calibri"/>
        <family val="2"/>
      </rPr>
      <t>3.52e-15</t>
    </r>
  </si>
  <si>
    <r>
      <rPr>
        <sz val="7"/>
        <color rgb="FF231F20"/>
        <rFont val="Calibri"/>
        <family val="2"/>
      </rPr>
      <t>2.55e-15</t>
    </r>
  </si>
  <si>
    <r>
      <rPr>
        <sz val="7"/>
        <color rgb="FF231F20"/>
        <rFont val="Calibri"/>
        <family val="2"/>
      </rPr>
      <t>1,1,2-Trifluoro-2-(trifluoromethoxy)-ethane</t>
    </r>
  </si>
  <si>
    <r>
      <rPr>
        <sz val="7"/>
        <color rgb="FF231F20"/>
        <rFont val="Calibri"/>
        <family val="2"/>
      </rPr>
      <t>CHF</t>
    </r>
    <r>
      <rPr>
        <sz val="4"/>
        <color rgb="FF231F20"/>
        <rFont val="Calibri"/>
        <family val="2"/>
      </rPr>
      <t>2</t>
    </r>
    <r>
      <rPr>
        <sz val="7"/>
        <color rgb="FF231F20"/>
        <rFont val="Calibri"/>
        <family val="2"/>
      </rPr>
      <t>CHFOCF</t>
    </r>
    <r>
      <rPr>
        <sz val="4"/>
        <color rgb="FF231F20"/>
        <rFont val="Calibri"/>
        <family val="2"/>
      </rPr>
      <t>3</t>
    </r>
  </si>
  <si>
    <r>
      <rPr>
        <sz val="7"/>
        <color rgb="FF231F20"/>
        <rFont val="Calibri"/>
        <family val="2"/>
      </rPr>
      <t>9.91e-11</t>
    </r>
  </si>
  <si>
    <r>
      <rPr>
        <sz val="7"/>
        <color rgb="FF231F20"/>
        <rFont val="Calibri"/>
        <family val="2"/>
      </rPr>
      <t>1.14e-10</t>
    </r>
  </si>
  <si>
    <r>
      <rPr>
        <sz val="7"/>
        <color rgb="FF231F20"/>
        <rFont val="Calibri"/>
        <family val="2"/>
      </rPr>
      <t>2.03e-12</t>
    </r>
  </si>
  <si>
    <r>
      <rPr>
        <sz val="7"/>
        <color rgb="FF231F20"/>
        <rFont val="Calibri"/>
        <family val="2"/>
      </rPr>
      <t>2.88e-13</t>
    </r>
  </si>
  <si>
    <r>
      <rPr>
        <sz val="7"/>
        <color rgb="FF231F20"/>
        <rFont val="Calibri"/>
        <family val="2"/>
      </rPr>
      <t>9.74e-14</t>
    </r>
  </si>
  <si>
    <r>
      <rPr>
        <sz val="7"/>
        <color rgb="FF231F20"/>
        <rFont val="Calibri"/>
        <family val="2"/>
      </rPr>
      <t>1-Ethoxy-1,1,2,3,3,3-hexafluoropropane</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</si>
  <si>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OCH</t>
    </r>
    <r>
      <rPr>
        <sz val="4"/>
        <color rgb="FF231F20"/>
        <rFont val="Calibri"/>
        <family val="2"/>
      </rPr>
      <t>2</t>
    </r>
    <r>
      <rPr>
        <sz val="7"/>
        <color rgb="FF231F20"/>
        <rFont val="Calibri"/>
        <family val="2"/>
      </rPr>
      <t>CH</t>
    </r>
    <r>
      <rPr>
        <sz val="4"/>
        <color rgb="FF231F20"/>
        <rFont val="Calibri"/>
        <family val="2"/>
      </rPr>
      <t>3</t>
    </r>
  </si>
  <si>
    <r>
      <rPr>
        <sz val="7"/>
        <color rgb="FF231F20"/>
        <rFont val="Calibri"/>
        <family val="2"/>
      </rPr>
      <t>2.14e-12</t>
    </r>
  </si>
  <si>
    <r>
      <rPr>
        <sz val="7"/>
        <color rgb="FF231F20"/>
        <rFont val="Calibri"/>
        <family val="2"/>
      </rPr>
      <t>1.77e-14</t>
    </r>
  </si>
  <si>
    <r>
      <rPr>
        <sz val="7"/>
        <color rgb="FF231F20"/>
        <rFont val="Calibri"/>
        <family val="2"/>
      </rPr>
      <t>2.43e-15</t>
    </r>
  </si>
  <si>
    <r>
      <rPr>
        <sz val="7"/>
        <color rgb="FF231F20"/>
        <rFont val="Calibri"/>
        <family val="2"/>
      </rPr>
      <t>1.76e-15</t>
    </r>
  </si>
  <si>
    <r>
      <rPr>
        <sz val="7"/>
        <color rgb="FF231F20"/>
        <rFont val="Calibri"/>
        <family val="2"/>
      </rPr>
      <t xml:space="preserve">1,1,1,2,2,3,3-Heptafluoro-3-(1,2,2,2-
</t>
    </r>
    <r>
      <rPr>
        <sz val="7"/>
        <color rgb="FF231F20"/>
        <rFont val="Calibri"/>
        <family val="2"/>
      </rPr>
      <t>tetrafluoroethoxy)-propane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</si>
  <si>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OCHFCF</t>
    </r>
    <r>
      <rPr>
        <sz val="4"/>
        <color rgb="FF231F20"/>
        <rFont val="Calibri"/>
        <family val="2"/>
      </rPr>
      <t>3</t>
    </r>
  </si>
  <si>
    <r>
      <rPr>
        <sz val="7"/>
        <color rgb="FF231F20"/>
        <rFont val="Calibri"/>
        <family val="2"/>
      </rPr>
      <t>1.98e-10</t>
    </r>
  </si>
  <si>
    <r>
      <rPr>
        <sz val="7"/>
        <color rgb="FF231F20"/>
        <rFont val="Calibri"/>
        <family val="2"/>
      </rPr>
      <t>5.95e-10</t>
    </r>
  </si>
  <si>
    <r>
      <rPr>
        <sz val="7"/>
        <color rgb="FF231F20"/>
        <rFont val="Calibri"/>
        <family val="2"/>
      </rPr>
      <t>5.57e-12</t>
    </r>
  </si>
  <si>
    <r>
      <rPr>
        <sz val="7"/>
        <color rgb="FF231F20"/>
        <rFont val="Calibri"/>
        <family val="2"/>
      </rPr>
      <t>4.29e-12</t>
    </r>
  </si>
  <si>
    <r>
      <rPr>
        <sz val="7"/>
        <color rgb="FF231F20"/>
        <rFont val="Calibri"/>
        <family val="2"/>
      </rPr>
      <t>2.39e-12</t>
    </r>
  </si>
  <si>
    <r>
      <rPr>
        <sz val="7"/>
        <color rgb="FF231F20"/>
        <rFont val="Calibri"/>
        <family val="2"/>
      </rPr>
      <t>2,2,3,3-Tetrafluoro-1-propanol</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</si>
  <si>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</si>
  <si>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91.3 days</t>
    </r>
  </si>
  <si>
    <r>
      <rPr>
        <sz val="7"/>
        <color rgb="FF231F20"/>
        <rFont val="Calibri"/>
        <family val="2"/>
      </rPr>
      <t>1.19e-12</t>
    </r>
  </si>
  <si>
    <r>
      <rPr>
        <sz val="7"/>
        <color rgb="FF231F20"/>
        <rFont val="Calibri"/>
        <family val="2"/>
      </rPr>
      <t>9.72e-15</t>
    </r>
  </si>
  <si>
    <r>
      <rPr>
        <sz val="7"/>
        <color rgb="FF231F20"/>
        <rFont val="Calibri"/>
        <family val="2"/>
      </rPr>
      <t>1.35e-15</t>
    </r>
  </si>
  <si>
    <r>
      <rPr>
        <sz val="7"/>
        <color rgb="FF231F20"/>
        <rFont val="Calibri"/>
        <family val="2"/>
      </rPr>
      <t>9.79e-16</t>
    </r>
  </si>
  <si>
    <r>
      <rPr>
        <sz val="7"/>
        <color rgb="FF231F20"/>
        <rFont val="Calibri"/>
        <family val="2"/>
      </rPr>
      <t>2,2,3,4,4,4-Hexafluoro-1-butanol</t>
    </r>
  </si>
  <si>
    <r>
      <rPr>
        <sz val="7"/>
        <color rgb="FF231F20"/>
        <rFont val="Calibri"/>
        <family val="2"/>
      </rPr>
      <t>CF</t>
    </r>
    <r>
      <rPr>
        <sz val="4"/>
        <color rgb="FF231F20"/>
        <rFont val="Calibri"/>
        <family val="2"/>
      </rPr>
      <t>3</t>
    </r>
    <r>
      <rPr>
        <sz val="7"/>
        <color rgb="FF231F20"/>
        <rFont val="Calibri"/>
        <family val="2"/>
      </rPr>
      <t>CHFCF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</si>
  <si>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94.9 days</t>
    </r>
  </si>
  <si>
    <r>
      <rPr>
        <sz val="7"/>
        <color rgb="FF231F20"/>
        <rFont val="Calibri"/>
        <family val="2"/>
      </rPr>
      <t>1.56e-12</t>
    </r>
  </si>
  <si>
    <r>
      <rPr>
        <sz val="7"/>
        <color rgb="FF231F20"/>
        <rFont val="Calibri"/>
        <family val="2"/>
      </rPr>
      <t>1.27e-14</t>
    </r>
  </si>
  <si>
    <r>
      <rPr>
        <sz val="7"/>
        <color rgb="FF231F20"/>
        <rFont val="Calibri"/>
        <family val="2"/>
      </rPr>
      <t>1.28e-15</t>
    </r>
  </si>
  <si>
    <r>
      <rPr>
        <sz val="7"/>
        <color rgb="FF231F20"/>
        <rFont val="Calibri"/>
        <family val="2"/>
      </rPr>
      <t>2,2,3,3,4,4,4-Heptafluoro-1-butanol</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</si>
  <si>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</si>
  <si>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1.49e-12</t>
    </r>
  </si>
  <si>
    <r>
      <rPr>
        <sz val="7"/>
        <color rgb="FF231F20"/>
        <rFont val="Calibri"/>
        <family val="2"/>
      </rPr>
      <t>1.23e-14</t>
    </r>
  </si>
  <si>
    <r>
      <rPr>
        <sz val="7"/>
        <color rgb="FF231F20"/>
        <rFont val="Calibri"/>
        <family val="2"/>
      </rPr>
      <t>1.69e-15</t>
    </r>
  </si>
  <si>
    <r>
      <rPr>
        <sz val="7"/>
        <color rgb="FF231F20"/>
        <rFont val="Calibri"/>
        <family val="2"/>
      </rPr>
      <t>1,1,2,2-Tetrafluoro-3-methoxy-propane</t>
    </r>
  </si>
  <si>
    <r>
      <rPr>
        <sz val="7"/>
        <color rgb="FF231F20"/>
        <rFont val="Calibri"/>
        <family val="2"/>
      </rPr>
      <t>CHF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OCH</t>
    </r>
    <r>
      <rPr>
        <sz val="4"/>
        <color rgb="FF231F20"/>
        <rFont val="Calibri"/>
        <family val="2"/>
      </rPr>
      <t>3</t>
    </r>
  </si>
  <si>
    <r>
      <rPr>
        <sz val="7"/>
        <color rgb="FF231F20"/>
        <rFont val="Calibri"/>
        <family val="2"/>
      </rPr>
      <t>14.2 days</t>
    </r>
  </si>
  <si>
    <r>
      <rPr>
        <sz val="7"/>
        <color rgb="FF231F20"/>
        <rFont val="Calibri"/>
        <family val="2"/>
      </rPr>
      <t>4.82e-14</t>
    </r>
  </si>
  <si>
    <r>
      <rPr>
        <sz val="7"/>
        <color rgb="FF231F20"/>
        <rFont val="Calibri"/>
        <family val="2"/>
      </rPr>
      <t>3.84e-16</t>
    </r>
  </si>
  <si>
    <r>
      <rPr>
        <sz val="7"/>
        <color rgb="FF231F20"/>
        <rFont val="Calibri"/>
        <family val="2"/>
      </rPr>
      <t>5.41e-17</t>
    </r>
  </si>
  <si>
    <r>
      <rPr>
        <sz val="7"/>
        <color rgb="FF231F20"/>
        <rFont val="Calibri"/>
        <family val="2"/>
      </rPr>
      <t>3.96e-17</t>
    </r>
  </si>
  <si>
    <r>
      <rPr>
        <sz val="7"/>
        <color rgb="FF231F20"/>
        <rFont val="Calibri"/>
        <family val="2"/>
      </rPr>
      <t>perfluoro-2-methyl-3-pentanone</t>
    </r>
  </si>
  <si>
    <r>
      <rPr>
        <sz val="7"/>
        <color rgb="FF231F20"/>
        <rFont val="Calibri"/>
        <family val="2"/>
      </rPr>
      <t>CF</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C(O)CF(CF</t>
    </r>
    <r>
      <rPr>
        <sz val="4"/>
        <color rgb="FF231F20"/>
        <rFont val="Calibri"/>
        <family val="2"/>
      </rPr>
      <t>3</t>
    </r>
    <r>
      <rPr>
        <sz val="7"/>
        <color rgb="FF231F20"/>
        <rFont val="Calibri"/>
        <family val="2"/>
      </rPr>
      <t>)</t>
    </r>
    <r>
      <rPr>
        <sz val="4"/>
        <color rgb="FF231F20"/>
        <rFont val="Calibri"/>
        <family val="2"/>
      </rPr>
      <t>2</t>
    </r>
  </si>
  <si>
    <r>
      <rPr>
        <sz val="7"/>
        <color rgb="FF231F20"/>
        <rFont val="Calibri"/>
        <family val="2"/>
      </rPr>
      <t>9.14e-15</t>
    </r>
  </si>
  <si>
    <r>
      <rPr>
        <sz val="7"/>
        <color rgb="FF231F20"/>
        <rFont val="Calibri"/>
        <family val="2"/>
      </rPr>
      <t>7.27e-17</t>
    </r>
  </si>
  <si>
    <r>
      <rPr>
        <sz val="7"/>
        <color rgb="FF231F20"/>
        <rFont val="Calibri"/>
        <family val="2"/>
      </rPr>
      <t>1.03e-17</t>
    </r>
  </si>
  <si>
    <r>
      <rPr>
        <sz val="7"/>
        <color rgb="FF231F20"/>
        <rFont val="Calibri"/>
        <family val="2"/>
      </rPr>
      <t>7.51e-18</t>
    </r>
  </si>
  <si>
    <r>
      <rPr>
        <sz val="7"/>
        <color rgb="FF231F20"/>
        <rFont val="Calibri"/>
        <family val="2"/>
      </rPr>
      <t>3,3,3-Trifluoro-propanal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</si>
  <si>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CHO</t>
    </r>
  </si>
  <si>
    <r>
      <rPr>
        <sz val="7"/>
        <color rgb="FF231F20"/>
        <rFont val="Calibri"/>
        <family val="2"/>
      </rPr>
      <t>2.0 days</t>
    </r>
  </si>
  <si>
    <r>
      <rPr>
        <sz val="7"/>
        <color rgb="FF231F20"/>
        <rFont val="Calibri"/>
        <family val="2"/>
      </rPr>
      <t>9.86e-16</t>
    </r>
  </si>
  <si>
    <r>
      <rPr>
        <sz val="7"/>
        <color rgb="FF231F20"/>
        <rFont val="Calibri"/>
        <family val="2"/>
      </rPr>
      <t>7.84e-18</t>
    </r>
  </si>
  <si>
    <r>
      <rPr>
        <sz val="7"/>
        <color rgb="FF231F20"/>
        <rFont val="Calibri"/>
        <family val="2"/>
      </rPr>
      <t>1.11e-18</t>
    </r>
  </si>
  <si>
    <r>
      <rPr>
        <sz val="7"/>
        <color rgb="FF231F20"/>
        <rFont val="Calibri"/>
        <family val="2"/>
      </rPr>
      <t>8.10e-19</t>
    </r>
  </si>
  <si>
    <r>
      <rPr>
        <sz val="7"/>
        <color rgb="FF231F20"/>
        <rFont val="Calibri"/>
        <family val="2"/>
      </rPr>
      <t>2-Fluoroethanol</t>
    </r>
  </si>
  <si>
    <r>
      <rPr>
        <sz val="7"/>
        <color rgb="FF231F20"/>
        <rFont val="Calibri"/>
        <family val="2"/>
      </rPr>
      <t>CH</t>
    </r>
    <r>
      <rPr>
        <sz val="4"/>
        <color rgb="FF231F20"/>
        <rFont val="Calibri"/>
        <family val="2"/>
      </rPr>
      <t>2</t>
    </r>
    <r>
      <rPr>
        <sz val="7"/>
        <color rgb="FF231F20"/>
        <rFont val="Calibri"/>
        <family val="2"/>
      </rPr>
      <t>FCH</t>
    </r>
    <r>
      <rPr>
        <sz val="4"/>
        <color rgb="FF231F20"/>
        <rFont val="Calibri"/>
        <family val="2"/>
      </rPr>
      <t>2</t>
    </r>
    <r>
      <rPr>
        <sz val="7"/>
        <color rgb="FF231F20"/>
        <rFont val="Calibri"/>
        <family val="2"/>
      </rPr>
      <t>OH</t>
    </r>
  </si>
  <si>
    <r>
      <rPr>
        <sz val="7"/>
        <color rgb="FF231F20"/>
        <rFont val="Calibri"/>
        <family val="2"/>
      </rPr>
      <t>20.4 days</t>
    </r>
  </si>
  <si>
    <r>
      <rPr>
        <sz val="7"/>
        <color rgb="FF231F20"/>
        <rFont val="Calibri"/>
        <family val="2"/>
      </rPr>
      <t>8.07e-14</t>
    </r>
  </si>
  <si>
    <r>
      <rPr>
        <sz val="7"/>
        <color rgb="FF231F20"/>
        <rFont val="Calibri"/>
        <family val="2"/>
      </rPr>
      <t>6.45e-16</t>
    </r>
  </si>
  <si>
    <r>
      <rPr>
        <sz val="7"/>
        <color rgb="FF231F20"/>
        <rFont val="Calibri"/>
        <family val="2"/>
      </rPr>
      <t>9.07e-17</t>
    </r>
  </si>
  <si>
    <r>
      <rPr>
        <sz val="7"/>
        <color rgb="FF231F20"/>
        <rFont val="Calibri"/>
        <family val="2"/>
      </rPr>
      <t>6.63e-17</t>
    </r>
  </si>
  <si>
    <r>
      <rPr>
        <sz val="7"/>
        <color rgb="FF231F20"/>
        <rFont val="Calibri"/>
        <family val="2"/>
      </rPr>
      <t>2,2-Difluoroethanol</t>
    </r>
  </si>
  <si>
    <r>
      <rPr>
        <sz val="7"/>
        <color rgb="FF231F20"/>
        <rFont val="Calibri"/>
        <family val="2"/>
      </rPr>
      <t>CHF</t>
    </r>
    <r>
      <rPr>
        <sz val="4"/>
        <color rgb="FF231F20"/>
        <rFont val="Calibri"/>
        <family val="2"/>
      </rPr>
      <t>2</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</si>
  <si>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40.0 days</t>
    </r>
  </si>
  <si>
    <r>
      <rPr>
        <sz val="7"/>
        <color rgb="FF231F20"/>
        <rFont val="Calibri"/>
        <family val="2"/>
      </rPr>
      <t>2.78e-13</t>
    </r>
  </si>
  <si>
    <r>
      <rPr>
        <sz val="7"/>
        <color rgb="FF231F20"/>
        <rFont val="Calibri"/>
        <family val="2"/>
      </rPr>
      <t>2.23e-15</t>
    </r>
  </si>
  <si>
    <r>
      <rPr>
        <sz val="7"/>
        <color rgb="FF231F20"/>
        <rFont val="Calibri"/>
        <family val="2"/>
      </rPr>
      <t>2.28e-16</t>
    </r>
  </si>
  <si>
    <r>
      <rPr>
        <sz val="7"/>
        <color rgb="FF231F20"/>
        <rFont val="Calibri"/>
        <family val="2"/>
      </rPr>
      <t>2,2,2-Trifluoroethanol</t>
    </r>
  </si>
  <si>
    <r>
      <rPr>
        <sz val="7"/>
        <color rgb="FF231F20"/>
        <rFont val="Calibri"/>
        <family val="2"/>
      </rPr>
      <t>CF</t>
    </r>
    <r>
      <rPr>
        <sz val="4"/>
        <color rgb="FF231F20"/>
        <rFont val="Calibri"/>
        <family val="2"/>
      </rPr>
      <t>3</t>
    </r>
    <r>
      <rPr>
        <sz val="7"/>
        <color rgb="FF231F20"/>
        <rFont val="Calibri"/>
        <family val="2"/>
      </rPr>
      <t>CH</t>
    </r>
    <r>
      <rPr>
        <sz val="4"/>
        <color rgb="FF231F20"/>
        <rFont val="Calibri"/>
        <family val="2"/>
      </rPr>
      <t>2</t>
    </r>
    <r>
      <rPr>
        <sz val="7"/>
        <color rgb="FF231F20"/>
        <rFont val="Calibri"/>
        <family val="2"/>
      </rPr>
      <t>OH</t>
    </r>
  </si>
  <si>
    <r>
      <rPr>
        <sz val="7"/>
        <color rgb="FF231F20"/>
        <rFont val="Calibri"/>
        <family val="2"/>
      </rPr>
      <t>1.83e-12</t>
    </r>
  </si>
  <si>
    <r>
      <rPr>
        <sz val="7"/>
        <color rgb="FF231F20"/>
        <rFont val="Calibri"/>
        <family val="2"/>
      </rPr>
      <t>1.50e-14</t>
    </r>
  </si>
  <si>
    <r>
      <rPr>
        <sz val="7"/>
        <color rgb="FF231F20"/>
        <rFont val="Calibri"/>
        <family val="2"/>
      </rPr>
      <t>2.07e-15</t>
    </r>
  </si>
  <si>
    <r>
      <rPr>
        <sz val="7"/>
        <color rgb="FF231F20"/>
        <rFont val="Calibri"/>
        <family val="2"/>
      </rPr>
      <t>1.50e-15</t>
    </r>
  </si>
  <si>
    <r>
      <rPr>
        <sz val="7"/>
        <color rgb="FF231F20"/>
        <rFont val="Calibri"/>
        <family val="2"/>
      </rPr>
      <t>1,1’-Oxybis[2-(difluoromethoxy)-1,1,2,2-tetrafluoroethane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</si>
  <si>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</si>
  <si>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1.15</t>
    </r>
    <r>
      <rPr>
        <sz val="4"/>
        <color rgb="FF231F20"/>
        <rFont val="Calibri"/>
        <family val="2"/>
      </rPr>
      <t>k</t>
    </r>
  </si>
  <si>
    <r>
      <rPr>
        <sz val="7"/>
        <color rgb="FF231F20"/>
        <rFont val="Calibri"/>
        <family val="2"/>
      </rPr>
      <t>2.47e-10</t>
    </r>
  </si>
  <si>
    <r>
      <rPr>
        <sz val="7"/>
        <color rgb="FF231F20"/>
        <rFont val="Calibri"/>
        <family val="2"/>
      </rPr>
      <t>4.51e-10</t>
    </r>
  </si>
  <si>
    <r>
      <rPr>
        <sz val="7"/>
        <color rgb="FF231F20"/>
        <rFont val="Calibri"/>
        <family val="2"/>
      </rPr>
      <t>6.38e-12</t>
    </r>
  </si>
  <si>
    <r>
      <rPr>
        <sz val="7"/>
        <color rgb="FF231F20"/>
        <rFont val="Calibri"/>
        <family val="2"/>
      </rPr>
      <t>2.75e-12</t>
    </r>
  </si>
  <si>
    <r>
      <rPr>
        <sz val="7"/>
        <color rgb="FF231F20"/>
        <rFont val="Calibri"/>
        <family val="2"/>
      </rPr>
      <t>7.45e-13</t>
    </r>
  </si>
  <si>
    <r>
      <rPr>
        <sz val="7"/>
        <color rgb="FF231F20"/>
        <rFont val="Calibri"/>
        <family val="2"/>
      </rPr>
      <t xml:space="preserve">1,1,3,3,4,4,6,6,7,7,9,9,10,10,12,12-hexa-
</t>
    </r>
    <r>
      <rPr>
        <sz val="7"/>
        <color rgb="FF231F20"/>
        <rFont val="Calibri"/>
        <family val="2"/>
      </rPr>
      <t>decafluoro-2,5,8,11-Tetraoxadodecane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</si>
  <si>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3</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</si>
  <si>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1.43</t>
    </r>
    <r>
      <rPr>
        <sz val="4"/>
        <color rgb="FF231F20"/>
        <rFont val="Calibri"/>
        <family val="2"/>
      </rPr>
      <t>k</t>
    </r>
  </si>
  <si>
    <r>
      <rPr>
        <sz val="7"/>
        <color rgb="FF231F20"/>
        <rFont val="Calibri"/>
        <family val="2"/>
      </rPr>
      <t>2.26e-10</t>
    </r>
  </si>
  <si>
    <r>
      <rPr>
        <sz val="7"/>
        <color rgb="FF231F20"/>
        <rFont val="Calibri"/>
        <family val="2"/>
      </rPr>
      <t>4.12e-10</t>
    </r>
  </si>
  <si>
    <r>
      <rPr>
        <sz val="7"/>
        <color rgb="FF231F20"/>
        <rFont val="Calibri"/>
        <family val="2"/>
      </rPr>
      <t>2.51e-12</t>
    </r>
  </si>
  <si>
    <r>
      <rPr>
        <sz val="7"/>
        <color rgb="FF231F20"/>
        <rFont val="Calibri"/>
        <family val="2"/>
      </rPr>
      <t>6.81e-13</t>
    </r>
  </si>
  <si>
    <r>
      <rPr>
        <sz val="7"/>
        <color rgb="FF231F20"/>
        <rFont val="Calibri"/>
        <family val="2"/>
      </rPr>
      <t xml:space="preserve">1,1,3,3,4,4,6,6,7,7,9,9,10,10,12,12,13,13,15,15-eico-
</t>
    </r>
    <r>
      <rPr>
        <sz val="7"/>
        <color rgb="FF231F20"/>
        <rFont val="Calibri"/>
        <family val="2"/>
      </rPr>
      <t>safluoro-2,5,8,11,14-Pentaoxapentadecane</t>
    </r>
  </si>
  <si>
    <r>
      <rPr>
        <sz val="7"/>
        <color rgb="FF231F20"/>
        <rFont val="Calibri"/>
        <family val="2"/>
      </rPr>
      <t>HCF</t>
    </r>
    <r>
      <rPr>
        <sz val="4"/>
        <color rgb="FF231F20"/>
        <rFont val="Calibri"/>
        <family val="2"/>
      </rPr>
      <t>2</t>
    </r>
    <r>
      <rPr>
        <sz val="7"/>
        <color rgb="FF231F20"/>
        <rFont val="Calibri"/>
        <family val="2"/>
      </rPr>
      <t>O(CF</t>
    </r>
    <r>
      <rPr>
        <sz val="4"/>
        <color rgb="FF231F20"/>
        <rFont val="Calibri"/>
        <family val="2"/>
      </rPr>
      <t>2</t>
    </r>
    <r>
      <rPr>
        <sz val="7"/>
        <color rgb="FF231F20"/>
        <rFont val="Calibri"/>
        <family val="2"/>
      </rPr>
      <t>CF</t>
    </r>
    <r>
      <rPr>
        <sz val="4"/>
        <color rgb="FF231F20"/>
        <rFont val="Calibri"/>
        <family val="2"/>
      </rPr>
      <t>2</t>
    </r>
    <r>
      <rPr>
        <sz val="7"/>
        <color rgb="FF231F20"/>
        <rFont val="Calibri"/>
        <family val="2"/>
      </rPr>
      <t>O)</t>
    </r>
    <r>
      <rPr>
        <sz val="4"/>
        <color rgb="FF231F20"/>
        <rFont val="Calibri"/>
        <family val="2"/>
      </rPr>
      <t>4</t>
    </r>
    <r>
      <rPr>
        <sz val="7"/>
        <color rgb="FF231F20"/>
        <rFont val="Calibri"/>
        <family val="2"/>
      </rPr>
      <t>CF</t>
    </r>
    <r>
      <rPr>
        <sz val="4"/>
        <color rgb="FF231F20"/>
        <rFont val="Calibri"/>
        <family val="2"/>
      </rPr>
      <t>2</t>
    </r>
    <r>
      <rPr>
        <sz val="7"/>
        <color rgb="FF231F20"/>
        <rFont val="Calibri"/>
        <family val="2"/>
      </rPr>
      <t>H</t>
    </r>
  </si>
  <si>
    <r>
      <rPr>
        <sz val="7"/>
        <color rgb="FF231F20"/>
        <rFont val="Calibri"/>
        <family val="2"/>
      </rPr>
      <t>1.46</t>
    </r>
    <r>
      <rPr>
        <sz val="4"/>
        <color rgb="FF231F20"/>
        <rFont val="Calibri"/>
        <family val="2"/>
      </rPr>
      <t>k</t>
    </r>
  </si>
  <si>
    <r>
      <rPr>
        <sz val="7"/>
        <color rgb="FF231F20"/>
        <rFont val="Calibri"/>
        <family val="2"/>
      </rPr>
      <t>1.83e-10</t>
    </r>
  </si>
  <si>
    <r>
      <rPr>
        <sz val="7"/>
        <color rgb="FF231F20"/>
        <rFont val="Calibri"/>
        <family val="2"/>
      </rPr>
      <t>3.33e-10</t>
    </r>
  </si>
  <si>
    <r>
      <rPr>
        <sz val="7"/>
        <color rgb="FF231F20"/>
        <rFont val="Calibri"/>
        <family val="2"/>
      </rPr>
      <t>5.50e-13</t>
    </r>
  </si>
  <si>
    <t>20-Year GWP</t>
  </si>
  <si>
    <t>100-Year GWP</t>
  </si>
  <si>
    <t>Source or Note</t>
  </si>
  <si>
    <t>CO2</t>
  </si>
  <si>
    <t>p. 731, Table 8.A, Row 1</t>
  </si>
  <si>
    <t>VOC</t>
  </si>
  <si>
    <t>p. 740, Table 8.A.5, Row 3 (VOC North America)</t>
  </si>
  <si>
    <t>p. 740, Table 8.A.4, Row 3 (CO North America)</t>
  </si>
  <si>
    <t>NOx</t>
  </si>
  <si>
    <t>p. 739, Table 8.A.3, Row 3 (NOx North America)</t>
  </si>
  <si>
    <t>PM10</t>
  </si>
  <si>
    <t>This is handled via BC and OC, below.  To include a value here would be double-counting.</t>
  </si>
  <si>
    <t>PM25</t>
  </si>
  <si>
    <t>SOx</t>
  </si>
  <si>
    <t>No value is reported by the IPCC for SOx.</t>
  </si>
  <si>
    <t>BC</t>
  </si>
  <si>
    <t>p. 740, Table 8.A.6, Row 2 (BC four regions)</t>
  </si>
  <si>
    <t>OC</t>
  </si>
  <si>
    <t>p. 740, Table 8.A.6, Row 7 (OC four regions)</t>
  </si>
  <si>
    <t>CH4</t>
  </si>
  <si>
    <t>p. 731, Table 8.A, Row 2</t>
  </si>
  <si>
    <t>N2O</t>
  </si>
  <si>
    <t>p. 731, Table 8.A, Row 4</t>
  </si>
  <si>
    <t>F gases</t>
  </si>
  <si>
    <t>We take in F gas emissions in units of CO2e and do not attempt to convert them to</t>
  </si>
  <si>
    <t>emissions of a "generic" F gas.  We simply work in units of CO2e when handling</t>
  </si>
  <si>
    <t>F gases throughout the model, so their GWP is treated as 1.</t>
  </si>
  <si>
    <t>U.S. NDC</t>
  </si>
  <si>
    <t>Scenario_NDC.cin</t>
  </si>
  <si>
    <t>electricity-sector-main.html#red-downtime</t>
  </si>
  <si>
    <t>electricity-sector-main.html#red-tnd-losses</t>
  </si>
  <si>
    <t>battery electric vehicle</t>
  </si>
  <si>
    <t>natural gas vehicle</t>
  </si>
  <si>
    <t>gasoline vehicle</t>
  </si>
  <si>
    <t>diesel vehicle</t>
  </si>
  <si>
    <t>plugin hybrid vehicle</t>
  </si>
  <si>
    <t>BAU annual improvement rate</t>
  </si>
  <si>
    <t>Potential annual improvement rate</t>
  </si>
  <si>
    <t>Timeframe (years of model run)</t>
  </si>
  <si>
    <t>BAU total energy use as fraction of start year</t>
  </si>
  <si>
    <t>Potential total energy use as fraction of start year</t>
  </si>
  <si>
    <t>Potential improvement vs. BAU</t>
  </si>
  <si>
    <t>U.S. DOE, 2016, Industrial Energy Efficiency Potential Analysis, https://energy.gov/sites/prod/files/2017/04/f34/energy-savings-by-state-industrial-methodology.pdf</t>
  </si>
  <si>
    <t>Electricity: Natural Gas Nonpeaker</t>
  </si>
  <si>
    <t>Electricity: Natural Gas Peaker</t>
  </si>
  <si>
    <t>industry-ag-main.html#avoid-f-gases</t>
  </si>
  <si>
    <t>avoid-f-gases.html</t>
  </si>
  <si>
    <t>Nuclear Capacity Lifetime Extension</t>
  </si>
  <si>
    <t>Nuclear Plant Lifetime Extension</t>
  </si>
  <si>
    <t>Nuclear Lifetime Extension</t>
  </si>
  <si>
    <t>nuclear-lifetime-extension.html</t>
  </si>
  <si>
    <t>Policy Schedule Subscript</t>
  </si>
  <si>
    <t>RnD transportation fuel use reduction</t>
  </si>
  <si>
    <t>RnD industry fuel use reduction</t>
  </si>
  <si>
    <t>RnD electricity fuel use reduction</t>
  </si>
  <si>
    <t>RnD CCS fuel use reduction</t>
  </si>
  <si>
    <t>RnD building fuel use reduction</t>
  </si>
  <si>
    <t>RnD transportation capital cost reduction</t>
  </si>
  <si>
    <t>RnD industry capital cost reduction</t>
  </si>
  <si>
    <t>RnD electricity capital cost reduction</t>
  </si>
  <si>
    <t>RnD CCS capital cost reduction</t>
  </si>
  <si>
    <t>RnD building capital cost reduction</t>
  </si>
  <si>
    <t>cross fuel tax</t>
  </si>
  <si>
    <t>cross reduce BAU subsidies</t>
  </si>
  <si>
    <t>cross carbon tax</t>
  </si>
  <si>
    <t>cross CCS</t>
  </si>
  <si>
    <t>heat convert heat to CHP</t>
  </si>
  <si>
    <t>land peatland restoration</t>
  </si>
  <si>
    <t>indst livestock measures</t>
  </si>
  <si>
    <t>land forest management</t>
  </si>
  <si>
    <t>land forest set asides</t>
  </si>
  <si>
    <t>land forest restoration</t>
  </si>
  <si>
    <t>land avoid deforestation</t>
  </si>
  <si>
    <t>land afforestation and reforestation</t>
  </si>
  <si>
    <t>indst methane destruction</t>
  </si>
  <si>
    <t>indst methane capture</t>
  </si>
  <si>
    <t>indst system integration</t>
  </si>
  <si>
    <t>indst efficiency standards</t>
  </si>
  <si>
    <t>indst early retirement</t>
  </si>
  <si>
    <t>indst CHP</t>
  </si>
  <si>
    <t>elec renewable portfolio standards</t>
  </si>
  <si>
    <t>elec avoid TND loss</t>
  </si>
  <si>
    <t>elec reduce plant downtime</t>
  </si>
  <si>
    <t>elec non BAU RPS qualifying resources</t>
  </si>
  <si>
    <t>elec transmission growth</t>
  </si>
  <si>
    <t>elec storage growth</t>
  </si>
  <si>
    <t>elec early retirement</t>
  </si>
  <si>
    <t>elec demand response</t>
  </si>
  <si>
    <t>elec non BAU guaranteed dispatch</t>
  </si>
  <si>
    <t>elec change imports</t>
  </si>
  <si>
    <t>elec change exports</t>
  </si>
  <si>
    <t>elec ban new power plants</t>
  </si>
  <si>
    <t>bldgs rebate</t>
  </si>
  <si>
    <t>bldgs retrofitting</t>
  </si>
  <si>
    <t>bldgs device labeling</t>
  </si>
  <si>
    <t>bldgs distributed solar subsidy</t>
  </si>
  <si>
    <t>bldgs min fraction distributed solar</t>
  </si>
  <si>
    <t>bldgs contractor training</t>
  </si>
  <si>
    <t>bldgs efficiency standards</t>
  </si>
  <si>
    <t>trans TDM</t>
  </si>
  <si>
    <t>trans LCFS</t>
  </si>
  <si>
    <t>trans fuel economy standards</t>
  </si>
  <si>
    <t>trans LDVs feebate</t>
  </si>
  <si>
    <t>trans EV subsidy</t>
  </si>
  <si>
    <t>trans EV minimum</t>
  </si>
  <si>
    <t>**Description:** This policy requires the specified percentage of new passenger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Ten U.S. states have set a target of 15.4% of passenger LDV sales to consist of battery electric vehicles in 2025.  This corresponds to a 58% setting for this lever, which indicates sales in 2050.</t>
  </si>
  <si>
    <t>**Description:** This policy requires the specified percentage of new buses to consist of battery electric vehicles.  If that percentage would already be achieved through BAU sales plus the effects of other policies, such as an EV subsidy, this policy has no effect.  Many buses are purchased by government agencies for transit, so this policy can be used to represent government procurement policies that favor electric buses. // **Guidance for setting values:** Electric bus manufacturer Proterra believes all new transit bus sales could be electric as early as 2030, but transit buses make up roughly 15% of the bus fleet.</t>
  </si>
  <si>
    <t>**Description:** This policy requires the specified percentage of new freight trucks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</si>
  <si>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**Description:** This policy requires the specified percentage of new passenger motorbikes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Though electric motorcycles and scooters are popular in Europe and Asia, where motorbikes are commonly used for urban transportation and commuting, electric motorbikes are not yet a significant presence in the U.S., where motorbikes are mostly used for recreation.</t>
  </si>
  <si>
    <t>**Description:** This policy causes government to pay for the specified percentage of the purchase price of new battery electric passenger LDVs.  This is in addition to EV subsidies that exist in the BAU case.  // **Guidance for setting values:** The U.S. currently offers a federal subsidy for up to $7,500 for qualifying electric vehicles, which represents 20% of the MSRP of a 2017 Chevrolet Bolt EV or 21% of the MSRP of a Tesla Model 3.</t>
  </si>
  <si>
    <t>**Description:** This policy implements a fee on sales of inefficient light-duty vehicles (LDVs; namely cars and SUVs) that is rebated to buyers of efficient LDVs.  The feebate policy is revenue-neutral, as the pivot point (the efficiency level that incurs neither a rebate nor a fee) is set such that the total of all fees equals the total of all rebates. // **Guidance for setting values:** The feebate is set as a fraction of the global best practice feebate rate.  The global best practice feebate rate is $2000 per (hundredth gal/mile), which equates to a $2000 fee on an LDV that gets 20 mpg if the pivot point is 25 mpg.  (To see this: 20 mpg is 0.04 gpm.  25 mpg is 0.05 gpm.  The difference is -.01 gpm.  So in order to levy a $2000 fee on the 20 mpg car when the pivot point is 25 mpg, we need a rate of $2000/.01 gpm.)</t>
  </si>
  <si>
    <t>**Description:** This policy specifies the percentage reduction in carbon emissions from the transportation sector that must be achieved via fuel switching.  This value is in addition to BAU requirements. // **Guidance for setting values:** The U.S. National Renewable Fuel Standard equates to a BAU LCFS of 2.2% - 4.6% (varying by year).  California adopted an LCFS that requires a 10% reduction in carbon intensity of the transportation fuel pool by 2020.</t>
  </si>
  <si>
    <t xml:space="preserve">**Description:** Passenger Transportation Demand Management (TDM) represents a set of policies aimed at reducing demand for passenger travel, especially in private automobiles.  These include improved public transit systems, more walking and bike paths, zoning for higher density along transit corridors, zoning for mixed-use developments, roadway and congestion pricing, and increased parking fees.  We use the International Energy Agency's BLUE Shifts scenario (from the 2009 report "Transport, Energy, and CO2: Moving Toward Sustainability") to represent passenger TDM policies as a whole. // **Guidance for setting values:** A value of "100%" fully implements the IEA's BLUE Shifts scenario by 2050, which is in line with IEA expectations (since their scenario assumes implementation by 2050). </t>
  </si>
  <si>
    <t xml:space="preserve">**Description:** Freight Transportation Demand Management (TDM) represents a set of policies aimed primarily at shifting freight from trucks to rail.  We use the International Energy Agency's BLUE Shifts scenario (from the 2009 report "Transport, Energy, and CO2: Moving Toward Sustainability") to represent freight TDM policies as a whole. // **Guidance for setting values:** A value of "100%" fully implements the IEA's BLUE Shifts scenario by 2050, which is in line with IEA expectations (since their scenario assumes implementation by 2050). </t>
  </si>
  <si>
    <t>**Description:** This policy tightens energy efficiency standards for heating systems in urban,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</si>
  <si>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urban,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</si>
  <si>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urban,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</si>
  <si>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urban,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</si>
  <si>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urban,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</si>
  <si>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urban,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</si>
  <si>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rural, residential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</si>
  <si>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rural, residential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</si>
  <si>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rural, residential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</si>
  <si>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rural, residential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</si>
  <si>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rural, residential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</si>
  <si>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rural, residential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</si>
  <si>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heating systems in commercial buildings.  The policy only applies to newly sold heating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</si>
  <si>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cooling and ventilation systems in commercial buildings.  The policy only applies to newly sold cooling and ventilation systems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</si>
  <si>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commercial building envelopes.  The policy only applies to newly sold building envelope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</si>
  <si>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lighting in commercial buildings.  The policy only applies to newly sold lighting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</si>
  <si>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appliances in commercial buildings.  The policy only applies to newly sold appliances each year (whether for new buildings or replacement of old appliances in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</si>
  <si>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tightens energy efficiency standards for other energy-using components in commercial buildings.  The policy only applies to newly sold components each year (whether for new buildings or replacement of old components of existing buildings). // **Guidance for setting values:** In "Assessment of Electricity Savings in the U.S. Achievable through New Appliance/Equipment Efficiency Standards and Building Efficiency Codes, 2010-2025" (2011), the Edison Foundation considered a 30% reduction in whole-building energy use (moderate case) and 40-45% (aggressive case) relative to BAU from 2010 to 2025.</t>
  </si>
  <si>
    <t>**Description:** This policy requires at least the specified percentage of total retail electricity demand to be generated by residential and commercial buildings' distributed solar systems (typically rooftop PV). // **Guidance for setting values:** Colorado has established a 3% carve-out for 2020 (though it includes non-solar on-site sources).</t>
  </si>
  <si>
    <t>**Description:** This policy represents regulations that cause more demand response (DR) capacity to be added to the electric grid.  Demand response provides flexibility that allows for the integration of more wind and solar PV, if the electricity system is flexibility-constrained. // **Guidance for setting values:** A 100% setting provides for an additional 350 GW of demand response capacity in 2050 (on top of a BAU quantity of 41 GW).</t>
  </si>
  <si>
    <t>**Description:** This policy causes additional transmission capacity to be built relative to the BAU case.  Transmission increases the flexibility of the grid, allowing for the integration of more wind and solar PV, if the electricity system is flexibility-constrained. // **Guidance for setting values:** NREL's Renewable Electricity Futures study suggest that the most economical method of achieving 50% renewables penetration involves building roughly 37 million MW-miles of new transmission capacity, an increase of 21% beyond the existing 150-200 million MW-miles.</t>
  </si>
  <si>
    <t>**Description:** This policy specifies the reduction in downtime (time spent not generating power) for offshore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43%, so an improvement to 53% might be represented as an 18% setting of this policy lever.  (These figures refer to onshore wind, but capacity factor improvement potential for offshore wind may be similar.)</t>
  </si>
  <si>
    <t>**Description:** This policy specifies the reduction in transmission and distribution losses that will be achieved by 2050. // **Guidance for setting values:** The U.S. has transmission and distribution losses of about 6%.  Germany, Japan, Finland, and the Netherlands have T&amp;D losses of around 4%.  Therefore, a 33% policy setting would cause the U.S. to match these countries' current level of T&amp;D losses by 2050.</t>
  </si>
  <si>
    <t>**Description:** This policy reduces fuel consumption in the industry sector by increasing the use of cogeneration (also known as combined heat and power) and recovery of waste heat (to perform useful work). // **Guidance for setting values:** If this policy is fully implemented, fuel use is reduced by 7.9% for all industries in 2050.</t>
  </si>
  <si>
    <t>**Description:** This policy reduces fuel consumption in the industry sector by retiring older, inefficient industrial facilities sooner than they otherwise would retire.  This policy does not affect demand for industrial products, so it is assumed that any facilities retired under this policy are replaced by new facilities or increased output from existing facilities in the same year. // **Guidance for setting values:** If this policy is fully implemented, fuel use is reduced for most industries between 2% and 9% in 2050.</t>
  </si>
  <si>
    <t>**Description:** This policy reduces fuel consumption in the industry sector by improving the way components are put together and the way material or energy flows between them. // **Guidance for setting values:** If this policy is fully implemented, fuel use is reduced by 3.6% for all industries in 2050.</t>
  </si>
  <si>
    <t>**Description:** This policy increases the sequestration of CO2 by planting forests.  Planted forests are assumed to be managed with best practices and are not used for timber harvesting. // **Guidance for setting values:** If this policy is fully implemented, the afforestation/reforestation rate reaches 2 million acres per year in 2050 (roughly equal to 0.1% of the land area of the lower 48 states).</t>
  </si>
  <si>
    <t>**Description:** This policy avoids the release of CO2 from forests by reducing timber harvesting. // **Guidance for setting values:** A 100% setting of this lever reduces timber harvesting by 2% of the BAU amount per year, reaching a roughly 70% reduction in timber harvesting by 2050.</t>
  </si>
  <si>
    <t>**Description:** This policy increases CO2 sequestration by forests through improved forest management practices.  // **Guidance for setting values:** If this policy is fully implemented, half of the 94 million acres of forest not currently under best management practices will instead be managed with best practices by 2050.</t>
  </si>
  <si>
    <t>**Description:** This policy causes a percentage of the district heat that would be generated by dedicated heat plants to instead be generated via CHP plants.  In this model, this causes them to consume no additional fuel, since it is assumed CHP plants would be run anyway in order to produce electricity. // **Guidance for setting values:** In the BAU Scenario, the fraction of heat derived from CHP plants is constant at roughly 50%.  Therefore, a policy setting of 50% would increase the CHP fraction to 75% in 2050.</t>
  </si>
  <si>
    <t>**Description:** This policy increases the tax rate for electricity.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</si>
  <si>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coal.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</si>
  <si>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natural gas.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</si>
  <si>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gasoline.  It is expressed as a percentage of the BAU Scenario price, which includes sales and excise taxes. // **Guidance for setting values:** In 2012, the national average sales tax rate was 6.8% and the national average tax rate on gasoline was 14%.</t>
  </si>
  <si>
    <t>**Description:** This policy increases the tax rate for petroleum diesel.  It is expressed as a percentage of the BAU Scenario price, which includes sales and excise taxes. // **Guidance for setting values:** In 2012, the national average sales tax rate was 6.8% and the national average tax rate on gasoline was 14%.</t>
  </si>
  <si>
    <t>**Description:** This policy represents a program to train contractors in energy-efficient products and installation practices.  This covers activities such as air sealing, building framing, and choice and application of insulation.  This policy affects newly sold building envelope components, which reduce the energy use of heating, cooling, and ventilation systems in buildings by 3.7% (based on a 2006 study from the Energy Center of Wisconsin).</t>
  </si>
  <si>
    <t>**Description:** This policy causes the government to reimburse building owners for a percentage of the cost of new distributed solar PV capacity that is installed on or around buildings. // **Guidance for setting values:** The federal Business Energy Investment Tax Credit (ITC) (whose effects are accounted for in the BAU case in this simulator) offers a 30% rebate through 2019, with lower values thereafter.</t>
  </si>
  <si>
    <t>**Description:** This policy represents a program requiring newly sold heating systems, cooling and ventilation systems, and appliances to feature prominent, well-designed labels highlighting their energy efficiencies.  The policy reduces energy consumption of newly sold buiding components of these types by 10%.</t>
  </si>
  <si>
    <t>**Description:** This policy represents a modest rebate paid to customers who purchase energy-efficient heating equipment.  Typical rebate amounts represented by this policy are $50-100 for a clothes washer and $25-50 for a dishwasher or refrigerator.</t>
  </si>
  <si>
    <t>**Description:** This policy represents a modest rebate paid to customers who purchase energy-efficient cooling and ventilation equipment.  Typical rebate amounts represented by this policy are $50-100 for a clothes washer and $25-50 for a dishwasher or refrigerator.</t>
  </si>
  <si>
    <t>**Description:** This policy represents a modest rebate paid to customers who purchase energy-efficient appliances.  Typical rebate amounts represented by this policy are $50-100 for a clothes washer and $25-50 for a dishwasher or refrigerator.</t>
  </si>
  <si>
    <t>**Description:** This policy prevents new coal capacity from being built or deployed.</t>
  </si>
  <si>
    <t>**Description:** This policy prevents new natural gas nonpeaker capacity from being built or deployed.</t>
  </si>
  <si>
    <t>**Description:** This policy prevents new nuclear capacity from being built or deployed.</t>
  </si>
  <si>
    <t>**Description:** This policy prevents new hydroelectric capacity from being built or deployed.</t>
  </si>
  <si>
    <t>**Description:** This policy prevents new lignite capacity from being built or deployed.</t>
  </si>
  <si>
    <t>**Description:** This policy increases or decreases the amount of electricity exported from the United States to Canada and Mexico.  It does not cause the construction or removal of transmission lines linking these countries. // **Guidance for setting values:** From 2010-2014, electricity exports declined by 30%.</t>
  </si>
  <si>
    <t>**Description:**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t>
  </si>
  <si>
    <t>**Description:** This policy causes the capital cost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</si>
  <si>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</si>
  <si>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building envelope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</si>
  <si>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</si>
  <si>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</si>
  <si>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</si>
  <si>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</si>
  <si>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coal-fired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</si>
  <si>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</si>
  <si>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</si>
  <si>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hydroelectric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</si>
  <si>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onshore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</si>
  <si>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PV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</si>
  <si>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solar thermal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</si>
  <si>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</si>
  <si>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</si>
  <si>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</si>
  <si>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offshore wind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</si>
  <si>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</si>
  <si>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</si>
  <si>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</si>
  <si>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</si>
  <si>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</si>
  <si>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</si>
  <si>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</si>
  <si>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equipment for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</si>
  <si>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</si>
  <si>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</si>
  <si>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</si>
  <si>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</si>
  <si>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</si>
  <si>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heating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</si>
  <si>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cooling and ventilation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</si>
  <si>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lighting systems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</si>
  <si>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appliances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</si>
  <si>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other energy-using building components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</si>
  <si>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carbon capture and sequestration equipment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</si>
  <si>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coal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</si>
  <si>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nonpeaker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</si>
  <si>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nuclear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</si>
  <si>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biomass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</si>
  <si>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peaker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</si>
  <si>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lignite power plants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</si>
  <si>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</si>
  <si>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natural gas and petroleum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</si>
  <si>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iron and steel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</si>
  <si>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chemicals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</si>
  <si>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mining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</si>
  <si>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waste management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</si>
  <si>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the agriculture industry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</si>
  <si>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industrial equipment used by other industries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</si>
  <si>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battery electric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</si>
  <si>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natural gas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</si>
  <si>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gasoline vehicles (whether using petroleum- or biofuel-based gasoline)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</si>
  <si>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diesel vehicles (whether using petroleum- or biofuel-based diesel)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</si>
  <si>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plug-in hybrid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</si>
  <si>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Output Total CO2e Emissions Excluding LULUCF</t>
  </si>
  <si>
    <t>First Tier Menu Name</t>
  </si>
  <si>
    <t>Second Tier Menu Name</t>
  </si>
  <si>
    <t>million barrels / year</t>
  </si>
  <si>
    <t>Output Total Petroleum Fuels Consumption</t>
  </si>
  <si>
    <t>Output Total Natural Gas Consumption</t>
  </si>
  <si>
    <t>Output Total Lignite Consumption</t>
  </si>
  <si>
    <t>Output Total Hard Coal Consumption</t>
  </si>
  <si>
    <t>Output Total Electricity Demand</t>
  </si>
  <si>
    <t>PM2.5</t>
  </si>
  <si>
    <t>F-gases (in CO2e)</t>
  </si>
  <si>
    <t>thousand metric tons / year</t>
  </si>
  <si>
    <t>Output Total F Gas Emissions in CO2e</t>
  </si>
  <si>
    <t>Output Total N2O Emissions</t>
  </si>
  <si>
    <t>Output Total CH4 Emissions</t>
  </si>
  <si>
    <t>Output Total OC Emissions</t>
  </si>
  <si>
    <t>Output Total BC Emissions</t>
  </si>
  <si>
    <t>Output Total SOx Emissions</t>
  </si>
  <si>
    <t>Output Total PM25 Emissions</t>
  </si>
  <si>
    <t>Output Total PM10 Emissions</t>
  </si>
  <si>
    <t>Output Total NOx Emissions</t>
  </si>
  <si>
    <t>Output Total CO Emissions</t>
  </si>
  <si>
    <t>Output Total VOC Emissions</t>
  </si>
  <si>
    <t>Output Total CO2 Emissions</t>
  </si>
  <si>
    <t>Variable Names in Graph Key (for multiple variable graphs)</t>
  </si>
  <si>
    <t>Reduce Soft Costs</t>
  </si>
  <si>
    <t>Percent Reduction in Soft Costs of Capacity Construction</t>
  </si>
  <si>
    <t>elec reduce soft costs</t>
  </si>
  <si>
    <t>% reduction in soft costs</t>
  </si>
  <si>
    <t>**Description:** This policy specifies a reduction in soft costs (costs for things other than capital equipment) for new onshore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</si>
  <si>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solar PV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</si>
  <si>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**Description:** This policy specifies a reduction in soft costs (costs for things other than capital equipment) for new offshore wind plants, such as the costs of permitting, financing, project management, assembly, etc. // **Guidance for setting values:** Costs of permitting and financing can be reduced by streamlining permitting processes, but some soft costs (such as labor) may be difficult to reduce via policy.  A value of 50% would be an aggressive soft cost reduction.</t>
  </si>
  <si>
    <t>Emissions: CO2e</t>
  </si>
  <si>
    <t>Total (includes land use)</t>
  </si>
  <si>
    <t>Total (excludes land use)</t>
  </si>
  <si>
    <t>By Sector</t>
  </si>
  <si>
    <t>By Source Type</t>
  </si>
  <si>
    <t>By Pollutant</t>
  </si>
  <si>
    <t>Emissions (by Pollutant)</t>
  </si>
  <si>
    <t>Emissions: Energy-Related CO2</t>
  </si>
  <si>
    <t>By Fuel Type</t>
  </si>
  <si>
    <t>Financial: Policy Package Cost/Savings</t>
  </si>
  <si>
    <t>Human Health &amp; Social Benefits</t>
  </si>
  <si>
    <t>Human Lives Saved from Reduced Particulates</t>
  </si>
  <si>
    <t>Monetized Avoided Deaths &amp; Climate Benefits</t>
  </si>
  <si>
    <t>Generation</t>
  </si>
  <si>
    <t>Policy-Driven Change in Generation</t>
  </si>
  <si>
    <t>Capacity</t>
  </si>
  <si>
    <t>Policy-Driven Change in Capacity</t>
  </si>
  <si>
    <t>Levelized Cost of Electricity (after subsidies)</t>
  </si>
  <si>
    <t>Curtailed Electricity from Renewables</t>
  </si>
  <si>
    <t>Transport: Travel Demand</t>
  </si>
  <si>
    <t>Passenger modes</t>
  </si>
  <si>
    <t>Freight modes</t>
  </si>
  <si>
    <t>Buses</t>
  </si>
  <si>
    <t>Light Freight Trucks</t>
  </si>
  <si>
    <t>CO2 Emissions by Vehicle Type</t>
  </si>
  <si>
    <t>Fuel Use by Fuel Type</t>
  </si>
  <si>
    <t>Industry: Fuel Use</t>
  </si>
  <si>
    <t>Buildings: Energy Use</t>
  </si>
  <si>
    <t>By Building Component</t>
  </si>
  <si>
    <t>By Building Type</t>
  </si>
  <si>
    <t>By Energy Source</t>
  </si>
  <si>
    <t>Fuel Costs (by Fuel, by Sector)</t>
  </si>
  <si>
    <t>Technology Costs</t>
  </si>
  <si>
    <t>Batteries</t>
  </si>
  <si>
    <t>CCS Capital Equipment</t>
  </si>
  <si>
    <t>Onshore Wind Turbines</t>
  </si>
  <si>
    <t>Offshore Wind Turbines</t>
  </si>
  <si>
    <t>Solar PV (Utility-Scale)</t>
  </si>
  <si>
    <t>Transport: Fuel Use and CO2 Emissions</t>
  </si>
  <si>
    <t>decadal column</t>
  </si>
  <si>
    <t>Output Passenger Dist Transported[motorbikes,passenger]; Output Passenger Dist Transported[rail,passenger]; Output Passenger Dist Transported[aircraft,passenger]; Output Passenger Dist Transported[HDVs,passenger]; Output Passenger Dist Transported[LDVs,passenger]</t>
  </si>
  <si>
    <t>million vehicles</t>
  </si>
  <si>
    <t>thousand vehicles / year</t>
  </si>
  <si>
    <t>Output Components Energy Use by Component[other component]; Output Components Energy Use by Component[appliances]; Output Components Energy Use by Component[lighting]; Output Components Energy Use by Component[cooling and ventilation]; Output Components Energy Use by Component[heating]</t>
  </si>
  <si>
    <t>Other Components, Appliances, Lighting, Cooling and Ventilation, Heating</t>
  </si>
  <si>
    <t>Commercial, Rural Residential, Urban Residential</t>
  </si>
  <si>
    <t>004185, 00b050, 969696</t>
  </si>
  <si>
    <t>millions of short tons / year</t>
  </si>
  <si>
    <t>trillion cubic feet / year</t>
  </si>
  <si>
    <t>Output Total Liquid Biofuels Consumption</t>
  </si>
  <si>
    <t>Output Total Biomass Consumption</t>
  </si>
  <si>
    <t>Commercial Buildings Sector, Residential Buildings Sector, Transportation Sector, Industry Sector</t>
  </si>
  <si>
    <t>Output Fuel Costs per Unit Energy by Sector[lignite,electricity sector]</t>
  </si>
  <si>
    <t>ffff00</t>
  </si>
  <si>
    <t>Output Fuel Costs per Unit Energy by Sector[petroleum gasoline,transportation sector]</t>
  </si>
  <si>
    <t>Output Battery Cost</t>
  </si>
  <si>
    <t>Output Construction Cost per Unit Capacity before Construction Subsidies[onshore wind es]</t>
  </si>
  <si>
    <t>Output Construction Cost per Unit Capacity before Construction Subsidies[offshore wind es]</t>
  </si>
  <si>
    <t>Output Construction Cost per Unit Capacity before Construction Subsidies[solar PV es]</t>
  </si>
  <si>
    <t>Output Capital Cost of Epqt to Sequester One Ton of CO2 per Year[industry sector]; Output Capital Cost of Epqt to Sequester One Ton of CO2 per Year[electricity sector]</t>
  </si>
  <si>
    <t>Industry Sector, Electricity Sector</t>
  </si>
  <si>
    <t>Output Components Energy Use by Building Type[commercial]; Output Components Energy Use by Building Type[rural residential]; Output Components Energy Use by Building Type[urban residential]</t>
  </si>
  <si>
    <t>reduce-soft-costs.html</t>
  </si>
  <si>
    <t>endogenous-learning.html#red-soft-costs</t>
  </si>
  <si>
    <t>trillion passenger-miles / year</t>
  </si>
  <si>
    <t>trillion freight ton-miles / year</t>
  </si>
  <si>
    <t>Conventional Pollutant Standard</t>
  </si>
  <si>
    <t>Percentage Reduction of Separately Regulated Pollutants</t>
  </si>
  <si>
    <t>trans reduce regulated pollutants</t>
  </si>
  <si>
    <t>% reduction in emissions</t>
  </si>
  <si>
    <t>conventional-pollutant-standards.html</t>
  </si>
  <si>
    <t>transportation-sector-main.html#conv-pol-stds</t>
  </si>
  <si>
    <t>Conventional Pollutant Standards</t>
  </si>
  <si>
    <t>Output Energy Related CO2 Emissions with Reallocated Energy Carrier Emissions by Waste Management; Output Energy Related CO2 Emissions with Reallocated Energy Carrier Emissions by Agriculture; Output Energy Related CO2 Emissions with Reallocated Energy Carrier Emissions by Buildings Sector; Output Energy Related CO2 Emissions with Reallocated Energy Carrier Emissions by Transportation Sector; Output Energy Related CO2 Emissions with Reallocated Energy Carrier Emissions by Industry Sector</t>
  </si>
  <si>
    <t xml:space="preserve"> f593e0, 04ffaf, 087bf1, c01b00, 969696</t>
  </si>
  <si>
    <t>2018 dollars / ton CO2e abated, Annual average abatement potential (MtCO2e)</t>
  </si>
  <si>
    <t>billion 2018 dollars / year</t>
  </si>
  <si>
    <t>2018 dollars / megawatt-hour (MWh)</t>
  </si>
  <si>
    <t>2018 dollars / short ton</t>
  </si>
  <si>
    <t>2018 dollars / thousand cubic feet</t>
  </si>
  <si>
    <t>2018 dollars / gallon</t>
  </si>
  <si>
    <t>2018 dollars / kilowatt-hour (kWh)</t>
  </si>
  <si>
    <t>U.S. EPA, 2015, "The Social Cost of Carbon", https://www.epa.gov/climatechange/social-cost-carbon, Row "2050".  (For source for adjustment to 2018 dollars, see cpi.xlsx in InputData.)</t>
  </si>
  <si>
    <t>thousand vehicles</t>
  </si>
  <si>
    <t>**Description:** This policy applies a tax on fuels used in the Transportation Sector based on their greenhouse gas emissions.  It also increases the base cost of vehicles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</si>
  <si>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the Electricity Sector based on their greenhouse gas emissions.  It also increases the base cost of new power plants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</si>
  <si>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residential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</si>
  <si>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**Description:** This policy applies a tax on fuels used in commercial buildings based on their greenhouse gas emissions.  It also increases the base cost of building components according to their embedded carbon content. // **Guidance for setting values:** The U.S. government's revised 2015 Social Cost of Carbon estimates for the year 2050 range from $32 to $115 per ton (in inflation-adjusted 2018 dollars), depending on one's choice of discount rate.</t>
  </si>
  <si>
    <t>NPV through 2050 (no revenue use assumption)</t>
  </si>
  <si>
    <t>NPV through 2030 (no revenue use assumption)</t>
  </si>
  <si>
    <t>Change in CapEx + OpEx (no revenue use assumption)</t>
  </si>
  <si>
    <t>cost of eqpt. to capture 1 metric ton CO2e/yr (2018 dollars)</t>
  </si>
  <si>
    <t>**Description:** This policy reduces CO2 emissions from the cement industry by substituting other inputs, such as fly ash, for a portion of the clinker in cement. // **Guidance for setting values:**  If this policy is fully implemented, the share of clinker in cement is reduced to 60%.</t>
  </si>
  <si>
    <t>International Energy Agency and Cement Sustainability Initiative. 2018. Technology Roadmap: Low-Carbon Transition in the Cement Industry. p41. http://www.iea.org/publications/freepublications/publication/TechnologyRoadmapLowCarbonTransitionintheCementIndustry.pdf</t>
  </si>
  <si>
    <t>Total by Industry</t>
  </si>
  <si>
    <t>Total by Pollutant</t>
  </si>
  <si>
    <t>Process Emissions by Industry</t>
  </si>
  <si>
    <t>Process Emissions by Pollutant</t>
  </si>
  <si>
    <t>Fuel Use by Vehicle Type</t>
  </si>
  <si>
    <t>c01b00, 087bf1, f1bb18, 00b050, 000000</t>
  </si>
  <si>
    <t>c01b00, 087bf1, f1bb18, 000000</t>
  </si>
  <si>
    <t>**Description:** This policy reduces the subsidies paid for the production of solar power in the BAU case. // **Guidance for setting values:** A value of 100% eliminates subsidies, increasing the price of electricity from solar PV plants by 2% in 2050.</t>
  </si>
  <si>
    <t>**Description:** This policy reduces the subsidies paid for the production of petroleum gasoline in the BAU case. // **Guidance for setting values:** A value of 100% eliminates subsidies, increasing the price of petroleum gasoline by 0.2% in 2050.</t>
  </si>
  <si>
    <t>**Description:** This policy requires the specified percentage of new freight LDVs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Today, the share of electric freight trucks is very low, but electrification is particularly promising for certain types of trucks, such as those used to make deliveries within cities, those involved in port operations, garbage trucks, and others with frequent starts and stops.</t>
  </si>
  <si>
    <t>Fraction of Industrial Fuel Use Shifted to Other Fuels</t>
  </si>
  <si>
    <t>electricity if</t>
  </si>
  <si>
    <t>hard coal if</t>
  </si>
  <si>
    <t>natural gas if</t>
  </si>
  <si>
    <t>biomass if</t>
  </si>
  <si>
    <t>petroleum diesel if</t>
  </si>
  <si>
    <t>heat if</t>
  </si>
  <si>
    <t>Electricity Use</t>
  </si>
  <si>
    <t>Biomass Use</t>
  </si>
  <si>
    <t>Petroleum Use</t>
  </si>
  <si>
    <t>Coal Use</t>
  </si>
  <si>
    <t>Natural Gas Use</t>
  </si>
  <si>
    <t>Purchased Heat Use</t>
  </si>
  <si>
    <t>% of fuel shifted</t>
  </si>
  <si>
    <t>indst fuel type shifting</t>
  </si>
  <si>
    <t>Cement Industry</t>
  </si>
  <si>
    <t>Natural Gas and Petroleum Industry</t>
  </si>
  <si>
    <t>Iron and Steel Industry</t>
  </si>
  <si>
    <t>Chemicals Industry</t>
  </si>
  <si>
    <t>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t>
  </si>
  <si>
    <t>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t>
  </si>
  <si>
    <t>**Description:** This policy specifies a percentage improvement in fuel economy (distance traveled on the same quantity of fuel with the same cargo or passenger loading) due to fuel economy standards for new motorbikes with gasoline or diesel engines. // **Guidance for setting values:** The U.S. currently does not have fuel economy standards for motorbikes.  In the absense of standards, new motorbike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</si>
  <si>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ships. // **Guidance for setting values:** The U.S. currently does not have fuel economy standards for ships.  In the absense of standards, new passenger ship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</si>
  <si>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freight ships. // **Guidance for setting values:** The U.S. currently does not have fuel economy standards for ships.  In the absense of standards, new freight ship fuel economy is projected to improve roughly 21% from 2018-2050 in the BAU case.</t>
  </si>
  <si>
    <t>**Description:** This policy specifies a percentage improvement in fuel economy (distance traveled on the same quantity of fuel with the same cargo or passenger loading) due to fuel economy standards for new freight trains. // **Guidance for setting values:** The U.S. currently does not have fuel economy standards for trains.  In the absense of standards, new freight train fuel economy is projected to improve roughly 23% from 2018-2050 in the BAU case.</t>
  </si>
  <si>
    <t>**Description:** This policy specifies a percentage improvement in fuel economy (distance traveled on the same quantity of fuel with the same cargo or passenger loading) due to fuel economy standards for new passenger trains. // **Guidance for setting values:** The U.S. currently does not have fuel economy standards for trains.  In the absense of standards, new passenger train fuel economy is not projected to change significantly from 2018-2050 in the BAU case.</t>
  </si>
  <si>
    <t>**Description:** This policy specifies a percentage improvement in fuel economy (distance traveled on the same quantity of fuel with the same cargo or passenger loading) due to fuel economy standards for new passenger aircraft. // **Guidance for setting values:** The U.S. currently does not have fuel economy standards for aircraft.  In the absense of standards, new passenger aircraft fuel economy is projected to improve roughly 17% from 2018-2050 in the BAU case.</t>
  </si>
  <si>
    <t>**Description:** This policy specifies a percentage improvement in fuel economy (distance traveled on the same quantity of fuel with the same cargo or passenger loading) due to fuel economy standards for new freight aircraft. // **Guidance for setting values:** The U.S. currently does not have fuel economy standards for aircraft.  In the absense of standards, new freight aircraft fuel economy is projected to improve roughly 50% from 2018-2050 in the BAU case.</t>
  </si>
  <si>
    <t>million 2018 dollars / megawatt (MW)</t>
  </si>
  <si>
    <t>Output First Year NPV of CapEx and OpEx through This Year; Output Cumulative Total CO2e Emissions</t>
  </si>
  <si>
    <t>Additional Carbon Tax Rate</t>
  </si>
  <si>
    <t>NPV through 2050 (revenue-neutral taxes)</t>
  </si>
  <si>
    <t>NPV through 2030 (revenue-neutral taxes)</t>
  </si>
  <si>
    <t>Output First Year NPV of CapEx and OpEx through This Year with Revenue Neutral Taxes and Subsidies; Output Cumulative Total CO2e Emissions</t>
  </si>
  <si>
    <t>Change in CapEx + OpEx (revenue-neutral taxes)</t>
  </si>
  <si>
    <t>Fuel + O&amp;M, Capital Equipment, Carbon Tax on Process Emissions, Tax Rebate (Net), Total</t>
  </si>
  <si>
    <t>Output Total Change in Fuel and OM Expenditures; Output Total Change in Capital Expenditures; Output Carbon Tax on Process Emissions; Output Rebate of Taxes Less Subsidies; Output Total Change in CapEx and OpEx with Revenue Neutral Taxes and Subsidies</t>
  </si>
  <si>
    <t>Output Total Change in Fuel and OM Expenditures; Output Total Change in Capital Expenditures; Output Carbon Tax on Process Emissions; Output Total Change in CapEx and OpEx</t>
  </si>
  <si>
    <t>Energy Consumption</t>
  </si>
  <si>
    <t>Primary Energy by Source</t>
  </si>
  <si>
    <t>Primary Energy by End Use Sector</t>
  </si>
  <si>
    <t>Electricity Consumption</t>
  </si>
  <si>
    <t>Hard Coal Consumption</t>
  </si>
  <si>
    <t>Lignite Consumption</t>
  </si>
  <si>
    <t>Natural Gas Consumption</t>
  </si>
  <si>
    <t>Petroleum Fuels Consumption</t>
  </si>
  <si>
    <t>Liquid Biofuels Consumption</t>
  </si>
  <si>
    <t>Biomass Consumption</t>
  </si>
  <si>
    <t>Change in Energy Exports</t>
  </si>
  <si>
    <t>Change in Energy Imports</t>
  </si>
  <si>
    <t>trillion BTU / year</t>
  </si>
  <si>
    <t>geothermal es</t>
  </si>
  <si>
    <t>VOCs</t>
  </si>
  <si>
    <t>**Description:** This policy represents strengthening standards for VOCs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</si>
  <si>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</si>
  <si>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</si>
  <si>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</si>
  <si>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</si>
  <si>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</si>
  <si>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</si>
  <si>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LDVs.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</si>
  <si>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</si>
  <si>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</si>
  <si>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</si>
  <si>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</si>
  <si>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</si>
  <si>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</si>
  <si>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</si>
  <si>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HDVs.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</si>
  <si>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</si>
  <si>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aircraft.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</si>
  <si>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</si>
  <si>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</si>
  <si>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</si>
  <si>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</si>
  <si>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</si>
  <si>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</si>
  <si>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rail.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</si>
  <si>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</si>
  <si>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</si>
  <si>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</si>
  <si>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</si>
  <si>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</si>
  <si>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</si>
  <si>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ships.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</si>
  <si>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VOCs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</si>
  <si>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CO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</si>
  <si>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NOx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</si>
  <si>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PM10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</si>
  <si>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PM2.5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</si>
  <si>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SOx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</si>
  <si>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BC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</si>
  <si>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**Description:** This policy represents strengthening standards for OC emitted by motorbikes.  Conventional pollutants' most important, harmful impacts are on human health rather than on climate change. // **Guidance for setting values:** In the United States, since 1997, the 24-hour national ambient air quality standard (NAAQS) for PM2.5, the most harmful type of particulate for human health, declined from 65 µg/m^3 to 35 µg/m^3, a reduction of 46%.</t>
  </si>
  <si>
    <t>Buildings</t>
  </si>
  <si>
    <t>Land Use</t>
  </si>
  <si>
    <t>Output Agriculture CO2e Emissions</t>
  </si>
  <si>
    <t>Output Buildings Sector CO2e Emissions</t>
  </si>
  <si>
    <t>Output Total CO2e Emissions by Sector[electricity sector]</t>
  </si>
  <si>
    <t>Output Total CO2e Emissions by Sector[LULUCF sector]</t>
  </si>
  <si>
    <t>Output Total CO2e Emissions by Sector[transportation sector]</t>
  </si>
  <si>
    <t>Output Waste Management CO2e Emissions</t>
  </si>
  <si>
    <t>Percent Reduction in Nonenergy Nonagriculture Industry Product Demand</t>
  </si>
  <si>
    <t>Material Efficiency, Longevity, &amp; Re-Use</t>
  </si>
  <si>
    <t>Water &amp; Waste</t>
  </si>
  <si>
    <t>coal mining</t>
  </si>
  <si>
    <t>indst reduce nonenergy product demand</t>
  </si>
  <si>
    <t>% demand reduction</t>
  </si>
  <si>
    <t>Allwood and Cullen, "Sustainable Materials Without the Hot Air: Making Buildings, Vehicles and Products Efficiently and with Less New Material"</t>
  </si>
  <si>
    <t>Allwood and Cullen, "Sustainable Materials With Both Eyes Open" - page 185, http://www.withbotheyesopen.com/read.php?c=12</t>
  </si>
  <si>
    <t>**Description:** This policy reduces demand for iron and steel through techniques such as material-efficient building codes, requirements for greater building and metal product longevity, greater repair and re-use of metal products, etc. // **Guidance for setting values:** In "Sustainable Materials With Both Eyes Open," Allwood and Cullen estimate that steel use could be reduced by 30% by optimizing designs and controlling the loads they experience during installation and use.  If the lifetime of steel products could be doubled, the resulting material reduction could be up to 65%, if sales reach steady state.</t>
  </si>
  <si>
    <t>**Description:** This policy reduces demand for cement through techniques such as material-efficient building codes (using modern designs that require less concrete per unit floor area), requirements for greater building and infrastructure longevity, greater re-use and re-purposing of buildings (rather than tearing down and building new), etc. // **Guidance for setting values:** In "Sustainable Materials Without the Hot Air: Making Buildings, Vehicles and Products Efficiently and with Less New Material," Allwood and Cullen estimate that concrete use could be reduced by up to 40% using optimized molds, and concrete building longevity could be more than doubled to 200 years.  Together, these measures might reduce concrete demand by up to 70%, if demand for building floorspace reaches steady state.</t>
  </si>
  <si>
    <t>**Description:** This policy reduces demand for chemicals and plastics through techniques such as reduction in disposable packaging, requirements for greater product longevity, greater repair and re-use of products, and increased recycling of plastic. // **Guidance for setting values:** Chemicals are often used as inputs to other products (plastics, foams, etc.), so extending the lifetime of various products (cars, buildings, furniture, etc.) can reduce demand for chemicals.  Replacement of disposable packaging with re-usable packaging (such as refillable water bottles) can also reduce chemicals demand.</t>
  </si>
  <si>
    <t>**Description:** This policy reduces demand for other industrial products through techniques such as using optimized designs that reduce the required material per product, requirements for greater product longevity, greater repair and re-use of products, etc. // **Guidance for setting values:**  In "Sustainable Materials With Both Eyes Open," Allwood and Cullen estimate that cement and steel use could be reduced by 30-40% by optimizing designs.  Similar reductions might be possible for other industrial products.  Increases in product longevity could further reduce material use.</t>
  </si>
  <si>
    <t>Industry: Water &amp; Waste</t>
  </si>
  <si>
    <t>Water &amp; Waste, Agriculture, Buildings, Transportation, Industry</t>
  </si>
  <si>
    <t>**Description:** This policy reduces demand for water treatment and waste management services through techniques such as water conservation, reduction in disposable packaging, requirements for greater product longevity, greater repair and re-use of products, and increased recycling and composting. // **Guidance for setting values:** The majority of energy use and emissions from the water and waste sector are a result of water treatment, not solid waste management.  The USDA reports that agriculture accounts for 80% of U.S. water consumption, and the U.S. EPA reports that "as much as 50 percent of the water we use outdoors is lost due to wind, evaporation, and runoff caused by inefficient irrigation methods and systems."  Non-agriculture uses, including lawn irrigation and in-home use, may be able to achieve similar savings through improved practices and fixtures.</t>
  </si>
  <si>
    <t>USDA Irrigation &amp; Water Use: https://www.ers.usda.gov/topics/farm-practices-management/irrigation-water-use.aspx and EPA WaterSense Statistics and Facts: https://www.epa.gov/watersense/statistics-and-facts</t>
  </si>
  <si>
    <t>Shift to Non-Animal Products</t>
  </si>
  <si>
    <t>Percent Animal Products Shifted to Nonanimal Products</t>
  </si>
  <si>
    <t>indst shift to nonanimal products</t>
  </si>
  <si>
    <t>% reduction in animal products</t>
  </si>
  <si>
    <t>https://en.wikipedia.org/wiki/List_of_countries_by_meat_consumption_per_capita (article revision 00:12, 22 Feb 2019)</t>
  </si>
  <si>
    <t>Exempt Non-CO2 Emissions from C Tax</t>
  </si>
  <si>
    <t>Toggle Whether Carbon Tax Affects Process Emissions</t>
  </si>
  <si>
    <t>Toggle Whether Carbon Tax Affects Non CO2 Emissions</t>
  </si>
  <si>
    <t>Carbon Tax Exemptions</t>
  </si>
  <si>
    <t>cross toggle whether carbon tax affects process emissions</t>
  </si>
  <si>
    <t>cross toggle whether carbon tax affects non CO2 emissions</t>
  </si>
  <si>
    <t>electricity-sector-main.html#ces</t>
  </si>
  <si>
    <t>clean-energy-standard.html</t>
  </si>
  <si>
    <t>**Description:** This policy specifies a percentage improvement in fuel economy (distance traveled on the same quantity of fuel with the same cargo or passenger loading) due to fuel economy standards for new light-duty freight vehicles (light commercial trucks)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</si>
  <si>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specifies a percentage improvement in fuel economy (distance traveled on the same quantity of fuel with the same cargo or passenger loading) due to fuel economy standards for new light-duty passenger vehicles (cars and SUVs) with gasoline or diesel engines. // **Guidance for setting values:** U.S. combined fuel economy standards for cars and light trucks were 35.5 mpg in 2016 and are scheduled to rise to 54.5 through 2025, then remain constant.  The National Research Council has identified a maximum 4.5% annual improvement in LDV fuel economy through 2040, which corresponds to a policy setting of 88%.</t>
  </si>
  <si>
    <t>**Description:** This policy causes the specified quantity of otherwise non-retiring coal capacity to be retired each year. // **Guidance for setting values:** The EIA Annual Energy Outlook 2015's "Accelerated Coal Retirements" scenario predicts an additional 53.3 GW of coal retirements beyond the reference (BAU) scenario by 2030, which is roughly 4,500 MW/year.</t>
  </si>
  <si>
    <t>**Description:** This policy causes the specified quantity of otherwise non-retiring nuclear capacity to be retired each year. // **Guidance for setting values:** The U.S. has about 100 GW of nuclear reactors, about 20 GW of which are projected to retire by 2050 in the BAU case.  To retire half of the remainder by 2050 would require about 1200 MW/year of accelerated retirements.</t>
  </si>
  <si>
    <t>**Description:** This policy causes grid-scale electricity storage from chemical batteries to grow at the specified percentage, annually, above the amount predicted in the BAU Scenario. // **Guidance for setting values:** NREL's Renewable Electricity Futures study suggests that if aiming to achieve 80% of electricity from renewables in 2050 and assuming incremental technology improvement (the "80% RE-ITI (2014)" scenario), 94 GW of storage would need to be added to the existing 26 GW in 2018 by 2050.  This is an annual growth rate of about 8%.  The EPS only applies this growth rate to storage other than pumped hydro, so a 9% annual growth rate achieves a storage penetration level in 2050 similar to that of NREL.</t>
  </si>
  <si>
    <t>**Description:** This policy specifies the reduction in downtime (time spent not generating power) for non-peaker natural gas plants that exist at the start of the model run. This policy increases these plants' target capacity factors, but it does not force them to be dispatched if it would be uneconomical to do so. // **Guidance for setting values:** Preexisting natural gas nonpeakers have an average capacity factor of 48%.  As part of the proposed Clean Power Plan, the EPA assumed that nonpeaking natural gas plants could be reach a 75% capacity factor (ramping up to that value over a number of years).  This would represent a 49% reduction in downtime.</t>
  </si>
  <si>
    <t>**Description:** This policy specifies the reduction in downtime (time spent not generating power) for onshore wind plants constructed during the model run. // **Guidance for setting values:** Availability of wind cannot be changed by policy, so the main method of increasing capacity factor is technological improvement of wind turbines.  The National Renewable Energy Laboratory estimates that "near-future" wind technology could increase capacity factors by about 10 percentage points in most parts of the country.  The average capacity factor of new turbines in the BAU case is roughly 47%, so an improvement to 57% might be represented as an 19% setting of this policy lever.</t>
  </si>
  <si>
    <t>**Description:** This policy specifies the reduction in downtime (time spent not generating power) for solar photovoltaic plants constructed during the model run. // **Guidance for setting values:** Availability of sunlight cannot be changed by policy, so the main method of improvement is increasing the efficiency of solar cells.  Typical crystalline silicon cells today have efficiencies of 20-25%, while today's best multi-junction cells (used primarily in concentrator PV and aerospace applications) have efficiencies of 40-45%.  If the typical cells installed in 2050 will have efficiencies similar to today's best multi-junction cells, this might be represented as a 26% setting of this policy lever.</t>
  </si>
  <si>
    <t>**Description:** This policy reduces fuel consumption in the cement industry by increasing the efficiency of industrial equipment through stronger standards.  The policy setting refers to overall energy use reduction, not the reduction in energy use of newly sold equipment. // **Guidance for setting values:** In 2016, the U.S. Department of Energy developed an industrial energy efficiency potential analysis that suggests the US could double its annual rate of improvement rate through 2030.  Extended through 2050, this equates to a maximum potential improvement of 26% by 2050 relative to BAU.</t>
  </si>
  <si>
    <t>**Description:** This policy is a subsidy paid by the government to suppliers of electricity per unit of electricity generated from nuclear energy.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</si>
  <si>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onshore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</si>
  <si>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photovoltaic solar panels.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</si>
  <si>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solar heat to power systems.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</si>
  <si>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biomass.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</si>
  <si>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is a subsidy paid by the government to suppliers of electricity per unit of electricity generated from offshore wind. // **Guidance for setting values:** Before its phase-out began, the Renewable Electricity Production Tax Credit (PTC) offered $23/MWh for electricity from wind, geothermal, biomass, and solar systems not claiming the Investment Tax Credit.  State-level tax credits and feed-in tariffs for renewable energy range as high as $54/MWh.</t>
  </si>
  <si>
    <t>**Description:** This policy reduces the subsidies paid for the production of coal in the BAU case. // **Guidance for setting values:** A value of 100% eliminates subsidies, increasing the price of coal by 0.3% - 0.5% (varying by sector) in 2050.</t>
  </si>
  <si>
    <t>**Description:** This policy reduces the subsidies paid for the production of natural gas in the BAU case. // **Guidance for setting values:** A value of 100% eliminates subsidies, increasing the price of natural gas by 0.4% - 0.7% (varying by sector) in 2050.</t>
  </si>
  <si>
    <t>**Description:** This policy reduces the subsidies paid for the production of nuclear power in the BAU case. // **Guidance for setting values:** A value of 100% eliminates subsidies, increasing the price of electricity from nuclear plants by 1.2% in 2050.</t>
  </si>
  <si>
    <t>**Description:** This policy reduces the subsidies paid for the production of petroleum diesel in the BAU case. // **Guidance for setting values:** A value of 100% eliminates subsidies, increasing the price of petroleum diesel by 0.2% - 0.3% (varying by sector) in 2050.</t>
  </si>
  <si>
    <t>**Description:** This policy specifies a percentage improvement in fuel economy (distance traveled on the same quantity of fuel with the same cargo or passenger loading) due to fuel economy standards for new heavy-duty passenger vehicles (buses) with gasoline or diesel engines. // **Guidance for setting values:** U.S. fuel economy standards for heavy-duty vehicles vary by vehicle characteristics, but proposed standards for vocational vehicles (the category that includes buses) would reduce GHG emissions by 24% for 2027 model year vehicles relative to the 2018 model year, then remain constant.  Extrapolating this trend to 2050 would be an 85% improvement relative to 2018, compared to a 40% improvement relative to 2018 in the BAU case.  This could be represented by a policy lever setting of 45%.</t>
  </si>
  <si>
    <t>**Description:** This policy specifies a percentage improvement in fuel economy (distance traveled on the same quantity of fuel with the same cargo or passenger loading) due to fuel economy standards for new medium- and heavy-duty freight vehicles (trucks) with gasoline or diesel engines. // **Guidance for setting values:** U.S. fuel economy standards for heavy-duty vehicles vary by vehicle characteristics, but proposed standards for combination tractor-trailers (which are responsible for roughly 60% of HDV emissions) would reduce GHG emissions by 25% for 2027 model year trucks relative to the 2018 model year, then remain constant.  Extrapolating this trend to 2050 would be an 96% improvement relative to 2018, compared to a 40% improvement relative to 2018 in the BAU case.  This could be represented by a policy lever setting of 56%.</t>
  </si>
  <si>
    <t>Output Industry Sector Excluding Ag and Waste CO2e Emissions</t>
  </si>
  <si>
    <t>Electric Vehicle Range &amp; Charging Time</t>
  </si>
  <si>
    <t>Reduce EV Range Anxiety and Charging Time</t>
  </si>
  <si>
    <t>trans reduce EV range anxiety and charging time</t>
  </si>
  <si>
    <t>% reduction in concern</t>
  </si>
  <si>
    <t>Electric Vehicle Charger Deployment</t>
  </si>
  <si>
    <t>EV Charger Deployment</t>
  </si>
  <si>
    <t>trans EV charger deployment</t>
  </si>
  <si>
    <t>chargers / 100k pop</t>
  </si>
  <si>
    <r>
      <rPr>
        <b/>
        <sz val="11"/>
        <rFont val="Calibri"/>
        <family val="2"/>
        <scheme val="minor"/>
      </rPr>
      <t>Number of EV chargers:</t>
    </r>
    <r>
      <rPr>
        <sz val="11"/>
        <rFont val="Calibri"/>
        <family val="2"/>
        <scheme val="minor"/>
      </rPr>
      <t xml:space="preserve"> https://evadoption.com/ev-charging-stations-statistics/                                             </t>
    </r>
    <r>
      <rPr>
        <b/>
        <sz val="11"/>
        <rFont val="Calibri"/>
        <family val="2"/>
        <scheme val="minor"/>
      </rPr>
      <t xml:space="preserve">Number of gas stations: </t>
    </r>
    <r>
      <rPr>
        <sz val="11"/>
        <rFont val="Calibri"/>
        <family val="2"/>
        <scheme val="minor"/>
      </rPr>
      <t xml:space="preserve">U.S. Census, Statistics of U.S. Businesses, https://www.census.gov/data/tables/2016/econ/susb/2016-susb-annual.html                                                            </t>
    </r>
    <r>
      <rPr>
        <b/>
        <sz val="11"/>
        <rFont val="Calibri"/>
        <family val="2"/>
        <scheme val="minor"/>
      </rPr>
      <t xml:space="preserve">Pumps per station: </t>
    </r>
    <r>
      <rPr>
        <sz val="11"/>
        <rFont val="Calibri"/>
        <family val="2"/>
        <scheme val="minor"/>
      </rPr>
      <t>https://247wallst.com/economy/2014/05/22/why-are-there-115000-or-150000-gas-stations-in-america/</t>
    </r>
  </si>
  <si>
    <r>
      <rPr>
        <b/>
        <sz val="11"/>
        <rFont val="Calibri"/>
        <family val="2"/>
        <scheme val="minor"/>
      </rPr>
      <t xml:space="preserve">Ranges: </t>
    </r>
    <r>
      <rPr>
        <sz val="11"/>
        <rFont val="Calibri"/>
        <family val="2"/>
        <scheme val="minor"/>
      </rPr>
      <t xml:space="preserve">https://www.energy.gov/eere/vehicles/articles/fotw-1010-january-1-2018-all-electric-light-vehicle-ranges-can-exceed-those                                              </t>
    </r>
    <r>
      <rPr>
        <b/>
        <sz val="11"/>
        <rFont val="Calibri"/>
        <family val="2"/>
        <scheme val="minor"/>
      </rPr>
      <t xml:space="preserve">Charging Times: </t>
    </r>
    <r>
      <rPr>
        <sz val="11"/>
        <rFont val="Calibri"/>
        <family val="2"/>
        <scheme val="minor"/>
      </rPr>
      <t>https://www.chargepoint.com/files/Quick_Guide_to_Fast_Charging.pdf</t>
    </r>
  </si>
  <si>
    <t>EV Range &amp; Charging Time</t>
  </si>
  <si>
    <t>**Description:** This policy represents increasing the deployment of EV charging stations, including DC Fast and Level 2 charging stations.  It is set in chargers per 100,000 people (cumulative, not per year), additional to chargers in the BAU case.  This policy only affects passenger LDVs.  // **Guidance for setting values:** As of Mar 2019, the U.S. had 63,000 chargers, just under 20 chargers per 100k pop.  In 2016, the U.S. had 111,076 gas stations with an average of 8 fuel pumps each, or 275 pumps per 100k pop.  Therefore, a lever setting of 255 would cause the population density of EV chargers to equal the 2016 population density of fuel pumps.</t>
  </si>
  <si>
    <t>**Description:** This policy specifies a percentage reduction in vehicle buyers' aversion to electric vehicles due to concerns over the vehicles' range (how far the EV can travel on a charge) and charging time.  A 100% setting implies consumers are no more concerned about EV range and charging time than they are about range and fueling time of gasoline vehicles.  It does not imply that range is infinite, nor that charging is instantaneous.  This policy only affects passenger LDVs.  // **Guidance for setting values:** U.S. model year 2017 all-electric (not hybrid) vehicles had ranges from 58 to 335 miles (median 114 miles), and the typical charging time was 0.5 hours (with a DC Fast charger) or 3.5 hours (with a Level 2 charger).</t>
  </si>
  <si>
    <t>Electricity: Levelized Costs, Curtailment and Water Use</t>
  </si>
  <si>
    <t>Water Withdrawals by Power Plants</t>
  </si>
  <si>
    <t>Water Consumption by Power Plants</t>
  </si>
  <si>
    <t>cubic km / yr</t>
  </si>
  <si>
    <t>Share of Preexisting Buildings Subject to Retrofitting</t>
  </si>
  <si>
    <t>Retrofit Existing Buildings</t>
  </si>
  <si>
    <t>% of existing buildings</t>
  </si>
  <si>
    <t>Max policy ID number (for use in header of "PolicyLevers" table)</t>
  </si>
  <si>
    <t>**Description:** This policy replaces the specified fraction of newly sold non-electric heating systems in urban, residential buildings with electricity-using heating systems. // **Guidance for setting values:** In the BAU case, in the United States, the share of electricity among fuels used for heating in urban, residential buildings will fall from 12% to 11% through 2050.</t>
  </si>
  <si>
    <t>**Description:** This policy replaces the specified fraction of newly sold non-electric appliances in urban, residential buildings with electricity-using appliances. // **Guidance for setting values:** In the BAU case, in the United States, the share of electricity among fuels used by appliances in urban, residential buildings will remain constant at roughly 50% through 2050.</t>
  </si>
  <si>
    <t>**Description:** This policy replaces the specified fraction of newly sold non-electric other components in urban, residential buildings with electricity-using components. // **Guidance for setting values:** In the BAU case, in the United States, the share of electricity among fuels used by other components in urban, residential buildings will rise from 87% to 88% through 2050.</t>
  </si>
  <si>
    <t>**Description:** This policy replaces the specified fraction of newly sold non-electric heating systems in rural, residential buildings with electricity-using heating systems. // **Guidance for setting values:** In the BAU case, in the United States, the share of electricity among fuels used for heating in rural, residential buildings will fall from 12% to 11% through 2050.</t>
  </si>
  <si>
    <t>**Description:** This policy replaces the specified fraction of newly sold non-electric appliances in rural, residential buildings with electricity-using appliances. // **Guidance for setting values:** In the BAU case, in the United States, the share of electricity among fuels used by appliances in rural, residential buildings will remain constant at roughly 50% through 2050.</t>
  </si>
  <si>
    <t>**Description:** This policy replaces the specified fraction of newly sold non-electric heating systems in commercial buildings with electricity-using heating systems. // **Guidance for setting values:** In the BAU case, in the United States, the share of electricity among fuels used for heating in commercial buildings will fall from 4% to 3% through 2050.</t>
  </si>
  <si>
    <t>**Description:** This policy replaces the specified fraction of newly sold non-electric appliances in commercial buildings with electricity-using appliances. // **Guidance for setting values:** In the BAU case, in the United States, the share of electricity among fuels used by appliances in commercial buildings will fall from 45% to 42% through 2050.</t>
  </si>
  <si>
    <t>**Description:** This policy replaces the specified fraction of newly sold non-electric other components in commercial buildings with electricity-using components. // **Guidance for setting values:** In the BAU case, in the United States, the share of electricity among fuels used by other components in commercial buildings will fall from 68% to 65% through 2050.</t>
  </si>
  <si>
    <t>Electricity Generation, Capacity, and Demand</t>
  </si>
  <si>
    <t>Electricity Demand by Sector</t>
  </si>
  <si>
    <t>crude oil</t>
  </si>
  <si>
    <t>LPG propane or butane</t>
  </si>
  <si>
    <t>municipal solid waste</t>
  </si>
  <si>
    <t>hydrogen</t>
  </si>
  <si>
    <t>Crude Oil</t>
  </si>
  <si>
    <t>LPG/Propane/Butane</t>
  </si>
  <si>
    <t>Municipal Solid Waste</t>
  </si>
  <si>
    <t>Hydrogen</t>
  </si>
  <si>
    <t>jet fuel or kerosene</t>
  </si>
  <si>
    <t>Jet Fuel/Kerosene</t>
  </si>
  <si>
    <t>heavy or residual fuel oil</t>
  </si>
  <si>
    <t>Heavy/Residual Fuel Oil</t>
  </si>
  <si>
    <t>District Heat and Hydrogen</t>
  </si>
  <si>
    <t>Shift Hydrogen Production to Electrolysis</t>
  </si>
  <si>
    <t>Fraction of Hydrogen Production Pathways Shifted</t>
  </si>
  <si>
    <t>District Heat CHP</t>
  </si>
  <si>
    <t>Use CHP for District Heat</t>
  </si>
  <si>
    <t>Hydrogen Electrolysis</t>
  </si>
  <si>
    <t>hydgn shift production pathways</t>
  </si>
  <si>
    <t>% of hydrogen production</t>
  </si>
  <si>
    <t>**Description:** This policy causes a percentage of merchant hydrogen (i.e. hydrogen produced for sale, not hydrogen produced and consumed on-site within a facility) to be produced via electrolysis rather than via other production pathways. // **Guidance for setting values:** Today, in the United States, roughly 95% of hydrogen is produced via steam reforming of natural gas and 5% is produced via electrolysis.  These shares are not projected to change in the BAU case.</t>
  </si>
  <si>
    <t>bldgs new component fuel shifting</t>
  </si>
  <si>
    <t>Fraction of New Bldg Components Shifted to Other Fuels</t>
  </si>
  <si>
    <t>Agriculture, District Heat &amp; Hydrogen, Buildings, Transportation, Electricity, Industry</t>
  </si>
  <si>
    <t>District Heat &amp; Hydrogen</t>
  </si>
  <si>
    <t>Hydrogen Electrolyzers</t>
  </si>
  <si>
    <t>cost of eqpt. to produce 1 kg H2/yr (2018 dollars)</t>
  </si>
  <si>
    <t>Output Hydrogen Production Equipment CapEx[electrolysis]</t>
  </si>
  <si>
    <t>Reduce Fossil Fuel Exports</t>
  </si>
  <si>
    <t>Percent Reduction in Fossil Fuel Exports</t>
  </si>
  <si>
    <t>indst reduce fossil fuel exports</t>
  </si>
  <si>
    <t>% reduction in exports</t>
  </si>
  <si>
    <t>Hydrogen Vehicle Sales Mandate</t>
  </si>
  <si>
    <t>Minimum Required Hydrogen Vehicle Sales Percentage</t>
  </si>
  <si>
    <t>Hydrogen Veh Sales Mandate</t>
  </si>
  <si>
    <t>trans hydrogen vehicle minimum</t>
  </si>
  <si>
    <t>https://wamu.org/story/19/03/18/japan-is-betting-big-on-the-future-of-hydrogen-cars/</t>
  </si>
  <si>
    <t>**Description:** This policy requires the specified percentage of new passenger LDVs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</si>
  <si>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buses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</si>
  <si>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medium and heavy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</si>
  <si>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**Description:** This policy requires the specified percentage of new light commercial trucks to consist of hydrogen vehicles.  If that percentage would already be achieved through BAU sales plus the effects of other policies, this policy has no effect.  Manufactuers may meet a sales mandate through techniques such as more heavily marketing hydrogen vehicles, lowering the price of hydrogen vehicles, or raising the price of non-hydrogen vehicles. // **Guidance for setting values:** No U.S. state has a hydrogen vehicle sales mandate (though hydrogen vehicles are included as a compliance option under zero-emissions vehicle mandates).  Only about 5000 hydrogen vehicles are on U.S. roads today (roughly 0.002% of U.S. vehicles).  Japan, potentially the country with the greatest commitment to hydrogen vehicles, aims to have 200,000 hydrogen vehicles on its roads by 2025 (which will comprise roughly 0.3% of Japan's vehicles).</t>
  </si>
  <si>
    <t>district heat and hydrogen sector</t>
  </si>
  <si>
    <t>District Heat &amp; Hydrogen Sectors</t>
  </si>
  <si>
    <t>Output Total CO2e Emissions by Sector[district heat and hydrogen sector]</t>
  </si>
  <si>
    <t>Output Energy Related CO2 Emissions from Agriculture; Output Energy Related CO2 Emissions by Sector[district heat and hydrogen sector]; Output Energy Related CO2 Emissions from Buildings Sector; Output Energy Related CO2 Emissions by Sector[transportation sector]; Output Energy Related CO2 Emissions by Sector[electricity sector]; Output Energy Related CO2 Emissions by Sector[industry sector]</t>
  </si>
  <si>
    <t>By Sector (reallocated energy carriers)</t>
  </si>
  <si>
    <t>Output Electricity Generation by Type[geothermal es]; Output Electricity Generation by Type[biomass es]; Output Electricity Generation by Type[solar thermal es]; Output Distributed Solar PV Output; Output Electricity Generation by Type[solar PV es]; Output Electricity Generation by Type[onshore wind es]; Output Electricity Generation by Type[offshore wind es]; Output Electricity Generation by Type[hydro es]; Output Electricity Generation by Type[nuclear es]; Output Non Solar Distributed Output; Output Electricity Generation by Type[municipal solid waste es]; Output Electricity Generation by Type[petroleum es]; Output Electricity Generation by Type[natural gas peaker es]; Output Electricity Generation by Type[natural gas nonpeaker es]; Output Electricity Generation by Type[lignite es]; Output Electricity Generation by Type[hard coal es]; Output Net Imports of Electricity</t>
  </si>
  <si>
    <t>Geothermal, Biomass, Solar Thermal, Distributed Solar PV, Utility Solar PV, Onshore Wind, Offshore Wind, Hydro, Nuclear, Distributed Non-Solar, Municipal Solid Waste, Petroleum, Natural Gas Peaker, Natural Gas Nonpeaker, Lignite, Hard Coal, Imported Electricity</t>
  </si>
  <si>
    <t>Output Change in Electricity Generation by Type[geothermal es]; Output Change in Electricity Generation by Type[biomass es]; Output Change in Electricity Generation by Type[solar thermal es]; Output Change in Distributed Solar PV Output; Output Change in Electricity Generation by Type[solar PV es]; Output Change in Electricity Generation by Type[onshore wind es]; Output Change in Electricity Generation by Type[offshore wind es]; Output Change in Electricity Generation by Type[hydro es]; Output Change in Electricity Generation by Type[nuclear es]; Output Change in Electricity Generation by Type[municipal solid waste es]; Output Change in Electricity Generation by Type[petroleum es]; Output Change in Electricity Generation by Type[natural gas peaker es]; Output Change in Electricity Generation by Type[natural gas nonpeaker es]; Output Change in Electricity Generation by Type[lignite es]; Output Change in Electricity Generation by Type[hard coal es]; Output Change in Net Imports of Electricity</t>
  </si>
  <si>
    <t>Geothermal, Biomass, Solar Thermal, Distributed Solar PV, Utility Solar PV, Onshore Wind, Offshore Wind, Hydro, Nuclear, Municipal Solid Waste, Petroleum, Natural Gas Peaker, Natural Gas Nonpeaker, Lignite, Hard Coal, Imported Electricity</t>
  </si>
  <si>
    <t>Output Electricity Generation Capacity[geothermal es]; Output Electricity Generation Capacity[biomass es]; Output Electricity Generation Capacity[solar thermal es]; Output Distributed Solar PV Capacity; Output Electricity Generation Capacity[solar PV es]; Output Electricity Generation Capacity[onshore wind es]; Output Electricity Generation Capacity[offshore wind es]; Output Electricity Generation Capacity[hydro es]; Output Electricity Generation Capacity[nuclear es]; Output Non Solar Distributed Capacity; Output Electricity Generation Capacity[municipal solid waste es]; Output Electricity Generation Capacity[petroleum es]; Output Electricity Generation Capacity[natural gas peaker es]; Output Electricity Generation Capacity[natural gas nonpeaker es]; Output Electricity Generation Capacity[lignite es]; Output Electricity Generation Capacity[hard coal es]</t>
  </si>
  <si>
    <t>Geothermal, Biomass, Solar Thermal, Distributed Solar PV, Utility Solar PV, Onshore Wind, Offshore Wind, Hydro, Nuclear, Distributed Non-Solar, Municipal Solid Waste, Petroleum, Natural Gas Peaker, Natural Gas Nonpeaker, Lignite, Hard Coal</t>
  </si>
  <si>
    <t>Output Change in Electricity Generation Capacity[geothermal es]; Output Change in Electricity Generation Capacity[biomass es]; Output Change in Electricity Generation Capacity[solar thermal es]; Output Change in Distributed Solar Capacity; Output Change in Electricity Generation Capacity[solar PV es]; Output Change in Electricity Generation Capacity[onshore wind es]; Output Change in Electricity Generation Capacity[offshore wind es]; Output Change in Electricity Generation Capacity[hydro es]; Output Change in Electricity Generation Capacity[nuclear es]; Output Change in Electricity Generation Capacity[municipal solid waste es]; Output Change in Electricity Generation Capacity[petroleum es]; Output Change in Electricity Generation Capacity[natural gas peaker es]; Output Change in Electricity Generation Capacity[natural gas nonpeaker es]; Output Change in Electricity Generation Capacity[lignite es]; Output Change in Electricity Generation Capacity[hard coal es]</t>
  </si>
  <si>
    <t>Geothermal, Biomass, Solar Thermal, Distributed Solar PV, Utility Solar PV, Onshore Wind, Offshore Wind, Hydro, Nuclear, Municipal Solid Waste, Petroleum, Natural Gas Peaker, Natural Gas Nonpeaker, Lignite, Hard Coal</t>
  </si>
  <si>
    <t>620e7a, 00b050, ff6400, f1bb18, ffff00, c2dffd, 087bf1, 004185, 04ffaf, bfb088, ff00ff, 000000, f593e0, c01b00, 004d10, 969696, af64ff</t>
  </si>
  <si>
    <t>620e7a, 00b050, ff6400, f1bb18, ffff00, c2dffd, 087bf1, 004185, 04ffaf, ff00ff, 000000, f593e0, c01b00, 004d10, 969696, af64ff</t>
  </si>
  <si>
    <t>620e7a, 00b050, ff6400, f1bb18, ffff00, c2dffd, 087bf1, 004185, 04ffaf, bfb088, ff00ff, 000000, f593e0, c01b00, 004d10, 969696</t>
  </si>
  <si>
    <t>620e7a, 00b050, ff6400, f1bb18, ffff00, c2dffd, 087bf1, 004185, 04ffaf, ff00ff, 000000, f593e0, c01b00, 004d10, 969696</t>
  </si>
  <si>
    <t>Output Hydrogen Sector Electricity Use; Output Waste Management Electricity Use; Output Agriculture Electricity Use; Output Transportation Sector Electricity Use; Output Industry Sector Electricity Use; Output Buildings Sector Electricity Use</t>
  </si>
  <si>
    <t>Hydrogen Supply, Water &amp; Waste, Agriculture, Transportation, Industry, Buildings</t>
  </si>
  <si>
    <t>620e7a, f593e0, 04ffaf, c01b00, 969696, 087bf1</t>
  </si>
  <si>
    <t>Output Cost per Unit New Elec Output[geothermal es]; Output Cost per Unit New Elec Output[biomass es]; Output Cost per Unit New Elec Output[solar thermal es]; Output Cost per Unit New Elec Output[solar PV es]; Output Cost per Unit New Elec Output[onshore wind es]; Output Cost per Unit New Elec Output[offshore wind es]; Output Cost per Unit New Elec Output[hydro es]; Output Cost per Unit New Elec Output[nuclear es]; Output Cost per Unit New Elec Output[municipal solid waste es]; Output Cost per Unit New Elec Output[petroleum es]; Output Cost per Unit New Elec Output[natural gas peaker es]; Output Cost per Unit New Elec Output[natural gas nonpeaker es]; Output Cost per Unit New Elec Output[lignite es]; Output Cost per Unit New Elec Output[hard coal es]</t>
  </si>
  <si>
    <t>Geothermal, Biomass, Solar Thermal, Utility Solar PV, Onshore Wind, Offshore Wind, Hydro, Nuclear, Municipal Solid Waste, Petroleum, Natural Gas Peaker, Natural Gas Nonpeaker, Lignite, Hard Coal</t>
  </si>
  <si>
    <t>620e7a, 00b050, ff6400, ffff00, c2dffd, 087bf1, 004185, 04ffaf, ff00ff, 000000, f593e0, c01b00, 004d10, 969696</t>
  </si>
  <si>
    <t>Output Water Withdrawn by Power Plants[geothermal es]; Output Water Withdrawn by Power Plants[biomass es]; Output Water Withdrawn by Power Plants[solar thermal es]; Output Water Withdrawn by Power Plants[solar PV es]; Output Water Withdrawn by Power Plants[nuclear es]; Output Water Withdrawn by Power Plants[municipal solid waste es]; Output Water Withdrawn by Power Plants[petroleum es]; Output Water Withdrawn by Power Plants[natural gas peaker es]; Output Water Withdrawn by Power Plants[natural gas nonpeaker es]; Output Water Withdrawn by Power Plants[lignite es]; Output Water Withdrawn by Power Plants[hard coal es]</t>
  </si>
  <si>
    <t>Geothermal, Biomass, Solar Thermal, Utility Solar PV, Nuclear, Municipal Solid Waste, Petroleum, Natural Gas Peaker, Natural Gas Nonpeaker, Lignite, Hard Coal</t>
  </si>
  <si>
    <t>620e7a, 00b050, ff6400, ffff00, 04ffaf, ff00ff, 000000, f593e0, c01b00, 004d10, 969696</t>
  </si>
  <si>
    <t>Output Water Consumed by Power Plants[geothermal es]; Output Water Consumed by Power Plants[biomass es]; Output Water Consumed by Power Plants[solar thermal es]; Output Water Consumed by Power Plants[solar PV es]; Output Water Consumed by Power Plants[hydro es]; Output Water Consumed by Power Plants[nuclear es]; Output Water Consumed by Power Plants[municipal solid waste es]; Output Water Consumed by Power Plants[petroleum es]; Output Water Consumed by Power Plants[natural gas peaker es]; Output Water Consumed by Power Plants[natural gas nonpeaker es]; Output Water Consumed by Power Plants[lignite es]; Output Water Consumed by Power Plants[hard coal es]</t>
  </si>
  <si>
    <t>Geothermal, Biomass, Solar Thermal, Utility Solar PV, Hydro, Nuclear, Municipal Solid Waste, Petroleum, Natural Gas Peaker, Natural Gas Nonpeaker, Lignite, Hard Coal</t>
  </si>
  <si>
    <t>620e7a, 00b050, ff6400, ffff00, 004185, 04ffaf, ff00ff, 000000, f593e0, c01b00, 004d10, 969696</t>
  </si>
  <si>
    <t>Output New Vehicles in Thousands[motorbikes,passenger,battery electric vehicle]; Output New Vehicles in Thousands[motorbikes,passenger,gasoline vehicle]</t>
  </si>
  <si>
    <t>Battery Electric Vehicle, Gasoline Engine Vehicle</t>
  </si>
  <si>
    <t>0-65-133</t>
  </si>
  <si>
    <t>RGB</t>
  </si>
  <si>
    <t>Hex</t>
  </si>
  <si>
    <t>Color</t>
  </si>
  <si>
    <t>Meaning</t>
  </si>
  <si>
    <t>Vehicle Technologies</t>
  </si>
  <si>
    <t>150-150-150</t>
  </si>
  <si>
    <t>004185</t>
  </si>
  <si>
    <t>hydrogen vehicle</t>
  </si>
  <si>
    <t>LPG vehicle</t>
  </si>
  <si>
    <t>191-176-136</t>
  </si>
  <si>
    <t>98-14-122</t>
  </si>
  <si>
    <t>192-27-0</t>
  </si>
  <si>
    <t>0-0-0</t>
  </si>
  <si>
    <t>000000</t>
  </si>
  <si>
    <t>bfb088</t>
  </si>
  <si>
    <t>969696</t>
  </si>
  <si>
    <t>c01b00</t>
  </si>
  <si>
    <t>plug-in hydrid vehicle</t>
  </si>
  <si>
    <t>0-176-80</t>
  </si>
  <si>
    <t>00b050</t>
  </si>
  <si>
    <t>Sectors</t>
  </si>
  <si>
    <t>620e7a</t>
  </si>
  <si>
    <t>087bf1</t>
  </si>
  <si>
    <t>04ffaf</t>
  </si>
  <si>
    <t>f593e0</t>
  </si>
  <si>
    <t>241-187-24</t>
  </si>
  <si>
    <t>8-123-241</t>
  </si>
  <si>
    <t>4-255-175</t>
  </si>
  <si>
    <t>245-147-224</t>
  </si>
  <si>
    <t>Emissions Types</t>
  </si>
  <si>
    <t>energy-related emissions</t>
  </si>
  <si>
    <t>process emissions</t>
  </si>
  <si>
    <t>land use emissions</t>
  </si>
  <si>
    <t>GHGs</t>
  </si>
  <si>
    <t>004d10</t>
  </si>
  <si>
    <t>0-77-16</t>
  </si>
  <si>
    <t>Electricity Sources</t>
  </si>
  <si>
    <t>Distributed Solar PV</t>
  </si>
  <si>
    <t>Utility Solar PV</t>
  </si>
  <si>
    <t>Distributed Non-Solar</t>
  </si>
  <si>
    <t>Imported Electricity</t>
  </si>
  <si>
    <t>ff6400</t>
  </si>
  <si>
    <t>f1bb18</t>
  </si>
  <si>
    <t>c2dffd</t>
  </si>
  <si>
    <t>ff00ff</t>
  </si>
  <si>
    <t>af64ff</t>
  </si>
  <si>
    <t>194-223-253</t>
  </si>
  <si>
    <t>255-100-0</t>
  </si>
  <si>
    <t>255-255-0</t>
  </si>
  <si>
    <t>04ffaf, 620e7a, 087bf1, c01b00, f1bb18, 969696</t>
  </si>
  <si>
    <t>969696, f1bb18</t>
  </si>
  <si>
    <t>255-0-255</t>
  </si>
  <si>
    <t>175-100-255</t>
  </si>
  <si>
    <t>Vehicle Types</t>
  </si>
  <si>
    <t>Cars &amp; SUVs</t>
  </si>
  <si>
    <t>Freight Ships</t>
  </si>
  <si>
    <t>Freight Rail</t>
  </si>
  <si>
    <t>Passenger Rail</t>
  </si>
  <si>
    <t>Freight Aircraft</t>
  </si>
  <si>
    <t>Passenger Aircraft</t>
  </si>
  <si>
    <t>Motorbikes, Passenger Rail, Passenger Aircraft, Buses, Cars &amp; SUVs</t>
  </si>
  <si>
    <t>c01b00, 04ffaf, c2dffd, f1bb18, 969696</t>
  </si>
  <si>
    <t>Passenger Ships</t>
  </si>
  <si>
    <t>Med &amp; Heavy Trucks</t>
  </si>
  <si>
    <t>Fuel + O&amp;M</t>
  </si>
  <si>
    <t>Capital Equipment</t>
  </si>
  <si>
    <t>Carbon Tax on Process Emissions</t>
  </si>
  <si>
    <t>Tax Rebate (Net)</t>
  </si>
  <si>
    <t>Total</t>
  </si>
  <si>
    <t>Cash Flow Components</t>
  </si>
  <si>
    <t>Cash Flow Entities</t>
  </si>
  <si>
    <t>Government</t>
  </si>
  <si>
    <t>Non-Energy Industries</t>
  </si>
  <si>
    <t>Foreign Entities</t>
  </si>
  <si>
    <t>Electricity Suppliers</t>
  </si>
  <si>
    <t>Coal Suppliers</t>
  </si>
  <si>
    <t>Petroleum and Natural Gas Suppliers</t>
  </si>
  <si>
    <t>Biomass and Biofuel Suppliers</t>
  </si>
  <si>
    <t>Other Energy Suppliers</t>
  </si>
  <si>
    <t>Industries</t>
  </si>
  <si>
    <t>Cement and Other Carbonates</t>
  </si>
  <si>
    <t>Chemicals</t>
  </si>
  <si>
    <t>Iron and Steel</t>
  </si>
  <si>
    <t>Natural Gas and Petroleum Systems</t>
  </si>
  <si>
    <t>Building Components</t>
  </si>
  <si>
    <t>Building Types</t>
  </si>
  <si>
    <t>Liquid Biofuels</t>
  </si>
  <si>
    <t>District Heat</t>
  </si>
  <si>
    <t>Meaning 1</t>
  </si>
  <si>
    <t>Commercial Buildings</t>
  </si>
  <si>
    <t>Buildings / Residential Buildings</t>
  </si>
  <si>
    <t>004185, 087bf1, c01b00, 969696</t>
  </si>
  <si>
    <t>000000, 00b050, f1bb18, 087bf1, c01b00</t>
  </si>
  <si>
    <t>Solar (total of all solar types)</t>
  </si>
  <si>
    <t>Wind (total of both wind types)</t>
  </si>
  <si>
    <t>Heavy or Residual Fuel Oil</t>
  </si>
  <si>
    <t>173-102-0</t>
  </si>
  <si>
    <t>116-0-0</t>
  </si>
  <si>
    <t>ad6600</t>
  </si>
  <si>
    <t>Output Freight Dist Transported[aircraft,freight]; Output Freight Dist Transported[LDVs,freight]; Output Freight Dist Transported[ships,freight]; Output Freight Dist Transported[rail,freight]; Output Freight Dist Transported[HDVs,freight]</t>
  </si>
  <si>
    <t>Freight Aircraft, Light Freight Trucks, Freight Ships, Freight Rail, Med &amp; Heavy Trucks</t>
  </si>
  <si>
    <t>087bf1, f593e0, 004185, 00b050, 000000</t>
  </si>
  <si>
    <t>f1bb18, 969696</t>
  </si>
  <si>
    <t>Output Vehicles in Millions[motorbikes,passenger,battery electric vehicle]; Output Vehicles in Millions[motorbikes,passenger,gasoline vehicle]</t>
  </si>
  <si>
    <t>Output Transportation Pollutant Emissions by Vehicle Type[motorbikes,passenger,CO2]; Output Transportation Pollutant Emissions by Vehicle Type[ships,freight,CO2]; Output Transportation Pollutant Emissions by Vehicle Type[ships,passenger,CO2]; Output Transportation Pollutant Emissions by Vehicle Type[rail,freight,CO2]; Output Transportation Pollutant Emissions by Vehicle Type[rail,passenger,CO2]; Output Transportation Pollutant Emissions by Vehicle Type[aircraft,freight,CO2]; Output Transportation Pollutant Emissions by Vehicle Type[HDVs,passenger,CO2]; Output Transportation Pollutant Emissions by Vehicle Type[LDVs,freight,CO2]; Output Transportation Pollutant Emissions by Vehicle Type[aircraft,passenger,CO2]; Output Transportation Pollutant Emissions by Vehicle Type[HDVs,freight,CO2]; Output Transportation Pollutant Emissions by Vehicle Type[LDVs,passenger,CO2]</t>
  </si>
  <si>
    <t>c01b00, 004185, af64ff, 00b050, 04ffaf, 087bf1, f1bb18, f593e0, c2dffd, 000000, 969696</t>
  </si>
  <si>
    <t>Output Transportation Sector Fuel Used by Vehicle Type[motorbikes,passenger]; Output Transportation Sector Fuel Used by Vehicle Type[ships,freight]; Output Transportation Sector Fuel Used by Vehicle Type[ships,passenger]; Output Transportation Sector Fuel Used by Vehicle Type[rail,freight]; Output Transportation Sector Fuel Used by Vehicle Type[rail,passenger]; Output Transportation Sector Fuel Used by Vehicle Type[aircraft,freight]; Output Transportation Sector Fuel Used by Vehicle Type[HDVs,passenger]; Output Transportation Sector Fuel Used by Vehicle Type[LDVs,freight]; Output Transportation Sector Fuel Used by Vehicle Type[aircraft,passenger]; Output Transportation Sector Fuel Used by Vehicle Type[HDVs,freight]; Output Transportation Sector Fuel Used by Vehicle Type[LDVs,passenger]</t>
  </si>
  <si>
    <t>Output Industry Sector CO2e Emissions by Industry[cement and other carbonates]; Output Industry Sector CO2e Emissions by Industry[coal mining]; Output Industry Sector CO2e Emissions by Industry[iron and steel]; Output Industry Sector CO2e Emissions by Industry[chemicals]; Output Industry Sector CO2e Emissions by Industry[natural gas and petroleum systems]; Output Industry Sector CO2e Emissions by Industry[other industries]</t>
  </si>
  <si>
    <t>Cement and Other Carbonates, Mining, Iron and Steel, Chemicals, Natural Gas and Petroleum Systems, Other Industries</t>
  </si>
  <si>
    <t>00b050, 969696, 087bf1, f1bb18, c01b00, 000000</t>
  </si>
  <si>
    <t>Output Process Emissions in CO2e by Industry[cement and other carbonates]; Output Process Emissions in CO2e by Industry[coal mining]; Output Process Emissions in CO2e by Industry[iron and steel]; Output Process Emissions in CO2e by Industry[chemicals]; Output Process Emissions in CO2e by Industry[natural gas and petroleum systems]; Output Process Emissions in CO2e by Industry[other industries]</t>
  </si>
  <si>
    <t>Output Industrial Fuel Use by Industry[cement and other carbonates]; Output Industrial Fuel Use by Industry[coal mining]; Output Industrial Fuel Use by Industry[iron and steel]; Output Industrial Fuel Use by Industry[chemicals]; Output Industrial Fuel Use by Industry[natural gas and petroleum systems]; Output Industrial Fuel Use by Industry[other industries]</t>
  </si>
  <si>
    <t>Primary Energy Sources</t>
  </si>
  <si>
    <t>Output Total CO2e Emissions by Pollutant[N2O]; Output Total CO2e Emissions by Pollutant[F gases]; Output Total CO2e Emissions by Pollutant[CH4]; Output Total CO2e Emissions by Pollutant[CO2]</t>
  </si>
  <si>
    <t>N2O, F-gases, CH4, CO2</t>
  </si>
  <si>
    <t>00b050, 000000, c01b00, 969696</t>
  </si>
  <si>
    <t>Output Industry Sector CO2e Emissions by Pollutant[N2O]; Output Industry Sector CO2e Emissions by Pollutant[F gases]; Output Industry Sector CO2e Emissions by Pollutant[CH4]; Output Industry Sector CO2e Emissions by Pollutant[CO2]</t>
  </si>
  <si>
    <t>Output Process Emissions in CO2e by Pollutant[N2O]; Output Process Emissions in CO2e by Pollutant[F gases]; Output Process Emissions in CO2e by Pollutant[CH4]; Output Process Emissions in CO2e by Pollutant[CO2]</t>
  </si>
  <si>
    <t>Output New Vehicles in Millions[LDVs,passenger,hydrogen vehicle]; Output New Vehicles in Millions[LDVs,passenger,battery electric vehicle]; Output New Vehicles in Millions[LDVs,passenger,plugin hybrid vehicle]; Output New Vehicles in Millions[LDVs,passenger,natural gas vehicle]; Output New Vehicles in Millions[LDVs,passenger,LPG vehicle]; Output New Vehicles in Millions[LDVs,passenger,diesel vehicle]; Output New Vehicles in Millions[LDVs,passenger,gasoline vehicle]</t>
  </si>
  <si>
    <t>Hydrogen Vehicle, Battery Electric Vehicle, Plug-in Hybrid Vehicle, Natural Gas Vehicle, LPG Vehicle, Diesel Engine Vehicle, Gasoline Engine Vehicle</t>
  </si>
  <si>
    <t>620e7a, f1bb18, 00b050, c01b00, 087bf1, 000000, 969696</t>
  </si>
  <si>
    <t>Output New Vehicles in Thousands[HDVs,passenger,hydrogen vehicle]; Output New Vehicles in Thousands[HDVs,passenger,battery electric vehicle]; Output New Vehicles in Thousands[HDVs,passenger,plugin hybrid vehicle]; Output New Vehicles in Thousands[HDVs,passenger,natural gas vehicle]; Output New Vehicles in Thousands[HDVs,passenger,LPG vehicle]; Output New Vehicles in Thousands[HDVs,passenger,gasoline vehicle]; Output New Vehicles in Thousands[HDVs,passenger,diesel vehicle]</t>
  </si>
  <si>
    <t>Hydrogen Vehicle, Battery Electric Vehicle, Plug-in Hybrid Vehicle, Natural Gas Vehicle, LPG Vehicle, Gasoline Engine Vehicle, Diesel Engine Vehicle</t>
  </si>
  <si>
    <t>620e7a, f1bb18, 00b050, c01b00, 087bf1, 969696, 000000</t>
  </si>
  <si>
    <t>Output New Vehicles in Thousands[LDVs,freight,hydrogen vehicle]; Output New Vehicles in Thousands[LDVs,freight,battery electric vehicle]; Output New Vehicles in Thousands[LDVs,freight,plugin hybrid vehicle]; Output New Vehicles in Thousands[LDVs,freight,natural gas vehicle]; Output New Vehicles in Thousands[LDVs,freight,LPG vehicle]; Output New Vehicles in Thousands[LDVs,freight,diesel vehicle]; Output New Vehicles in Thousands[LDVs,freight,gasoline vehicle]</t>
  </si>
  <si>
    <t>Output New Vehicles in Thousands[HDVs,freight,hydrogen vehicle]; Output New Vehicles in Thousands[HDVs,freight,battery electric vehicle]; Output New Vehicles in Thousands[HDVs,freight,plugin hybrid vehicle]; Output New Vehicles in Thousands[HDVs,freight,natural gas vehicle]; Output New Vehicles in Thousands[HDVs,freight,LPG vehicle]; Output New Vehicles in Thousands[HDVs,freight,gasoline vehicle]; Output New Vehicles in Thousands[HDVs,freight,diesel vehicle]</t>
  </si>
  <si>
    <t>Output Vehicles in Millions[LDVs,passenger,hydrogen vehicle]; Output Vehicles in Millions[LDVs,passenger,battery electric vehicle]; Output Vehicles in Millions[LDVs,passenger,plugin hybrid vehicle]; Output Vehicles in Millions[LDVs,passenger,natural gas vehicle]; Output Vehicles in Millions[LDVs,passenger,LPG vehicle]; Output Vehicles in Millions[LDVs,passenger,diesel vehicle]; Output Vehicles in Millions[LDVs,passenger,gasoline vehicle]</t>
  </si>
  <si>
    <t>Output Vehicles in Millions[HDVs,passenger,hydrogen vehicle]; Output Vehicles in Millions[HDVs,passenger,battery electric vehicle]; Output Vehicles in Millions[HDVs,passenger,plugin hybrid vehicle]; Output Vehicles in Millions[HDVs,passenger,natural gas vehicle]; Output Vehicles in Millions[HDVs,passenger,LPG vehicle]; Output Vehicles in Millions[HDVs,passenger,gasoline vehicle]; Output Vehicles in Millions[HDVs,passenger,diesel vehicle]</t>
  </si>
  <si>
    <t>Output Vehicles in Millions[LDVs,freight,hydrogen vehicle]; Output Vehicles in Millions[LDVs,freight,battery electric vehicle]; Output Vehicles in Millions[LDVs,freight,plugin hybrid vehicle]; Output Vehicles in Millions[LDVs,freight,natural gas vehicle]; Output Vehicles in Millions[LDVs,freight,LPG vehicle]; Output Vehicles in Millions[LDVs,freight,diesel vehicle]; Output Vehicles in Millions[LDVs,freight,gasoline vehicle]</t>
  </si>
  <si>
    <t>Output Vehicles in Millions[HDVs,freight,hydrogen vehicle]; Output Vehicles in Millions[HDVs,freight,battery electric vehicle]; Output Vehicles in Millions[HDVs,freight,plugin hybrid vehicle]; Output Vehicles in Millions[HDVs,freight,natural gas vehicle]; Output Vehicles in Millions[HDVs,freight,LPG vehicle]; Output Vehicles in Millions[HDVs,freight,gasoline vehicle]; Output Vehicles in Millions[HDVs,freight,diesel vehicle]</t>
  </si>
  <si>
    <t>Hydrogen, Electricity, Natural Gas, Jet Fuel, LPG, Biofuel Diesel, Biofuel Gasoline, Petroleum Diesel, Petroleum Gasoline</t>
  </si>
  <si>
    <t>620e7a, f1bb18, c01b00, c2dffd, 087bf1, 00b050, 04ffaf, 000000, 969696</t>
  </si>
  <si>
    <t>Kerosene</t>
  </si>
  <si>
    <t>Transportation Fuels</t>
  </si>
  <si>
    <t>Jet Fuel</t>
  </si>
  <si>
    <t>LPG</t>
  </si>
  <si>
    <t>LPG Propane and Butane</t>
  </si>
  <si>
    <t>Other Petroleum</t>
  </si>
  <si>
    <t>Industry Fuels</t>
  </si>
  <si>
    <t>Buildings Fuels</t>
  </si>
  <si>
    <t>Output Components Energy Use by Energy Source[hydrogen bf]; Output Components Energy Use by Energy Source[hard coal bf]; Output Components Energy Use by Energy Source[heat bf]; Output Components Energy Use by Energy Source[biomass bf]; Output Components Energy Use by Energy Source[petroleum diesel bf]; Output Components Energy Use by Energy Source[LPG propane or butane bf]; Output Components Energy Use by Energy Source[natural gas bf]; Output Components Energy Use by Energy Source[electricity bf]</t>
  </si>
  <si>
    <t>620e7a, 969696, f593e0, 00b050, 000000, 087bf1, c01b00, f1bb18</t>
  </si>
  <si>
    <t>Hydrogen, Hard Coal, District Heat, Biomass, Other Petroleum, LPG Propane and Butane, Natural Gas, Electricity</t>
  </si>
  <si>
    <t>LPG Propane &amp; Butane Consumption</t>
  </si>
  <si>
    <t>Municipal Solid Waste Consumption</t>
  </si>
  <si>
    <t>Hydrogen Consumption</t>
  </si>
  <si>
    <t>million gallons / year</t>
  </si>
  <si>
    <t>Output Total LPG Propane and Butane Consumption</t>
  </si>
  <si>
    <t>Output Total Municipal Solid Waste Consumption</t>
  </si>
  <si>
    <t>Output Total Hydrogen Consumption</t>
  </si>
  <si>
    <t>Refined Petroleum Fuels</t>
  </si>
  <si>
    <t>Coal</t>
  </si>
  <si>
    <t>Uranium</t>
  </si>
  <si>
    <t>Change in Energy Export Revenue</t>
  </si>
  <si>
    <t>Change in Energy Import Expenditures</t>
  </si>
  <si>
    <t>Energy Exports</t>
  </si>
  <si>
    <t>Energy Export Revenue</t>
  </si>
  <si>
    <t>Energy Imports</t>
  </si>
  <si>
    <t>Energy Import Expenditures</t>
  </si>
  <si>
    <t>000000, 087bf1, f593e0, 04ffaf, f1bb18, 969696, c01b00, 00b050, 620e7a</t>
  </si>
  <si>
    <t>Output Total Primary Energy Use by Type[geothermal]; Output Liquid Biofuels Primary Energy Use; Output Total Primary Energy Use by Type[municipal solid waste]; Output Total Primary Energy Use by Type[biomass]; Output Total Primary Energy Use by Type[solar]; Output Total Primary Energy Use by Type[wind]; Output Total Primary Energy Use by Type[hydro]; Output Total Primary Energy Use by Type[nuclear]; Output Refined Petroleum Fuels Primary Energy Use; Output Total Primary Energy Use by Type[crude oil]; Output Total Primary Energy Use by Type[natural gas]; Output Total Primary Energy Use by Type[lignite]; Output Total Primary Energy Use by Type[hard coal]</t>
  </si>
  <si>
    <t>Geothermal, Liquid Biofuels, Municipal Solid Waste, Biomass, Solar, Wind, Hydro, Nuclear, Refined Petroleum Fuels, Crude Oil, Natural Gas, Lignite, Hard Coal</t>
  </si>
  <si>
    <t>620e7a, af64ff, ff00ff, 00b050, f1bb18, c2dffd, 004185, 04ffaf, 000000, 740000, c01b00, 004d10, 969696</t>
  </si>
  <si>
    <t>Output Energy Exports including Electricity[electricity]; Output Liquid Biofuels Exports; Output Energy Exports including Electricity[biomass]; Output Coal and Lignite Exports; Output Energy Exports including Electricity[natural gas]; Output Refined Petroleum Fuels Exports; Output Energy Exports including Electricity[crude oil]</t>
  </si>
  <si>
    <t>Electricity, Liquid Biofuels, Biomass, Coal, Natural Gas, Refined Petroleum Fuels, Crude Oil</t>
  </si>
  <si>
    <t>f1bb18, af64ff, 00b050, 969696, c01b00, 000000, 740000</t>
  </si>
  <si>
    <t>Output Change in Energy Exports including Electricity[electricity]; Output Change in Liquid Biofuels Exports; Output Change in Energy Exports including Electricity[biomass]; Output Change in Coal and Lignite Exports; Output Change in Energy Exports including Electricity[natural gas]; Output Change in Refined Petroleum Fuels Exports; Output Change in Energy Exports including Electricity[crude oil]</t>
  </si>
  <si>
    <t>Output Energy Export Revenue including Electricity[electricity]; Output Liquid Biofuels Export Revenue; Output Energy Export Revenue including Electricity[biomass]; Output Coal and Lignite Export Revenue; Output Energy Export Revenue including Electricity[natural gas]; Output Refined Petroleum Fuels Export Revenue; Output Energy Export Revenue including Electricity[crude oil]</t>
  </si>
  <si>
    <t>Output Change in Energy Export Revenue including Electricity[electricity]; Output Change in Liquid Biofuels Export Revenue; Output Change in Energy Export Revenue including Electricity[biomass]; Output Change in Coal and Lignite Export Revenue; Output Change in Energy Export Revenue including Electricity[natural gas]; Output Change in Refined Petroleum Fuels Export Revenue; Output Change in Energy Export Revenue including Electricity[crude oil]</t>
  </si>
  <si>
    <t>Output Fuel Costs per Unit Energy by Sector[electricity,commercial buildings sector]; Output Fuel Costs per Unit Energy by Sector[electricity,residential buildings sector]; Output Fuel Costs per Unit Energy by Sector[electricity,transportation sector]; Output Fuel Costs per Unit Energy by Sector[electricity,industry sector]; Output Fuel Costs per Unit Energy by Sector[electricity,district heat and hydrogen sector]</t>
  </si>
  <si>
    <t>Commercial Buildings Sector, Residential Buildings Sector, Transportation Sector, Industry Sector, Hydrogen Sector</t>
  </si>
  <si>
    <t>004185, 087bf1, c01b00, 969696, 620e7a</t>
  </si>
  <si>
    <t>Output Fuel Costs per Unit Energy by Sector[natural gas,commercial buildings sector]; Output Fuel Costs per Unit Energy by Sector[natural gas,residential buildings sector]; Output Fuel Costs per Unit Energy by Sector[natural gas,electricity sector]; Output Fuel Costs per Unit Energy by Sector[natural gas,transportation sector]; Output Fuel Costs per Unit Energy by Sector[natural gas,industry sector]; Output Fuel Costs per Unit Energy by Sector[natural gas,district heat and hydrogen sector]</t>
  </si>
  <si>
    <t>Commercial Buildings Sector, Residential Buildings Sector, Electricity Sector, Transportation Sector, Industry Sector, District Heat &amp; Hydrogen Sectors</t>
  </si>
  <si>
    <t>004185, 087bf1, f1bb18, c01b00, 969696, 620e7a</t>
  </si>
  <si>
    <t>Output Fuel Costs per Unit Energy by Sector[petroleum diesel,commercial buildings sector]; Output Fuel Costs per Unit Energy by Sector[petroleum diesel,residential buildings sector]; Output Fuel Costs per Unit Energy by Sector[petroleum diesel,electricity sector]; Output Fuel Costs per Unit Energy by Sector[petroleum diesel,transportation sector]; Output Fuel Costs per Unit Energy by Sector[petroleum diesel,industry sector]; Output Fuel Costs per Unit Energy by Sector[petroleum diesel,district heat and hydrogen sector]</t>
  </si>
  <si>
    <t>Output Fuel Costs per Unit Energy by Sector[biomass,commercial buildings sector]; Output Fuel Costs per Unit Energy by Sector[biomass,residential buildings sector]; Output Fuel Costs per Unit Energy by Sector[biomass,electricity sector]; Output Fuel Costs per Unit Energy by Sector[biomass,industry sector]; Output Fuel Costs per Unit Energy by Sector[biomass,district heat and hydrogen sector]</t>
  </si>
  <si>
    <t>Commercial Buildings Sector, Residential Buildings Sector, Electricity Sector, Industry Sector, District Heat &amp; Hydrogen Sectors</t>
  </si>
  <si>
    <t>004185, 087bf1, f1bb18, 969696, 620e7a</t>
  </si>
  <si>
    <t>LPG Propane or Butane</t>
  </si>
  <si>
    <t>2018 dollars / barrel</t>
  </si>
  <si>
    <t>2018 dollars / kg</t>
  </si>
  <si>
    <t>Output Fuel Costs per Unit Energy by Sector[hard coal,electricity sector]; Output Fuel Costs per Unit Energy by Sector[hard coal,industry sector]; Output Fuel Costs per Unit Energy by Sector[hard coal,district heat and hydrogen sector]</t>
  </si>
  <si>
    <t>Electricity Sector, Industry Sector, District Heat &amp; Hydrogen Sectors</t>
  </si>
  <si>
    <t>f1bb18, 969696, 620e7a</t>
  </si>
  <si>
    <t>Output Fuel Costs per Unit Energy by Sector[LPG propane or butane,commercial buildings sector]; Output Fuel Costs per Unit Energy by Sector[LPG propane or butane,residential buildings sector]; Output Fuel Costs per Unit Energy by Sector[LPG propane or butane,transportation sector]; Output Fuel Costs per Unit Energy by Sector[LPG propane or butane,industry sector]</t>
  </si>
  <si>
    <t>Research and Development</t>
  </si>
  <si>
    <t>Cash Flow Change (by Entity)</t>
  </si>
  <si>
    <t>Output Change in Cash Flow by Entity[government]; Output Change in Cash Flow by Entity[nonenergy industries]; Output Change in Cash Flow by Entity[labor and consumers]; Output Change in Cash Flow by Entity[foreign entities]; Output Change in Cash Flow by Entity[electricity suppliers]; Output Change in Cash Flow by Entity[coal suppliers]; Output Change in Cash Flow by Entity[natural gas and petroleum suppliers]; Output Change in Cash Flow by Entity[biomass and biofuel suppliers]; Output Change in Cash Flow by Entity[other energy suppliers]</t>
  </si>
  <si>
    <t>Government, Non-Energy Industries, Labor and Consumers, Foreign Entities, Electricity Suppliers, Coal Suppliers, Natural Gas and Petroleum Suppliers, Biomass and Biofuel Suppliers, Other Energy Suppliers</t>
  </si>
  <si>
    <t>Labor and Consumers</t>
  </si>
  <si>
    <t>Government Cash Flow Components</t>
  </si>
  <si>
    <t>Non-Energy Industries Cash Flow Components</t>
  </si>
  <si>
    <t>Labor and Consumers Cash Flow Components</t>
  </si>
  <si>
    <t>Foreign Entities Cash Flow Components</t>
  </si>
  <si>
    <t>Electricity Supplier Cash Flow Components</t>
  </si>
  <si>
    <t>Coal Supplier Cash Flow Components</t>
  </si>
  <si>
    <t>Natural Gas and Petroleum Supplier Cash Flow Components</t>
  </si>
  <si>
    <t>Change in CapEx + OpEx Components</t>
  </si>
  <si>
    <t>Change in Energy Expenditures (inverted)</t>
  </si>
  <si>
    <t>Change in Nonenergy Expenditures (inverted)</t>
  </si>
  <si>
    <t>Output Change in Revenue by Entity[government]; Output Change in Energy Expenditures by Entity Inverted[government]; Output Change in Nonenergy Expenditures by Entity Inverted[government]; Output Change in Cash Flow by Entity[government]</t>
  </si>
  <si>
    <t>Change in Revenue, Change in Energy Expenditures (inverted), Change in Non-Energy Expenditures (inverted), Total</t>
  </si>
  <si>
    <t>00b050, c01b00, 087bf1, 000000</t>
  </si>
  <si>
    <t>00b050, c01b00, 087bf1, 000002</t>
  </si>
  <si>
    <t>00b050, c01b00, 087bf1, 000003</t>
  </si>
  <si>
    <t>Output Change in Revenue by Entity[labor and consumers]; Output Change in Energy Expenditures by Entity Inverted[labor and consumers]; Output Change in Nonenergy Expenditures by Entity Inverted[labor and consumers]; Output Change in Cash Flow by Entity[labor and consumers]</t>
  </si>
  <si>
    <t>Output Change in Revenue by Entity[foreign entities]; Output Change in Energy Expenditures by Entity Inverted[foreign entities]; Output Change in Nonenergy Expenditures by Entity Inverted[foreign entities]; Output Change in Cash Flow by Entity[foreign entities]</t>
  </si>
  <si>
    <t>Change in Revenue / Change in Domestic Revenue</t>
  </si>
  <si>
    <t>Change in Export Revenue</t>
  </si>
  <si>
    <t>Change in Domestic Revenue, Change in Export Revenue, Change in Energy Expenditures (inverted), Change in Non-Energy Expenditures (inverted), Total</t>
  </si>
  <si>
    <t>00b050, f1bb18, c01b00, 087bf1, 000001</t>
  </si>
  <si>
    <t>Output Change in Domestic Revenue by Entity[nonenergy industries]; Output Change in Export Revenue by Entity[nonenergy industries]; Output Change in Energy Expenditures by Entity Inverted[nonenergy industries]; Output Change in Nonenergy Expenditures by Entity Inverted[nonenergy industries]; Output Change in Cash Flow by Entity[nonenergy industries]</t>
  </si>
  <si>
    <t>Output Change in Domestic Revenue by Entity[electricity suppliers]; Output Change in Export Revenue by Entity[electricity suppliers]; Output Change in Energy Expenditures by Entity Inverted[electricity suppliers]; Output Change in Nonenergy Expenditures by Entity Inverted[electricity suppliers]; Output Change in Cash Flow by Entity[electricity suppliers]</t>
  </si>
  <si>
    <t>Output Change in Domestic Revenue by Entity[coal suppliers]; Output Change in Export Revenue by Entity[coal suppliers]; Output Change in Energy Expenditures by Entity Inverted[coal suppliers]; Output Change in Nonenergy Expenditures by Entity Inverted[coal suppliers]; Output Change in Cash Flow by Entity[coal suppliers]</t>
  </si>
  <si>
    <t>Output Change in Domestic Revenue by Entity[natural gas and petroleum suppliers]; Output Change in Export Revenue by Entity[natural gas and petroleum suppliers]; Output Change in Energy Expenditures by Entity Inverted[natural gas and petroleum suppliers]; Output Change in Nonenergy Expenditures by Entity Inverted[natural gas and petroleum suppliers]; Output Change in Cash Flow by Entity[natural gas and petroleum suppliers]</t>
  </si>
  <si>
    <t>Electrification + Hydrogen</t>
  </si>
  <si>
    <t>**Description:** This policy reduces greenhouse gas emissions from the other industries category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</si>
  <si>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</si>
  <si>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</si>
  <si>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</si>
  <si>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natural gas and petroleum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</si>
  <si>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</si>
  <si>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iron and steel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</si>
  <si>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</si>
  <si>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</si>
  <si>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chemicals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</si>
  <si>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</si>
  <si>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</si>
  <si>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mining industry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</si>
  <si>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</si>
  <si>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example, the process of creating new steel from iron ore requires not just heat but also a chemical reducing agent and source of carbon atoms.  Today, this is provided by coke, a fuel derived from coal.</t>
  </si>
  <si>
    <t>**Description:** This policy reduces greenhouse gas emissions from the other industries category by switching the fuel used by facilities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</si>
  <si>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hard coal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</si>
  <si>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00b050, f1bb18, c01b00, 087bf1, 000002</t>
  </si>
  <si>
    <t>00b050, f1bb18, c01b00, 087bf1, 000003</t>
  </si>
  <si>
    <t>Output Change in Domestic Revenue by Entity[biomass and biofuel suppliers]; Output Change in Export Revenue by Entity[biomass and biofuel suppliers]; Output Change in Energy Expenditures by Entity Inverted[biomass and biofuel suppliers]; Output Change in Nonenergy Expenditures by Entity Inverted[biomass and biofuel suppliers]; Output Change in Cash Flow by Entity[biomass and biofuel suppliers]</t>
  </si>
  <si>
    <t>Output Change in Domestic Revenue by Entity[other energy suppliers]; Output Change in Export Revenue by Entity[other energy suppliers]; Output Change in Energy Expenditures by Entity Inverted[other energy suppliers]; Output Change in Nonenergy Expenditures by Entity Inverted[other energy suppliers]; Output Change in Cash Flow by Entity[other energy suppliers]</t>
  </si>
  <si>
    <t>Biomass and Biofuel Supplier Cash Flow Components</t>
  </si>
  <si>
    <t>Other Energy Supplier Cash Flow Components</t>
  </si>
  <si>
    <t>ev-charger-deployment.html</t>
  </si>
  <si>
    <t>reduce-range-anxiety-charging-time.html</t>
  </si>
  <si>
    <t>hydrogen-vehicle-mandate.html</t>
  </si>
  <si>
    <t>material-efficiency-longevity-reuse.html</t>
  </si>
  <si>
    <t>water-conservation-waste-reduction.html</t>
  </si>
  <si>
    <t>reduce-fuel-exports.html</t>
  </si>
  <si>
    <t>**Description:** This policy reduces production of hard coal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15% of U.S. hard coal production.</t>
  </si>
  <si>
    <t>**Description:** This policy reduces production of natural gas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natural gas production.</t>
  </si>
  <si>
    <t>**Description:** This policy reduces production of petroleun gasoline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8% of U.S. petroleun gasoline production.</t>
  </si>
  <si>
    <t>**Description:** This policy reduces production of petroleum diesel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27% of U.S. petroleum dieselproduction.</t>
  </si>
  <si>
    <t>**Description:** This policy reduces production of jet fuel and kerosene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11% of U.S. jet fuel and kerosene production.</t>
  </si>
  <si>
    <t>**Description:** This policy reduces production of crude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12% of U.S. crude oil production.</t>
  </si>
  <si>
    <t>**Description:** This policy reduces production of heavy and residual fuel oil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72% of U.S. heavy and residual fuel oil production.</t>
  </si>
  <si>
    <t>**Description:** This policy reduces production of LPG, propane, and butane for export. This lever may represent a reduction in fuel demand by actors outside the modeled region (e.g. not caused by domestic policy), or a conscious policy within the modeled region to transition its economy away from dependence on fossil fuel exports. // **Guidance for setting values:** Today, exports represent 47% of U.S. LPG, propane, and butane production.</t>
  </si>
  <si>
    <t>shift-to-non-animal-products.html</t>
  </si>
  <si>
    <t>**Description:** This policy causes non-animal products to be substituted for animal products, which might be achieved by changes in consumer preferences or by changes in costs of agricultural products (such as by redirecting subsidies currently paid to farmers who raise animals or feed crops to farmers growing fruits, vegetables, and other plant-based foods for human consumption).  Moderate settings of this policy lever do not imply a vegan diet: for instance, a 50% setting could represent each individual consuming half as many animal products, rather than half of the population consuming no animal products. // **Guidance for setting values:** According to OECD statistics, the U.S. has the highest per-capita meat consumption in the world, at 99 kg/person/year.  If the U.S. were to achieve a rate similar to that in Europe (70 kg/person/yr), Japan (36 kg/person/yr), or India (3 kg/person/yr), this would be a reduction of 29% (Europe), 64% (Japan), or 97% (India) respectively.</t>
  </si>
  <si>
    <t>district-heat-fuel-switching.html</t>
  </si>
  <si>
    <t>switch-hydrogen-production-pathway.html</t>
  </si>
  <si>
    <t>industry-elec-and-hydrogen.html</t>
  </si>
  <si>
    <t>forest-restoration.html</t>
  </si>
  <si>
    <t>peatland-restoration.html</t>
  </si>
  <si>
    <t>hydrogen if</t>
  </si>
  <si>
    <t>crude oil if</t>
  </si>
  <si>
    <t>heavy or residual fuel oil if</t>
  </si>
  <si>
    <t>LPG propane or butane if</t>
  </si>
  <si>
    <t>Crude Oil Use</t>
  </si>
  <si>
    <t>Hydrogen Use</t>
  </si>
  <si>
    <t>Heavy or Residual Fuel Oil Use</t>
  </si>
  <si>
    <t>LPG Propane or Butane Use</t>
  </si>
  <si>
    <t>**Description:** This policy reduces greenhouse gas emissions from the natural gas and petroleum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</si>
  <si>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petroleum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</si>
  <si>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natural gas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</si>
  <si>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</si>
  <si>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cement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</si>
  <si>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natural gas and petroleum industry by switching the fuel used by facilities from crude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</si>
  <si>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</si>
  <si>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iron and steel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</si>
  <si>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</si>
  <si>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chemicals industry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</si>
  <si>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mining industry by switching the fuel used by facilities from coal mining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</si>
  <si>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</si>
  <si>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agriculture industry by switching the fuel used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</si>
  <si>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heavy or residual fuel oil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</si>
  <si>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reduces greenhouse gas emissions from the other industries category by switching the fuel used by facilities from LPG, propane, or butane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</si>
  <si>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**Description:** This policy requires the specified percentage of new passenger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</si>
  <si>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freight aircraft to consist of battery electric vehicles.  If that percentage would already be achieved through BAU sales plus the effects of other policies, such as an EV subsidy, this policy has no effect.  Manufactuers may meet a sales mandate through techniques such as more heavily marketing electric vehicles, lowering the price of electric vehicles, or raising the price of non-electric vehicles. // **Guidance for setting values:** Electricity is commonly used by drones, and small, manned electric aircraft have been developed.  However, limited payload and range may complicate the electrification potential of large, long-haul aircraft.  Therefore, a low setting of this policy lever may be more realistic than a high setting.</t>
  </si>
  <si>
    <t>**Description:** This policy requires the specified percentage of new passenger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slightly more than half of all energy used for passenger rail consists of electricity, largely for urban metro and commuter rail systems.  Electrifying more rail requires installing electric guidewires or an electrified third rail along existing corridors, or the development of new rail corridors.  With sufficient investment, most or all passenger rail could potentially be electrified, but many years may be required to complete the associated infrastructure upgrades.</t>
  </si>
  <si>
    <t>**Description:** This policy requires the specified percentage of new freight rail to consist of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in the United States, little if any freight rail is electrified.  However, slightly more than half of all energy used for passenger rail consists of electricity, largely for urban metro and commuter rail systems.  It may be possible to use some of the same approaches to electrify freight rail.  Electrified rail corridors must have sufficient transformer and other electrical capacity to handle the heavy loads of freight rail.  The required infrastructure investments may be substantial and may take many years to complete.</t>
  </si>
  <si>
    <t>https://www.prnewswire.com/news-releases/electric-boats-and-ships-2017-2027-300561222.html</t>
  </si>
  <si>
    <t>**Description:** This policy requires the specified percentage of new recreational boats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Although only a small percentage of recreational boats are powered by electricity today, the market for electric recreational boats is growing rapidly and is projected to reach $20 billion / year globally by 2027.  Batteries and electric motors are suitable for the typical travel distances and demand cycles of most small pleasure craft, and in some cases, it is possible to retrofit an existing boat with an electric outboard motor and batteries.  Accordingly, a high setting of this policy lever may be reasonable.</t>
  </si>
  <si>
    <t>**Description:** This policy requires the specified percentage of new freight ships to consist of battery electric vehicles.  If that percentage would already be achieved through BAU sales plus the effects of other policies, this policy has no effect.  Manufactuers may meet a sales mandate through techniques such as more heavily marketing electric vehicles, lowering the price of electric vehicles, or raising the price of non-electric vehicles. // **Guidance for setting values:** Today, few freight ships rely solely on electricity for energy.  The large loads and long distances traveled by ocean-going vessels (with no opportunity to charge while underway) limit the suitability of electricity for these vessel types.  However, there are freight vessels better-suited to electricity, including tug boats (which benefit from the high torque of electric motors) and offshore support vessels (which carry personnel and goods between offshore platforms and the mainland, and perform other support tasks), as these types of vessels travel predictable distances and may easily return to a dock to charge.  Accordingly, a modest setting of this policy lever may be reasonable.</t>
  </si>
  <si>
    <t>**Description:** This policy requires the specified percentage of new passenger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</si>
  <si>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freight rail to consist of hydrogen vehicles.  If that percentage would already be achieved through BAU sales plus the effects of other policies, this policy has no effect. // **Guidance for setting values:** Hydrogen is not commonly used for rail vehicles today, but given trains' ability to carry large fuel tanks, no serious technical barriers exist to more widespread usage.  The first hydrogen-powered train, the Coradia iLint, entered service in 2018 (in Germany), and 14 more hydrogen trains are planned for that line.</t>
  </si>
  <si>
    <t>**Description:** This policy requires the specified percentage of new passenger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</si>
  <si>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freight aircraft to consist of hydrogen vehicles.  If that percentage would already be achieved through BAU sales plus the effects of other policies, this policy has no effect. // **Guidance for setting values:** The use of hydrogen as a fuel for aircraft has been studied, and small prototype aircraft have been built and flown.  However, this remains a technology in early stages, and much research and development work would be required to reach commercialization, particularly for large aircraft.</t>
  </si>
  <si>
    <t>**Description:** This policy requires the specified percentage of new passenger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t>
  </si>
  <si>
    <t>**Description:** This policy requires the specified percentage of new freight ships to consist of hydrogen vehicles.  If that percentage would already be achieved through BAU sales plus the effects of other policies, this policy has no effect. // **Guidance for setting values:** Hydrogen is not commonly used for ships today, but given ships' ability to carry large fuel tanks, no serious technical barriers exist to more widespread usage.  A handful of hydrogen-powered ships have entered service since the mid-2000s, including several passenger ferries.  Due to the difficulty of making battery electric, long-haul freight ships, hydrogen is often seen as one of the best options for decarbonizing these types of ships.</t>
  </si>
  <si>
    <t>Net Zero Emissions</t>
  </si>
  <si>
    <t>Scenario_NetZero.cin</t>
  </si>
  <si>
    <t>Toggle Whether Policies Affect Energy Prices</t>
  </si>
  <si>
    <t>Fixed Energy Prices</t>
  </si>
  <si>
    <t>cross toggle whether policies affect energy prices</t>
  </si>
  <si>
    <t>Output Fuel Costs per Unit Energy by Sector[heavy or residual fuel oil,commercial buildings sector]; Output Fuel Costs per Unit Energy by Sector[heavy or residual fuel oil,electricity sector]; Output Fuel Costs per Unit Energy by Sector[heavy or residual fuel oil,transportation sector]; Output Fuel Costs per Unit Energy by Sector[heavy or residual fuel oil,industry sector]</t>
  </si>
  <si>
    <t>Commercial Buildings Sector, Electricity Sector, Transportation Sector, Industry Sector</t>
  </si>
  <si>
    <t>004185, f1bb18, c01b00, 969696</t>
  </si>
  <si>
    <t>Electricity, Liquid Biofuels, Biomass, Uranium, Coal, Natural Gas, Refined Petroleum Fuels, Crude Oil</t>
  </si>
  <si>
    <t>f1bb18, af64ff, 00b050, 04ffaf, 969696, c01b00, 000000, 740000</t>
  </si>
  <si>
    <t>f1bb18, af64ff, 00b050, 04ffaf, 969696, c01b00, 000000, 740001</t>
  </si>
  <si>
    <t>f1bb18, af64ff, 00b050, 04ffaf, 969696, c01b00, 000000, 740002</t>
  </si>
  <si>
    <t>f1bb18, af64ff, 00b050, 04ffaf, 969696, c01b00, 000000, 740003</t>
  </si>
  <si>
    <t>Output Energy Imports including Electricity[electricity]; Output Liquid Biofuels Imports; Output Energy Imports including Electricity[biomass]; Output Energy Imports including Electricity[nuclear]; Output Coal and Lignite Imports; Output Energy Imports including Electricity[natural gas]; Output Refined Petroleum Fuels Imports; Output Energy Imports including Electricity[crude oil]</t>
  </si>
  <si>
    <t>Output Change in Energy Imports including Electricity[electricity]; Output Change in Liquid Biofuels Imports; Output Change in Energy Imports including Electricity[biomass]; Output Change in Energy Imports including Electricity[nuclear]; Output Change in Coal and Lignite Imports; Output Change in Energy Imports including Electricity[natural gas]; Output Change in Refined Petroleum Fuels Imports; Output Change in Energy Imports including Electricity[crude oil]</t>
  </si>
  <si>
    <t>Output Energy Import Expenditures including Electricity[electricity]; Output Liquid Biofuels Import Expenditures; Output Energy Import Expenditures including Electricity[biomass]; Output Energy Import Expenditures including Electricity[nuclear]; Output Coal and Lignite Import Expenditures; Output Energy Import Expenditures including Electricity[natural gas]; Output Refined Petroleum Fuels Import Expenditures; Output Energy Import Expenditures including Electricity[crude oil]</t>
  </si>
  <si>
    <t>Output Change in Energy Import Expenditures including Electricity[electricity]; Output Change in Liquid Biofuels Import Expenditures; Output Change in Energy Import Expenditures including Electricity[biomass]; Output Change in Energy Import Expenditures including Electricity[nuclear]; Output Change in Coal and Lignite Import Expenditures; Output Change in Energy Import Expenditures including Electricity[natural gas]; Output Change in Refined Petroleum Fuels Import Expenditures; Output Change in Energy Import Expenditures including Electricity[crude oil]</t>
  </si>
  <si>
    <t>Effects by Policy: CO2e Wedge Diagrams</t>
  </si>
  <si>
    <t>Output Industrial Fuel Use by Fuel[hydrogen if]; Output Industrial Fuel Use by Fuel[heat if]; Output Industrial Fuel Use by Fuel[biomass if]; Output Industrial Fuel Use by Fuel[electricity if]; Output Industrial Fuel Use by Fuel[natural gas if]; Output Industrial Fuel Use by Fuel[LPG propane or butane if]; Output Industrial Fuel Use by Fuel[hard coal if]; Output Industrial Fuel Use by Fuel[heavy or residual fuel oil if]; Output Industrial Fuel Use by Fuel[crude oil if]; Output Industrial Fuel Use by Fuel[petroleum diesel if]</t>
  </si>
  <si>
    <t>Hydrogen, District Heat, Biomass, Electricity, Natural Gas, LPG Propane and Butane, Hard Coal, Heavy or Residual Fuel Oil, Crude Oil, Other Petroleum</t>
  </si>
  <si>
    <t>620e7a, f593e0, 00b050, f1bb18, c01b00, 087bf1, 969696, ad6600, 740000, 000000</t>
  </si>
  <si>
    <t>By Industry (Including Feedstocks)</t>
  </si>
  <si>
    <t>By Fuel (Including Feedstocks)</t>
  </si>
  <si>
    <t>By Industry (Excluding Feedstocks)</t>
  </si>
  <si>
    <t>By Fuel (Excluding Feedstocks)</t>
  </si>
  <si>
    <t>Output Industrial Fuel Use for Energy Purposes by Industry[cement and other carbonates]; Output Industrial Fuel Use for Energy Purposes by Industry[coal mining]; Output Industrial Fuel Use for Energy Purposes by Industry[iron and steel]; Output Industrial Fuel Use for Energy Purposes by Industry[chemicals]; Output Industrial Fuel Use for Energy Purposes by Industry[natural gas and petroleum systems]; Output Industrial Fuel Use for Energy Purposes by Industry[other industries]</t>
  </si>
  <si>
    <t>Output Industrial Fuel Use for Energy Purposes by Fuel[hydrogen if]; Output Industrial Fuel Use for Energy Purposes by Fuel[heat if]; Output Industrial Fuel Use for Energy Purposes by Fuel[biomass if]; Output Industrial Fuel Use for Energy Purposes by Fuel[electricity if]; Output Industrial Fuel Use for Energy Purposes by Fuel[natural gas if]; Output Industrial Fuel Use for Energy Purposes by Fuel[LPG propane or butane if]; Output Industrial Fuel Use for Energy Purposes by Fuel[hard coal if]; Output Industrial Fuel Use for Energy Purposes by Fuel[heavy or residual fuel oil if]; Output Industrial Fuel Use for Energy Purposes by Fuel[crude oil if]; Output Industrial Fuel Use for Energy Purposes by Fuel[petroleum diesel if]</t>
  </si>
  <si>
    <t>heat fuel type shifting</t>
  </si>
  <si>
    <t>% of fuel use</t>
  </si>
  <si>
    <t>Fraction of District Heat Fuel Use Shifted to Other Fuels</t>
  </si>
  <si>
    <t>Produce District Heat with Hydrogen</t>
  </si>
  <si>
    <t>**Description:** This policy causes a percentage of the district heat to be generated by burning hydrogen instead of the fuels used in the BAU case. // **Guidance for setting values:** In the Unted States, 64% of district heat is made by burning natural gas, 17% from coal, 16% from biomass, and 3% from petroleum.  Hydrogen technologies are still emerging, and it is not yet clear if it will be more economical to electrify end uses of heat (ceasing to use district heat), or if decarbonizing district heat facilities will be an economical pathway.</t>
  </si>
  <si>
    <t>Carbon-free Electricity Standard</t>
  </si>
  <si>
    <t>**Description:** This policy specifies an increase in the fraction of electricity generation that must come from qualifying carbon-free sources (wind, solar, biomass, nuclear, hydro, and geothermal) in 2050.  This policy has no effect until the user-set value exceeds the existing fraction of carbon-free electricity and any carbon-free electricity standards which have been enacted at the state level, which in total reaches 51% in 2050 as a generation-weighted national average. // **Guidance for setting values:** Multiple states have set 100% clean energy or renewable energy laws or goals, including California, Hawaii, New Jersey, New York, Washington, New Mexico, Maine, Wisconsin, Minnesota, Nevada, and Washington DC. The earliest 100% target is Washington DC by 2032, with other states pledging to reach 100% clean or renewable energy by 2040-2050. When setting a high CES with this lever, users should also turn on supporting power sector policies (i.e., Grid-Scale Electricity Storage, Increase Transmission, and Demand Response) to avoid curtailment of renewables. At very high CES values, the associated policy costs are highly uncertain and should be complemented with other modeling.</t>
  </si>
  <si>
    <t>Renewable Portfolio Std Percentage</t>
  </si>
  <si>
    <t>Output Total Change in CapEx and OpEx with Revenue Neutral Taxes and Subsidies</t>
  </si>
  <si>
    <t>Output Total Change in CapEx and OpEx</t>
  </si>
  <si>
    <t>Financial: Cash Flow Changes</t>
  </si>
  <si>
    <t>Transport: Vehicles by Technology</t>
  </si>
  <si>
    <t>Sales: Cars and SUVs</t>
  </si>
  <si>
    <t>Sales: Buses</t>
  </si>
  <si>
    <t>Sales: Light Freight Trucks</t>
  </si>
  <si>
    <t>Sales: Med &amp; Heavy Freight Trucks</t>
  </si>
  <si>
    <t>Sales: Motorbikes</t>
  </si>
  <si>
    <t>Fleet Composition: Cars and SUVs</t>
  </si>
  <si>
    <t>Fleet Composition: Buses</t>
  </si>
  <si>
    <t>Fleet Composition: Light Freight Trucks</t>
  </si>
  <si>
    <t>Fleet Composition: Med &amp; Heavy Freight Trucks</t>
  </si>
  <si>
    <t>Fleet Composition: Motorbikes</t>
  </si>
  <si>
    <t>^ Total Only</t>
  </si>
  <si>
    <t>crude oil es</t>
  </si>
  <si>
    <t>heavy or residual fuel oil es</t>
  </si>
  <si>
    <t>municipal solid waste es</t>
  </si>
  <si>
    <t>Energy Export, Import, and Production Types</t>
  </si>
  <si>
    <t>Energy Exports, Imports and Production</t>
  </si>
  <si>
    <t>Energy Production</t>
  </si>
  <si>
    <t>Change in Energy Production</t>
  </si>
  <si>
    <t>Output Energy Production including Electricity and Heat[hydrogen]; Output Energy Production including Electricity and Heat[electricity]; Output Energy Production including Electricity and Heat[heat]; Output Energy Production including Electricity and Heat[municipal solid waste]; Output Liquid Biofuels Production; Output Energy Production including Electricity and Heat[biomass]; Output Energy Production including Electricity and Heat[nuclear]; Output Coal and Lignite Production; Output Energy Production including Electricity and Heat[natural gas]; Output Refined Petroleum Fuels Production; Output Energy Production including Electricity and Heat[crude oil]</t>
  </si>
  <si>
    <t>Output Change in Energy Production including Electricity and Heat[hydrogen]; Output Change in Energy Production including Electricity and Heat[electricity]; Output Change in Energy Production including Electricity and Heat[heat]; Output Change in Energy Production including Electricity and Heat[municipal solid waste]; Output Change in Liquid Biofuels Production; Output Change in Energy Production including Electricity and Heat[biomass]; Output Change in Energy Production including Electricity and Heat[nuclear]; Output Change in Coal and Lignite Production; Output Change in Energy Production including Electricity and Heat[natural gas]; Output Change in Refined Petroleum Fuels Production; Output Change in Energy Production including Electricity and Heat[crude oil]</t>
  </si>
  <si>
    <t>Hydrogen, Electricity, District Heat, Municipal Solid Waste, Liquid Biofuels, Biomass, Uranium, Coal, Natural Gas, Refined Petroleum Fuels, Crude Oil</t>
  </si>
  <si>
    <t>620e7a, f1bb18, f593e0, ff00ff, af64ff, 00b050, 04ffaf, 969696, c01b00, 000000, 740000</t>
  </si>
  <si>
    <t>Fuel + O&amp;M, Capital Equipment, Carbon Tax on Process Emissions, Total</t>
  </si>
  <si>
    <t>Fuel Price Deregulation</t>
  </si>
  <si>
    <t>cross fuel price deregulation</t>
  </si>
  <si>
    <t>% of price deregulated</t>
  </si>
  <si>
    <t>**Description:** This policy causes the price of hard coal for domestic buyers to approach international market prices. // **Guidance for setting values:** A value of 100% causes domestic hard coal prices to equal international market prices, increasing the domestic price by roughly X% in 2050.</t>
  </si>
  <si>
    <t>**Description:** This policy causes the carbon tax to be levied on process emissions (non-energy greenhouse gas emissions from industrial and agricultural operations).</t>
  </si>
  <si>
    <t>Carbon Tax Applies to Process Emissions</t>
  </si>
  <si>
    <t>**Description:** This policy applies a tax on fuels used in the Industry Sector based on their greenhouse gas emissions.  It also affects Industrial production levels based on changes in the base cost of capital equipment according to its embedded carbon content. By default, the tax is **not** levied on greenhouse gas emissions from non-energy industrial and agricultural processes, but these emissions sources can be included by enabling the policy lever "Carbon Tax Applies to Process Emissions." // **Guidance for setting values:** The U.S. government's revised 2015 Social Cost of Carbon estimates for the year 2050 range from $32 to $115 per ton (in inflation-adjusted 2018 dollars), depending on one's choice of discount rate.</t>
  </si>
  <si>
    <t>**Description:** This policy reduces greenhouse gas emissions from the cement industry by switching the fuel used by facilities from biomass to a mixture of electricity (based on the industry's electrificaton potential) and hydrogen (for the remainder). Only fuel consumed for energy, not fuel used as a chemical feedstock, is affected by this policy. // **Guidance for setting values:** Excluding chemical feedstocks, over 90% of the thermal fuels used by industry are burned to generate heat (to fuel boilers, generate process heat, and HVAC heat).  It is relatively uncommon to replace thermal fuels with electricity or hydrogen for these end uses today, but these approaches may become necessary in order to achieve deep decarbonization by mid-century.  A 100% setting is not likely, however, due to peculiarities of certain industries.  For instance, the electrification potential for refineries is low because they consume a lot of waste gases that come from the petroleum products they are refining.  These gases aren’t of sufficient quality to sell, so they would be wasted if the refinery electrified all of its operations.</t>
  </si>
  <si>
    <t>Output Energy Related CO2 Emissions from Biomass Biofuels and MSW; Output Energy Related CO2 Emissions from Refined Petroleum Fuels; Output Energy Related CO2 Emissions by Fuel[crude oil]; Output Energy Related CO2 Emissions by Fuel[natural gas]; Output Energy Related CO2 Emissions from Hard Coal and Lignite</t>
  </si>
  <si>
    <t>Biomass Biofuels &amp; MSW (net), Refined Petroleum Fuels, Crude Oil, Natural Gas, Hard Coal and Lignite</t>
  </si>
  <si>
    <t>00b050, 000000, 740000, c01b00, 969696</t>
  </si>
  <si>
    <t>Coal Mining</t>
  </si>
  <si>
    <t>Output Fuel Costs per Unit Energy by Sector[hydrogen,transportation sector]; Output Fuel Costs per Unit Energy by Sector[hydrogen,industry sector]</t>
  </si>
  <si>
    <t>Transportation Sector, Industry Sector</t>
  </si>
  <si>
    <t>c01b00, 969696</t>
  </si>
  <si>
    <t>**Description:** Each year, the specified percentage of urban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</si>
  <si>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rural residential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</si>
  <si>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**Description:** Each year, the specified percentage of commercial buildings that existed at the start of the model run will be retrofit with more efficient heating, cooling, and envelope components. // **Guidance for setting values:** By 2050, roughly 37% of the preexisting buildings will still survive without major rennovations, so a value of 37% will retrofit all such surviving buildings by 2050.  Policy settings higher than this will retrofit all eligible buildings sooner than 2050.</t>
  </si>
  <si>
    <t>Output Primary Energy Use by District Heat Sector; Output Primary Energy Use by Agriculture Sector; Output Primary Energy Use by Buildings Sector; Output Primary Energy Use by Water and Waste Sector; Output Primary Energy Use by Transportation Sector; Output Primary Energy Use by Electricity Sector; Output Primary Energy Use by Industry Sector</t>
  </si>
  <si>
    <t>District Heat &amp; Hydrogen, Agriculture, Buildings, Water &amp; Waste, Transportation, Electricity, Industry</t>
  </si>
  <si>
    <t>620e7a, 04ffaf, 087bf1, f593e0, c01b00, f1bb18, 969696</t>
  </si>
  <si>
    <t>Coal Mining Industry</t>
  </si>
  <si>
    <t>https://www.energypolicy.solutions</t>
  </si>
  <si>
    <t>Output Transportation Sector Fuel Used by Fuel[hydrogen tf]; Output Transportation Sector Fuel Used by Fuel[electricity tf]; Output Transportation Sector Fuel Used by Fuel[natural gas tf]; Output Transportation Sector Fuel Used by Fuel[jet fuel tf]; Output Transportation Sector Fuel Used by Fuel[LPG propane or butane tf]; Output Transportation Sector Fuel Used by Fuel[biofuel diesel tf]; Output Transportation Sector Fuel Used by Fuel[biofuel gasoline tf]; Output Transportation Sector Fuel Used by Fuel[petroleum diesel tf]; Output Transportation Sector Fuel Used by Fuel[petroleum gasoline tf]</t>
  </si>
  <si>
    <t>Motorbikes, Freight Ships, Recreational Boats, Freight Rail, Passenger Rail, Freight Aircraft, Buses, Light Freight Trucks, Passenger Aircraft, Med &amp; Heavy Trucks, Cars and SUVs</t>
  </si>
  <si>
    <t>Output Curtailed Electricity Output[offshore wind es];  Output Curtailed Electricity Output[onshore wind es]; Output Curtailed Electricity Output[solar PV es]</t>
  </si>
  <si>
    <t>Offshore Wind, Onshore Wind, Utility Solar PV</t>
  </si>
  <si>
    <t>087bf1, c2dffd, ffff00</t>
  </si>
  <si>
    <t>Fraction of Cement Measures Achieved</t>
  </si>
  <si>
    <t>indst cement measures</t>
  </si>
  <si>
    <t>Cropland and Rice Measures</t>
  </si>
  <si>
    <t>Fraction of Cropland and Rice Measures Achieved</t>
  </si>
  <si>
    <t>indst cropland and rice measures</t>
  </si>
  <si>
    <t>F-Gas Substitution</t>
  </si>
  <si>
    <t>F-Gas Destruction</t>
  </si>
  <si>
    <t>F-Gas Recovery</t>
  </si>
  <si>
    <t>Fraction of F Gas Substitution Achieved</t>
  </si>
  <si>
    <t>Fraction of F Gas Destruction Achieved</t>
  </si>
  <si>
    <t>Fraction of F Gas Recovery Achieved</t>
  </si>
  <si>
    <t>Fraction of F Gas Inspct Maint Retrofit Achieved</t>
  </si>
  <si>
    <t>F-gas Measures</t>
  </si>
  <si>
    <t>indst f gas substitution</t>
  </si>
  <si>
    <t>indst f gas destruction</t>
  </si>
  <si>
    <t>indst f gas recovery</t>
  </si>
  <si>
    <t>indst f gas inspct maint retrofit</t>
  </si>
  <si>
    <t>F-Gas Eqpt. Maintenance &amp; Retrofits</t>
  </si>
  <si>
    <t>Subsidy for Capacity Construction</t>
  </si>
  <si>
    <t>elec generation subsidy</t>
  </si>
  <si>
    <t>Perc Subsidy for Elec Capacity Construction</t>
  </si>
  <si>
    <t>elec capacity construction subsidy</t>
  </si>
  <si>
    <t>% of construction cost</t>
  </si>
  <si>
    <t>**Description:** This policy is a subsidy paid by the government to electricity suppliers per unit of new capacity constructed.  This only applies to utilities, not distributed systems (such as rooftop solar). // **Guidance for setting values:** The U.S. does not have a capacity construction subsidy for wind.  However, the Investment Tax Credit, a similar program for solar power, covers 30% of system costs through 2019, with declining amounts thereafter.</t>
  </si>
  <si>
    <t>**Description:** This policy is a subsidy paid by the government to electricity suppliers per unit of new capacity constructed.  This only applies to utilities, not distributed systems (such as rooftop solar). // **Guidance for setting values:** The U.S. Investment Tax Credit, enacted in 2005, covers 30% of solar system costs through 2019, with declining amounts thereafter.</t>
  </si>
  <si>
    <t>http://biomassmagazine.com/articles/8185/usda-loan-guarantees-support-3-biomass-power-plants</t>
  </si>
  <si>
    <t>https://www.energysage.com/solar/cost-benefit/solar-investment-tax-credit/</t>
  </si>
  <si>
    <t>https://www.energy.gov/articles/secretary-perry-announces-financial-close-additional-loan-guarantees-during-trip-vogtle</t>
  </si>
  <si>
    <t>**Description:** This policy is a subsidy paid by the government to electricity suppliers per unit of new capacity constructed.  This only applies to utilities, not distributed systems (such as rooftop solar). // **Guidance for setting values:** The U.S. Federal Government has guaranteed billions of dollars of loans for the construction new nuclear plants and has funded billions of dollars of nuclear technology R&amp;D.  The construction of two new reactors at the Vogtle power plant, the only advanced nuclear energy project under construction in the U.S., has received $12 billion in loan guarantees as of March 2019.  (Loan guarantees are not equivalent to subsidies dollar-for-dollar, but they lower the cost of construction by enabling the plant to access cheaper financing.)</t>
  </si>
  <si>
    <t>**Description:** This policy is a subsidy paid by the government to electricity suppliers per unit of new capacity constructed.  This only applies to utilities, not distributed systems (such as rooftop solar). // **Guidance for setting values:** The U.S. Federal Government has collectively guaranteed billions of dollars of loans for the construction new biomass plants.    (Loan guarantees are not equivalent to subsidies dollar-for-dollar, but they lower the cost of construction by enabling the plant to access cheaper financing.)</t>
  </si>
  <si>
    <t>**Description:** This policy reduces methane emissions from the natural gas and petroleum industry by increasing the capture of methane that is currently being released into the atmosphere (for example, stopping leaks from wellheads and in pipes). // **Guidance for setting values:** If this policy is fully implemented, process emissions in 2050 are reduced by 28% from the natural gas and petroleum industry.</t>
  </si>
  <si>
    <t>**Description:** This policy reduces methane emissions from coal mining (including abandoned mines) by increasing the capture of methane that is currently being released into the atmosphere. // **Guidance for setting values:** If this policy is fully implemented, process emissions in 2050 are reduced by 8% from the mining industry..</t>
  </si>
  <si>
    <t>**Description:** This policy reduces methane emissions from water and waste by increasing the capture of methane that is currently being released into the atmosphere (for example, from decomposition of trash in landfills). // **Guidance for setting values:** If this policy is fully implemented, process emissions in 2050 are reduced by 7% from the waste management industry.</t>
  </si>
  <si>
    <t>**Description:** This policy reduces methane emissions from the natural gas and petroleum industry by increasing the burning of methane that is currently being released into the atmosphere (i.e. flaring instead of venting/leaking). // **Guidance for setting values:** If this policy is fully implemented, process emissions in 2050 are reduced by 3% from the natural gas and petroleum industry.</t>
  </si>
  <si>
    <t>**Description:** This policy reduces methane emissions from the coal mining industry by increasing the burning of methane that is currently being released into the atmosphere. // **Guidance for setting values:** If this policy is fully implemented, process emissions in 2050 are reduced by 32% from the mining industry.</t>
  </si>
  <si>
    <t>**Description:** This policy reduces methane emissions from water and waste by increasing the burning of methane that is currently being released into the atmosphere (for example, from decomposition of trash in landfills). // **Guidance for setting values:** If this policy is fully implemented, process emissions in 2050 are reduced by 2% from the waste management industry.</t>
  </si>
  <si>
    <t>**Description:** This policy reduces greenhouse gas emissions from agriculture through cropland management practices, such as improved crop rotations, reduced soil tillage, and improvements in fertilizer composition and application.  Measures particular to rice cultivation include improved flooding practices that avoid anaerobic, methane-forming conditions.. // **Guidance for setting values:** If this policy is fully implemented, agricultural process emissions in 2050 are reduced by 2%.</t>
  </si>
  <si>
    <t>**Description:** This policy reduces greenhouse gas emissions from agriculture through livestock-related measures, such as feed supplements or drugs to prevent enteric methane formation. // **Guidance for setting values:** If this policy is fully implemented, agricultural process emissions in 2050 are reduced by 10%.</t>
  </si>
  <si>
    <t>Vehicles: LPG</t>
  </si>
  <si>
    <t>Vehicles: Hydrogen</t>
  </si>
  <si>
    <t>**Description:** This policy causes the capital cost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</si>
  <si>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capital cost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</si>
  <si>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LPG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</si>
  <si>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**Description:** This policy causes the fuel use of hydrogen vehicles to decline by the set percentage over the course of the model run.  The R&amp;D progress caused by this policy is additional to any R&amp;D necessary to comply with other policies, such as tighter fuel economy standards.  No costs associated with conducting this additional R&amp;D (such as investments in laboratories or engineers' salaries) are included in the model. // **Guidance for setting values:** This policy should generally be set to zero unless you are exploring a scenario with unusual and unexpected technological advancement.  If setting a non-zero value, more mature technologies, such as coal, should have lower values than younger technologies, such as solar.  A setting of 30% implies an average of roughly 1% annual improvement, which is very substantial.</t>
  </si>
  <si>
    <t>Geoengineering</t>
  </si>
  <si>
    <t>geoengineering emissions</t>
  </si>
  <si>
    <t>Output Total CO2e Emissions by Sector[district heat and hydrogen sector]; Output Waste Management CO2e Emissions; Output Agriculture CO2e Emissions; Output Buildings Sector CO2e Emissions; Output Total CO2e Emissions by Sector[transportation sector]; Output Total CO2e Emissions by Sector[electricity sector]; Output Industry Sector Excluding Ag and Waste CO2e Emissions; Output Total CO2e Emissions by Sector[geoengineering sector]; Output Total CO2e Emissions by Sector[LULUCF sector]</t>
  </si>
  <si>
    <t>District Heat &amp; Hydrogen, Water &amp; Waste, Agriculture, Buildings, Transportation, Electricity, Industry, Geoengineering, Land Use</t>
  </si>
  <si>
    <t>620e7a, f593e0, 04ffaf, 087bf1, c01b00, f1bb18, 969696, ad6600, 00b050</t>
  </si>
  <si>
    <t>Output Process Emissions in CO2e; Output Energy Related CO2e Emissions; Output Total CO2e Emissions by Sector[geoengineering sector]; Output Total CO2e Emissions by Sector[LULUCF sector]</t>
  </si>
  <si>
    <t>Process Emissions, Energy, Geoengineering, Land Use</t>
  </si>
  <si>
    <t>969696, c01b00, ad6600, 00b050</t>
  </si>
  <si>
    <t>Direct Air Capture</t>
  </si>
  <si>
    <t>Fraction of Direct Air Capture Potential Achieved</t>
  </si>
  <si>
    <t>**Description:** This policy reduces emissions of high-GWP, fluorinated gases (F-gases) from the industry sector by substituing less-harmful chemicals. // **Guidance for setting values:** If this policy is fully implemented, F-gas emissions in 2050 are reduced by 77%.</t>
  </si>
  <si>
    <t>**Description:** This policy reduces emissions of high-GWP, fluorinated gases (F-gases) from the industry sector by destroying F-gases created as byproducts during the creation of desired products. // **Guidance for setting values:** If this policy is fully implemented, F-gas emissions in 2050 are reduced by 10%.</t>
  </si>
  <si>
    <t>**Description:** This policy reduces emissions of high-GWP, fluorinated gases (F-gases) by recovering F-gases from equipment at the end of its service life and destroying or recycling those F-gases. // **Guidance for setting values:** If this policy is fully implemented, F-gas emissions in 2050 are reduced by 22%.</t>
  </si>
  <si>
    <t>**Description:** This policy reduces emissions of high-GWP, fluorinated gases (F-gases) from the industry sector by reducing leakage and losses through improved inspections, maintenance, and retrofitting of equipment. // **Guidance for setting values:** If this policy is fully implemented, F-gas emissions in 2050 are reduced by 0.5%.</t>
  </si>
  <si>
    <t>Fraction of Livestock Measures Achieved</t>
  </si>
  <si>
    <t>geoeng direct air capture</t>
  </si>
  <si>
    <t>Realmonte et al., 2019, An inter-model assessment of the role of direct air capture in deep mitigation pathways, https://www.nature.com/articles/s41467-019-10842-5, Table 2, https://static-content.springer.com/esm/art%3A10.1038%2Fs41467-019-10842-5/MediaObjects/41467_2019_10842_MOESM1_ESM.pdf, Supplementary materials, Fig 3</t>
  </si>
  <si>
    <t>**Description:** This policy causes direct air capture (DAC) technology to be used to remove carbon dioxide from the atmosphere. The modeled technology is based on hydroxide sorbents, as this is the most mature DAC technology. Alternatives (such as amine-based technologies) are unlikely to have a perceptible impact by 2050, the last year of the EPS model run. Note that all DAC technologies, even hydroxide sorbents, have their greatest potential effects after 2050, which cannot be seen in a model run that ends in 2050. (DAC refers only to mechanical methods of carbon dioxide removal, not afforestation and other land use measures. For those measures, see the policy levers in the "Agriculture, Land Use, and Forestry" category.) // **Guidance for setting values:** A 100% setting implies large DAC research and development investments starting today, and aggressive deployment in line with a global 1.5-degree-compatible trajectory from a 2019 Nature paper from Realmonte et al.  That paper's global deployment rate has been scaled for the U.S. by the U.S.'s share of world GDP in 2017 (about 24%).</t>
  </si>
  <si>
    <t>direct-air-capture.html</t>
  </si>
  <si>
    <t>direct-air-capture.html#dac</t>
  </si>
  <si>
    <t>**Description:** This policy extends the lifetime of all nuclear plants by the specified number of years.</t>
  </si>
  <si>
    <t>Energy-Related Emissions by Industry</t>
  </si>
  <si>
    <t>Energy-Related Emissions by Pollutant</t>
  </si>
  <si>
    <t>Industry: CO2e Emissions</t>
  </si>
  <si>
    <t>N2O, CH4, CO2</t>
  </si>
  <si>
    <t>00b050, c01b00, 969696</t>
  </si>
  <si>
    <t>Output Industry Sector Energy Related CO2e Emissions by Industry[cement and other carbonates]; Output Industry Sector Energy Related CO2e Emissions by Industry[coal mining]; Output Industry Sector Energy Related CO2e Emissions by Industry[iron and steel]; Output Industry Sector Energy Related CO2e Emissions by Industry[chemicals]; Output Industry Sector Energy Related CO2e Emissions by Industry[natural gas and petroleum systems]; Output Industry Sector Energy Related CO2e Emissions by Industry[other industries]</t>
  </si>
  <si>
    <t>Output Industry Sector Energy Related CO2e Emissions by Pollutant[N2O]; Output Industry Sector Energy Related CO2e Emissions by Pollutant[F gases]; Output Industry Sector Energy Related CO2e Emissions by Pollutant[CH4]; Output Industry Sector Energy Related CO2e Emissions by Pollutant[CO2]</t>
  </si>
  <si>
    <t>% of CO2 captured</t>
  </si>
  <si>
    <t>**Description:** This policy specifies the fraction of CO2 emissions from power plants that is captured and stored, above the amount predicted in the business-as-usual scenario. // **Guidance for setting values:** In the U.S. simulator, this policy applies to all fossil, biomass, and MSW plants.  As very few CCS-equipped power plants exist today, a value above 20% or so is likely very optimistic in most policy scenarios.  (The main exception would be a scenario in which most fossil power plants retire due to other policies, making it feasible to equip a high percentage of the few surviving fossil plants with CCS.  The web interface's lever is capped below this level, but you can test CCS penetrations as high as 100% using the downloadable version of the Energy Policy Simulator.)</t>
  </si>
  <si>
    <t>**Description:** This policy specifies the fraction of CO2 emissions from industry that is captured and stored, above the amount predicted in the business-as-usual scenario. // **Guidance for setting values:** In the U.S. simulator, this policy applies to all industries except mining, waste management, and agriculture.  As very few CCS-equipped industrial facilities exist today, a value above 20% or so is likely very optimistic in most policy scenarios.  (The main exception would be a scenario in which most industries transition to electricity and hydrogen due to other policies, making it feasible to equip a high percentage of the few surviving fossil-using industrial facilities with CCS.  The web interface's lever is capped below this level, but you can test CCS penetrations as high as 100% using the downloadable version of the Energy Policy Simulator.)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</si>
</sst>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0.0%"/>
    <numFmt numFmtId="165" formatCode="0.0000000"/>
    <numFmt numFmtId="166" formatCode="0.000E+00"/>
    <numFmt numFmtId="167" formatCode="###0;###0"/>
    <numFmt numFmtId="168" formatCode="###0.0;###0.0"/>
    <numFmt numFmtId="169" formatCode="###0.00;###0.00"/>
    <numFmt numFmtId="170" formatCode="#,##0;#,##0"/>
    <numFmt numFmtId="171" formatCode="#,##0.0;#,##0.0"/>
    <numFmt numFmtId="172" formatCode="###0.000;###0.000"/>
  </numFmts>
  <fonts count="59">
    <font>
      <sz val="11"/>
      <color theme="1"/>
      <name val="Calibri"/>
      <family val="2"/>
      <scheme val="minor"/>
    </font>
    <font>
      <b/>
      <sz val="11"/>
      <color theme="1"/>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
      <u/>
      <sz val="11"/>
      <color theme="10"/>
      <name val="Calibri"/>
      <family val="2"/>
      <scheme val="minor"/>
    </font>
    <font>
      <sz val="11"/>
      <color rgb="FF000000"/>
      <name val="Calibri"/>
      <family val="2"/>
      <scheme val="minor"/>
    </font>
    <font>
      <i/>
      <sz val="11"/>
      <color theme="1"/>
      <name val="Calibri"/>
      <family val="2"/>
      <scheme val="minor"/>
    </font>
    <font>
      <b/>
      <sz val="11"/>
      <name val="Calibri"/>
      <family val="2"/>
      <scheme val="minor"/>
    </font>
    <font>
      <sz val="9"/>
      <color indexed="8"/>
      <name val="Calibri"/>
      <family val="2"/>
    </font>
    <font>
      <b/>
      <sz val="9"/>
      <color indexed="8"/>
      <name val="Calibri"/>
      <family val="2"/>
    </font>
    <font>
      <sz val="11"/>
      <name val="Arial Narrow"/>
      <family val="2"/>
    </font>
    <font>
      <b/>
      <sz val="11"/>
      <name val="Arial"/>
      <family val="2"/>
    </font>
    <font>
      <b/>
      <sz val="10"/>
      <name val="Book Antiqua"/>
      <family val="1"/>
    </font>
    <font>
      <sz val="10"/>
      <color rgb="FF000000"/>
      <name val="Times New Roman"/>
      <family val="1"/>
    </font>
    <font>
      <sz val="10"/>
      <name val="Book Antiqua"/>
      <family val="1"/>
    </font>
    <font>
      <sz val="9"/>
      <color rgb="FF000000"/>
      <name val="Arial"/>
      <family val="2"/>
    </font>
    <font>
      <sz val="10"/>
      <color rgb="FFFF0000"/>
      <name val="Times New Roman"/>
      <family val="1"/>
    </font>
    <font>
      <b/>
      <sz val="12"/>
      <name val="Times New Roman"/>
      <family val="1"/>
    </font>
    <font>
      <sz val="9"/>
      <color indexed="8"/>
      <name val="Times New Roman"/>
      <family val="1"/>
    </font>
    <font>
      <sz val="10"/>
      <name val="Times New Roman"/>
      <family val="1"/>
    </font>
    <font>
      <b/>
      <sz val="9"/>
      <name val="Times New Roman"/>
      <family val="1"/>
    </font>
    <font>
      <b/>
      <vertAlign val="subscript"/>
      <sz val="9"/>
      <name val="Times New Roman"/>
      <family val="1"/>
    </font>
    <font>
      <sz val="9"/>
      <name val="Times New Roman"/>
      <family val="1"/>
    </font>
    <font>
      <sz val="10"/>
      <name val="Arial"/>
      <family val="2"/>
    </font>
    <font>
      <sz val="12"/>
      <name val="Times New Roman"/>
      <family val="1"/>
    </font>
    <font>
      <b/>
      <vertAlign val="superscript"/>
      <sz val="9"/>
      <name val="Times New Roman"/>
      <family val="1"/>
    </font>
    <font>
      <sz val="9"/>
      <name val="Times New Roman"/>
      <family val="1"/>
    </font>
    <font>
      <vertAlign val="superscript"/>
      <sz val="9"/>
      <name val="Times New Roman"/>
      <family val="1"/>
    </font>
    <font>
      <b/>
      <sz val="9"/>
      <color indexed="8"/>
      <name val="Times New Roman"/>
      <family val="1"/>
    </font>
    <font>
      <vertAlign val="superscript"/>
      <sz val="9"/>
      <color indexed="8"/>
      <name val="Times New Roman"/>
      <family val="1"/>
    </font>
    <font>
      <i/>
      <sz val="9"/>
      <color indexed="8"/>
      <name val="Times New Roman"/>
      <family val="1"/>
    </font>
    <font>
      <i/>
      <sz val="9"/>
      <name val="Times New Roman"/>
      <family val="1"/>
    </font>
    <font>
      <b/>
      <i/>
      <sz val="9"/>
      <name val="Times New Roman"/>
      <family val="1"/>
    </font>
    <font>
      <vertAlign val="subscript"/>
      <sz val="9"/>
      <name val="Times New Roman"/>
      <family val="1"/>
    </font>
    <font>
      <b/>
      <vertAlign val="subscript"/>
      <sz val="12"/>
      <name val="Times New Roman"/>
      <family val="1"/>
    </font>
    <font>
      <b/>
      <strike/>
      <vertAlign val="superscript"/>
      <sz val="9"/>
      <color indexed="8"/>
      <name val="Times New Roman"/>
      <family val="1"/>
    </font>
    <font>
      <strike/>
      <sz val="9"/>
      <name val="Times New Roman"/>
      <family val="1"/>
    </font>
    <font>
      <b/>
      <vertAlign val="subscript"/>
      <sz val="11"/>
      <name val="Calibri"/>
      <family val="2"/>
      <scheme val="minor"/>
    </font>
    <font>
      <b/>
      <sz val="12"/>
      <name val="Arial Narrow"/>
      <family val="2"/>
    </font>
    <font>
      <b/>
      <sz val="12"/>
      <color rgb="FF18305C"/>
      <name val="Arial Narrow"/>
      <family val="2"/>
    </font>
    <font>
      <b/>
      <sz val="8"/>
      <color rgb="FF18305C"/>
      <name val="Arial Narrow"/>
      <family val="2"/>
    </font>
    <font>
      <b/>
      <sz val="8"/>
      <color rgb="FF18305C"/>
      <name val="Calibri"/>
      <family val="2"/>
    </font>
    <font>
      <sz val="8"/>
      <color rgb="FF231F20"/>
      <name val="Calibri"/>
      <family val="2"/>
    </font>
    <font>
      <sz val="5"/>
      <color rgb="FF231F20"/>
      <name val="Calibri"/>
      <family val="2"/>
    </font>
    <font>
      <b/>
      <sz val="8"/>
      <name val="Arial Narrow"/>
      <family val="2"/>
    </font>
    <font>
      <b/>
      <sz val="8"/>
      <color rgb="FF231F20"/>
      <name val="Arial Narrow"/>
      <family val="2"/>
    </font>
    <font>
      <sz val="8"/>
      <name val="Calibri"/>
      <family val="2"/>
    </font>
    <font>
      <b/>
      <sz val="8"/>
      <color rgb="FF231F20"/>
      <name val="Calibri"/>
      <family val="2"/>
    </font>
    <font>
      <sz val="7"/>
      <name val="Calibri"/>
      <family val="2"/>
    </font>
    <font>
      <sz val="7"/>
      <color rgb="FF231F20"/>
      <name val="Calibri"/>
      <family val="2"/>
    </font>
    <font>
      <sz val="4"/>
      <color rgb="FF231F20"/>
      <name val="Calibri"/>
      <family val="2"/>
    </font>
    <font>
      <b/>
      <sz val="7"/>
      <color rgb="FF231F20"/>
      <name val="Arial Narrow"/>
      <family val="2"/>
    </font>
    <font>
      <b/>
      <sz val="7"/>
      <name val="Arial Narrow"/>
      <family val="2"/>
    </font>
    <font>
      <b/>
      <sz val="7"/>
      <color rgb="FF231F20"/>
      <name val="Calibri"/>
      <family val="2"/>
    </font>
    <font>
      <b/>
      <sz val="7"/>
      <name val="Calibri"/>
      <family val="2"/>
    </font>
    <font>
      <sz val="14"/>
      <color theme="1"/>
      <name val="Roboto"/>
      <family val="2"/>
    </font>
    <font>
      <sz val="9"/>
      <color indexed="81"/>
      <name val="Tahoma"/>
      <family val="2"/>
    </font>
    <font>
      <b/>
      <sz val="9"/>
      <color indexed="81"/>
      <name val="Tahoma"/>
      <family val="2"/>
    </font>
  </fonts>
  <fills count="39">
    <fill>
      <patternFill patternType="none"/>
    </fill>
    <fill>
      <patternFill patternType="gray125"/>
    </fill>
    <fill>
      <patternFill patternType="solid">
        <fgColor theme="0" tint="-0.249977111117893"/>
        <bgColor indexed="64"/>
      </patternFill>
    </fill>
    <fill>
      <patternFill patternType="solid">
        <fgColor theme="3" tint="0.59999389629810485"/>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rgb="FFCCCCCC"/>
      </patternFill>
    </fill>
    <fill>
      <patternFill patternType="solid">
        <fgColor rgb="FFFFCC99"/>
      </patternFill>
    </fill>
    <fill>
      <patternFill patternType="solid">
        <fgColor indexed="9"/>
        <bgColor indexed="64"/>
      </patternFill>
    </fill>
    <fill>
      <patternFill patternType="solid">
        <fgColor indexed="42"/>
        <bgColor indexed="64"/>
      </patternFill>
    </fill>
    <fill>
      <patternFill patternType="solid">
        <fgColor rgb="FFCCFFCC"/>
      </patternFill>
    </fill>
    <fill>
      <patternFill patternType="solid">
        <fgColor rgb="FFFFFFFF"/>
      </patternFill>
    </fill>
    <fill>
      <patternFill patternType="solid">
        <fgColor rgb="FF969696"/>
      </patternFill>
    </fill>
    <fill>
      <patternFill patternType="solid">
        <fgColor theme="3" tint="0.79998168889431442"/>
        <bgColor indexed="64"/>
      </patternFill>
    </fill>
    <fill>
      <patternFill patternType="solid">
        <fgColor indexed="47"/>
        <bgColor indexed="64"/>
      </patternFill>
    </fill>
    <fill>
      <patternFill patternType="solid">
        <fgColor rgb="FF969696"/>
        <bgColor indexed="64"/>
      </patternFill>
    </fill>
    <fill>
      <patternFill patternType="solid">
        <fgColor indexed="55"/>
        <bgColor indexed="64"/>
      </patternFill>
    </fill>
    <fill>
      <patternFill patternType="solid">
        <fgColor theme="0"/>
        <bgColor indexed="64"/>
      </patternFill>
    </fill>
    <fill>
      <patternFill patternType="solid">
        <fgColor rgb="FFD2E8F0"/>
      </patternFill>
    </fill>
    <fill>
      <patternFill patternType="solid">
        <fgColor rgb="FFFFF4E0"/>
      </patternFill>
    </fill>
    <fill>
      <patternFill patternType="solid">
        <fgColor rgb="FFFFFF00"/>
        <bgColor indexed="64"/>
      </patternFill>
    </fill>
    <fill>
      <patternFill patternType="solid">
        <fgColor theme="1"/>
        <bgColor indexed="64"/>
      </patternFill>
    </fill>
    <fill>
      <patternFill patternType="solid">
        <fgColor rgb="FF004185"/>
        <bgColor indexed="64"/>
      </patternFill>
    </fill>
    <fill>
      <patternFill patternType="solid">
        <fgColor rgb="FFC01B00"/>
        <bgColor indexed="64"/>
      </patternFill>
    </fill>
    <fill>
      <patternFill patternType="solid">
        <fgColor rgb="FF00B050"/>
        <bgColor indexed="64"/>
      </patternFill>
    </fill>
    <fill>
      <patternFill patternType="solid">
        <fgColor rgb="FF620E7A"/>
        <bgColor indexed="64"/>
      </patternFill>
    </fill>
    <fill>
      <patternFill patternType="solid">
        <fgColor rgb="FFBFB088"/>
        <bgColor indexed="64"/>
      </patternFill>
    </fill>
    <fill>
      <patternFill patternType="solid">
        <fgColor rgb="FF620E70"/>
        <bgColor indexed="64"/>
      </patternFill>
    </fill>
    <fill>
      <patternFill patternType="solid">
        <fgColor rgb="FF087BF1"/>
        <bgColor indexed="64"/>
      </patternFill>
    </fill>
    <fill>
      <patternFill patternType="solid">
        <fgColor rgb="FFF1BB18"/>
        <bgColor indexed="64"/>
      </patternFill>
    </fill>
    <fill>
      <patternFill patternType="solid">
        <fgColor rgb="FF04FFAF"/>
        <bgColor indexed="64"/>
      </patternFill>
    </fill>
    <fill>
      <patternFill patternType="solid">
        <fgColor rgb="FFF593E0"/>
        <bgColor indexed="64"/>
      </patternFill>
    </fill>
    <fill>
      <patternFill patternType="solid">
        <fgColor rgb="FF004D10"/>
        <bgColor indexed="64"/>
      </patternFill>
    </fill>
    <fill>
      <patternFill patternType="solid">
        <fgColor rgb="FFFF6400"/>
        <bgColor indexed="64"/>
      </patternFill>
    </fill>
    <fill>
      <patternFill patternType="solid">
        <fgColor rgb="FFFF00FF"/>
        <bgColor indexed="64"/>
      </patternFill>
    </fill>
    <fill>
      <patternFill patternType="solid">
        <fgColor rgb="FFC2DFFD"/>
        <bgColor indexed="64"/>
      </patternFill>
    </fill>
    <fill>
      <patternFill patternType="solid">
        <fgColor rgb="FFAF64FF"/>
        <bgColor indexed="64"/>
      </patternFill>
    </fill>
    <fill>
      <patternFill patternType="solid">
        <fgColor rgb="FFAD6600"/>
        <bgColor indexed="64"/>
      </patternFill>
    </fill>
    <fill>
      <patternFill patternType="solid">
        <fgColor rgb="FF740000"/>
        <bgColor indexed="64"/>
      </patternFill>
    </fill>
  </fills>
  <borders count="72">
    <border>
      <left/>
      <right/>
      <top/>
      <bottom/>
      <diagonal/>
    </border>
    <border>
      <left style="medium">
        <color auto="1"/>
      </left>
      <right style="medium">
        <color auto="1"/>
      </right>
      <top style="medium">
        <color auto="1"/>
      </top>
      <bottom style="medium">
        <color auto="1"/>
      </bottom>
      <diagonal/>
    </border>
    <border>
      <left/>
      <right/>
      <top/>
      <bottom style="thick">
        <color rgb="FF0096D7"/>
      </bottom>
      <diagonal/>
    </border>
    <border>
      <left/>
      <right/>
      <top/>
      <bottom style="dashed">
        <color rgb="FFBFBFBF"/>
      </bottom>
      <diagonal/>
    </border>
    <border>
      <left style="thin">
        <color rgb="FF000000"/>
      </left>
      <right style="thin">
        <color rgb="FF000000"/>
      </right>
      <top style="thin">
        <color rgb="FF000000"/>
      </top>
      <bottom style="thin">
        <color rgb="FFCCCCCC"/>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CCCCCC"/>
      </bottom>
      <diagonal/>
    </border>
    <border>
      <left style="thin">
        <color rgb="FF000000"/>
      </left>
      <right style="thin">
        <color rgb="FF000000"/>
      </right>
      <top style="thin">
        <color rgb="FFCCCCCC"/>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style="thin">
        <color indexed="64"/>
      </right>
      <top style="double">
        <color indexed="64"/>
      </top>
      <bottom/>
      <diagonal/>
    </border>
    <border>
      <left style="thin">
        <color auto="1"/>
      </left>
      <right style="thin">
        <color auto="1"/>
      </right>
      <top style="thin">
        <color auto="1"/>
      </top>
      <bottom style="thin">
        <color auto="1"/>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double">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style="double">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231F20"/>
      </left>
      <right style="thin">
        <color rgb="FF231F20"/>
      </right>
      <top style="thin">
        <color rgb="FF231F20"/>
      </top>
      <bottom style="thin">
        <color rgb="FF231F20"/>
      </bottom>
      <diagonal/>
    </border>
    <border>
      <left style="thin">
        <color rgb="FF231F20"/>
      </left>
      <right style="thin">
        <color rgb="FF231F20"/>
      </right>
      <top style="thin">
        <color rgb="FF231F20"/>
      </top>
      <bottom/>
      <diagonal/>
    </border>
    <border>
      <left style="thin">
        <color rgb="FF231F20"/>
      </left>
      <right style="thin">
        <color rgb="FF231F20"/>
      </right>
      <top/>
      <bottom/>
      <diagonal/>
    </border>
    <border>
      <left style="thin">
        <color rgb="FF231F20"/>
      </left>
      <right style="thin">
        <color rgb="FF231F20"/>
      </right>
      <top/>
      <bottom style="thin">
        <color rgb="FF231F20"/>
      </bottom>
      <diagonal/>
    </border>
    <border>
      <left style="medium">
        <color indexed="64"/>
      </left>
      <right/>
      <top style="thin">
        <color indexed="64"/>
      </top>
      <bottom style="thin">
        <color indexed="64"/>
      </bottom>
      <diagonal/>
    </border>
    <border>
      <left/>
      <right style="thin">
        <color indexed="64"/>
      </right>
      <top/>
      <bottom/>
      <diagonal/>
    </border>
  </borders>
  <cellStyleXfs count="20">
    <xf numFmtId="0" fontId="0" fillId="0" borderId="0"/>
    <xf numFmtId="9" fontId="4" fillId="0" borderId="0" applyFont="0" applyFill="0" applyBorder="0" applyAlignment="0" applyProtection="0"/>
    <xf numFmtId="0" fontId="5" fillId="0" borderId="0" applyNumberFormat="0" applyFill="0" applyBorder="0" applyAlignment="0" applyProtection="0"/>
    <xf numFmtId="0" fontId="9" fillId="0" borderId="0"/>
    <xf numFmtId="0" fontId="10" fillId="0" borderId="2" applyNumberFormat="0" applyProtection="0">
      <alignment wrapText="1"/>
    </xf>
    <xf numFmtId="0" fontId="9" fillId="0" borderId="3" applyNumberFormat="0" applyFont="0" applyProtection="0">
      <alignment wrapText="1"/>
    </xf>
    <xf numFmtId="43" fontId="4" fillId="0" borderId="0" applyFont="0" applyFill="0" applyBorder="0" applyAlignment="0" applyProtection="0"/>
    <xf numFmtId="0" fontId="18" fillId="0" borderId="0" applyNumberFormat="0" applyFill="0" applyBorder="0" applyAlignment="0" applyProtection="0"/>
    <xf numFmtId="0" fontId="19" fillId="0" borderId="0" applyNumberFormat="0">
      <alignment horizontal="right"/>
    </xf>
    <xf numFmtId="0" fontId="21" fillId="0" borderId="0" applyNumberFormat="0" applyFill="0" applyBorder="0" applyProtection="0">
      <alignment horizontal="left" vertical="center"/>
    </xf>
    <xf numFmtId="0" fontId="24" fillId="0" borderId="0" applyNumberFormat="0" applyFont="0" applyFill="0" applyBorder="0" applyProtection="0">
      <alignment horizontal="left" vertical="center" indent="2"/>
    </xf>
    <xf numFmtId="0" fontId="24" fillId="0" borderId="0" applyNumberFormat="0" applyFont="0" applyFill="0" applyBorder="0" applyProtection="0">
      <alignment horizontal="left" vertical="center" indent="5"/>
    </xf>
    <xf numFmtId="0" fontId="23" fillId="9" borderId="0" applyBorder="0">
      <alignment horizontal="right" vertical="center"/>
    </xf>
    <xf numFmtId="0" fontId="23" fillId="0" borderId="0"/>
    <xf numFmtId="0" fontId="24" fillId="16" borderId="0" applyNumberFormat="0" applyFont="0" applyBorder="0" applyAlignment="0" applyProtection="0"/>
    <xf numFmtId="0" fontId="20" fillId="0" borderId="0"/>
    <xf numFmtId="0" fontId="29" fillId="9" borderId="39">
      <alignment horizontal="right" vertical="center"/>
    </xf>
    <xf numFmtId="0" fontId="24" fillId="0" borderId="29"/>
    <xf numFmtId="0" fontId="23" fillId="0" borderId="70">
      <alignment horizontal="left" vertical="center" wrapText="1" indent="2"/>
    </xf>
    <xf numFmtId="0" fontId="56" fillId="0" borderId="0"/>
  </cellStyleXfs>
  <cellXfs count="478">
    <xf numFmtId="0" fontId="0" fillId="0" borderId="0" xfId="0"/>
    <xf numFmtId="0" fontId="1" fillId="2" borderId="0" xfId="0" applyFont="1" applyFill="1" applyAlignment="1">
      <alignment wrapText="1"/>
    </xf>
    <xf numFmtId="0" fontId="0" fillId="0" borderId="0" xfId="0" applyFill="1" applyAlignment="1">
      <alignment wrapText="1"/>
    </xf>
    <xf numFmtId="0" fontId="2" fillId="0" borderId="0" xfId="0" applyFont="1" applyAlignment="1">
      <alignment wrapText="1"/>
    </xf>
    <xf numFmtId="0" fontId="1" fillId="0" borderId="0" xfId="0" applyFont="1" applyAlignment="1">
      <alignment wrapText="1"/>
    </xf>
    <xf numFmtId="0" fontId="0" fillId="0" borderId="0" xfId="0" applyAlignment="1">
      <alignment wrapText="1"/>
    </xf>
    <xf numFmtId="0" fontId="3" fillId="0" borderId="0" xfId="0" applyFont="1" applyAlignment="1">
      <alignment wrapText="1"/>
    </xf>
    <xf numFmtId="1" fontId="0" fillId="0" borderId="0" xfId="0" applyNumberFormat="1" applyAlignment="1">
      <alignment wrapText="1"/>
    </xf>
    <xf numFmtId="0" fontId="0" fillId="0" borderId="0" xfId="0" applyBorder="1" applyAlignment="1">
      <alignment wrapText="1"/>
    </xf>
    <xf numFmtId="0" fontId="1" fillId="2" borderId="0" xfId="0" applyFont="1" applyFill="1" applyAlignment="1">
      <alignment horizontal="right" wrapText="1"/>
    </xf>
    <xf numFmtId="0" fontId="0" fillId="0" borderId="0" xfId="0" applyAlignment="1"/>
    <xf numFmtId="49" fontId="2" fillId="0" borderId="0" xfId="0" applyNumberFormat="1" applyFont="1" applyFill="1" applyBorder="1" applyAlignment="1">
      <alignment wrapText="1"/>
    </xf>
    <xf numFmtId="0" fontId="0" fillId="0" borderId="1" xfId="0" applyBorder="1" applyAlignment="1"/>
    <xf numFmtId="0" fontId="9" fillId="0" borderId="0" xfId="3" applyAlignment="1"/>
    <xf numFmtId="0" fontId="1" fillId="0" borderId="0" xfId="0" applyFont="1" applyAlignment="1"/>
    <xf numFmtId="0" fontId="1" fillId="0" borderId="1" xfId="0" applyFont="1" applyBorder="1" applyAlignment="1"/>
    <xf numFmtId="9" fontId="0" fillId="0" borderId="0" xfId="1" applyFont="1" applyAlignment="1"/>
    <xf numFmtId="9" fontId="0" fillId="0" borderId="1" xfId="1" applyNumberFormat="1" applyFont="1" applyBorder="1" applyAlignment="1"/>
    <xf numFmtId="9" fontId="0" fillId="0" borderId="0" xfId="0" applyNumberFormat="1" applyAlignment="1"/>
    <xf numFmtId="165" fontId="0" fillId="0" borderId="0" xfId="0" applyNumberFormat="1" applyAlignment="1"/>
    <xf numFmtId="9" fontId="0" fillId="0" borderId="1" xfId="1" applyFont="1" applyBorder="1" applyAlignment="1"/>
    <xf numFmtId="9" fontId="0" fillId="0" borderId="0" xfId="1" applyFont="1" applyBorder="1" applyAlignment="1"/>
    <xf numFmtId="0" fontId="7" fillId="0" borderId="0" xfId="0" applyFont="1" applyAlignment="1"/>
    <xf numFmtId="11" fontId="0" fillId="0" borderId="0" xfId="0" applyNumberFormat="1" applyAlignment="1"/>
    <xf numFmtId="0" fontId="0" fillId="0" borderId="0" xfId="0" applyFill="1" applyBorder="1" applyAlignment="1"/>
    <xf numFmtId="166" fontId="0" fillId="0" borderId="0" xfId="0" applyNumberFormat="1" applyAlignment="1"/>
    <xf numFmtId="0" fontId="0" fillId="0" borderId="0" xfId="0" applyFont="1" applyAlignment="1"/>
    <xf numFmtId="3" fontId="11" fillId="0" borderId="0" xfId="6" applyNumberFormat="1" applyFont="1" applyFill="1" applyBorder="1" applyAlignment="1" applyProtection="1">
      <alignment horizontal="right"/>
    </xf>
    <xf numFmtId="0" fontId="12" fillId="0" borderId="0" xfId="0" applyFont="1" applyFill="1" applyBorder="1" applyAlignment="1">
      <alignment horizontal="left"/>
    </xf>
    <xf numFmtId="0" fontId="0" fillId="0" borderId="0" xfId="0" applyFill="1" applyBorder="1" applyAlignment="1">
      <alignment horizontal="left"/>
    </xf>
    <xf numFmtId="0" fontId="0" fillId="6" borderId="4" xfId="0" applyFill="1" applyBorder="1" applyAlignment="1">
      <alignment horizontal="left" wrapText="1"/>
    </xf>
    <xf numFmtId="0" fontId="0" fillId="6" borderId="8" xfId="0" applyFill="1" applyBorder="1" applyAlignment="1">
      <alignment horizontal="left" wrapText="1"/>
    </xf>
    <xf numFmtId="0" fontId="13" fillId="6" borderId="9" xfId="0" applyFont="1" applyFill="1" applyBorder="1" applyAlignment="1">
      <alignment horizontal="left" wrapText="1"/>
    </xf>
    <xf numFmtId="0" fontId="13" fillId="6" borderId="10" xfId="0" applyFont="1" applyFill="1" applyBorder="1" applyAlignment="1">
      <alignment horizontal="left" wrapText="1"/>
    </xf>
    <xf numFmtId="0" fontId="14" fillId="0" borderId="0" xfId="0" applyFont="1" applyFill="1" applyBorder="1" applyAlignment="1">
      <alignment horizontal="left"/>
    </xf>
    <xf numFmtId="0" fontId="15" fillId="0" borderId="11" xfId="0" applyFont="1" applyFill="1" applyBorder="1" applyAlignment="1">
      <alignment horizontal="left" wrapText="1"/>
    </xf>
    <xf numFmtId="167" fontId="16" fillId="0" borderId="12" xfId="0" applyNumberFormat="1" applyFont="1" applyFill="1" applyBorder="1" applyAlignment="1">
      <alignment horizontal="center" wrapText="1"/>
    </xf>
    <xf numFmtId="167" fontId="16" fillId="0" borderId="13" xfId="0" applyNumberFormat="1" applyFont="1" applyFill="1" applyBorder="1" applyAlignment="1">
      <alignment horizontal="center" wrapText="1"/>
    </xf>
    <xf numFmtId="0" fontId="15" fillId="0" borderId="14" xfId="0" applyFont="1" applyFill="1" applyBorder="1" applyAlignment="1">
      <alignment horizontal="left" wrapText="1"/>
    </xf>
    <xf numFmtId="167" fontId="16" fillId="0" borderId="15" xfId="0" applyNumberFormat="1" applyFont="1" applyFill="1" applyBorder="1" applyAlignment="1">
      <alignment horizontal="center" wrapText="1"/>
    </xf>
    <xf numFmtId="167" fontId="16" fillId="0" borderId="16" xfId="0" applyNumberFormat="1" applyFont="1" applyFill="1" applyBorder="1" applyAlignment="1">
      <alignment horizontal="center" wrapText="1"/>
    </xf>
    <xf numFmtId="0" fontId="17" fillId="0" borderId="0" xfId="0" applyFont="1" applyFill="1" applyBorder="1" applyAlignment="1">
      <alignment horizontal="left"/>
    </xf>
    <xf numFmtId="16" fontId="0" fillId="0" borderId="0" xfId="0" applyNumberFormat="1" applyAlignment="1"/>
    <xf numFmtId="0" fontId="15" fillId="0" borderId="17" xfId="0" applyFont="1" applyFill="1" applyBorder="1" applyAlignment="1">
      <alignment horizontal="left" wrapText="1"/>
    </xf>
    <xf numFmtId="167" fontId="16" fillId="0" borderId="18" xfId="0" applyNumberFormat="1" applyFont="1" applyFill="1" applyBorder="1" applyAlignment="1">
      <alignment horizontal="center" wrapText="1"/>
    </xf>
    <xf numFmtId="167" fontId="16" fillId="0" borderId="19" xfId="0" applyNumberFormat="1" applyFont="1" applyFill="1" applyBorder="1" applyAlignment="1">
      <alignment horizontal="center" wrapText="1"/>
    </xf>
    <xf numFmtId="10" fontId="0" fillId="0" borderId="1" xfId="1" applyNumberFormat="1" applyFont="1" applyBorder="1" applyAlignment="1"/>
    <xf numFmtId="10" fontId="0" fillId="0" borderId="0" xfId="1" applyNumberFormat="1" applyFont="1" applyBorder="1" applyAlignment="1"/>
    <xf numFmtId="1" fontId="0" fillId="0" borderId="0" xfId="0" applyNumberFormat="1" applyAlignment="1"/>
    <xf numFmtId="1" fontId="0" fillId="0" borderId="0" xfId="1" applyNumberFormat="1" applyFont="1" applyBorder="1" applyAlignment="1"/>
    <xf numFmtId="0" fontId="5" fillId="0" borderId="0" xfId="2" applyAlignment="1"/>
    <xf numFmtId="0" fontId="1" fillId="2" borderId="0" xfId="0" applyFont="1" applyFill="1" applyAlignment="1"/>
    <xf numFmtId="0" fontId="8" fillId="3" borderId="0" xfId="0" applyFont="1" applyFill="1" applyBorder="1" applyAlignment="1">
      <alignment wrapText="1"/>
    </xf>
    <xf numFmtId="0" fontId="0" fillId="0" borderId="0" xfId="0" applyNumberFormat="1" applyFill="1" applyAlignment="1">
      <alignment horizontal="left" wrapText="1"/>
    </xf>
    <xf numFmtId="0" fontId="8" fillId="2" borderId="0" xfId="0" applyFont="1" applyFill="1" applyBorder="1" applyAlignment="1">
      <alignment wrapText="1"/>
    </xf>
    <xf numFmtId="0" fontId="8" fillId="2" borderId="0" xfId="0" applyNumberFormat="1" applyFont="1" applyFill="1" applyBorder="1" applyAlignment="1">
      <alignment horizontal="left" wrapText="1"/>
    </xf>
    <xf numFmtId="49" fontId="0" fillId="0" borderId="0" xfId="0" applyNumberFormat="1" applyFont="1" applyFill="1" applyBorder="1" applyAlignment="1">
      <alignment wrapText="1"/>
    </xf>
    <xf numFmtId="0" fontId="0" fillId="0" borderId="0" xfId="0" applyNumberFormat="1" applyFont="1" applyFill="1" applyBorder="1" applyAlignment="1">
      <alignment horizontal="left" wrapText="1"/>
    </xf>
    <xf numFmtId="49" fontId="3" fillId="0" borderId="0" xfId="0" applyNumberFormat="1" applyFont="1" applyFill="1" applyBorder="1" applyAlignment="1">
      <alignment wrapText="1"/>
    </xf>
    <xf numFmtId="0" fontId="2" fillId="0" borderId="0" xfId="0" applyNumberFormat="1" applyFont="1" applyFill="1" applyBorder="1" applyAlignment="1">
      <alignment horizontal="left" wrapText="1"/>
    </xf>
    <xf numFmtId="49" fontId="3" fillId="0" borderId="0" xfId="0" applyNumberFormat="1" applyFont="1" applyFill="1" applyBorder="1" applyAlignment="1">
      <alignment horizontal="left" wrapText="1"/>
    </xf>
    <xf numFmtId="49" fontId="3" fillId="0" borderId="0" xfId="1" applyNumberFormat="1" applyFont="1" applyFill="1" applyBorder="1" applyAlignment="1">
      <alignment wrapText="1"/>
    </xf>
    <xf numFmtId="9" fontId="0" fillId="0" borderId="0" xfId="1" applyNumberFormat="1" applyFont="1" applyFill="1" applyBorder="1" applyAlignment="1">
      <alignment wrapText="1"/>
    </xf>
    <xf numFmtId="9" fontId="0" fillId="0" borderId="0" xfId="0" applyNumberFormat="1" applyFont="1" applyFill="1" applyBorder="1" applyAlignment="1">
      <alignment wrapText="1"/>
    </xf>
    <xf numFmtId="9" fontId="3" fillId="0" borderId="0" xfId="0" applyNumberFormat="1" applyFont="1" applyFill="1" applyBorder="1" applyAlignment="1">
      <alignment wrapText="1"/>
    </xf>
    <xf numFmtId="9" fontId="2" fillId="0" borderId="0" xfId="1" applyNumberFormat="1" applyFont="1" applyFill="1" applyBorder="1" applyAlignment="1">
      <alignment wrapText="1"/>
    </xf>
    <xf numFmtId="9" fontId="2" fillId="0" borderId="0" xfId="0" applyNumberFormat="1" applyFont="1" applyFill="1" applyBorder="1" applyAlignment="1">
      <alignment wrapText="1"/>
    </xf>
    <xf numFmtId="9" fontId="3" fillId="0" borderId="0" xfId="1" applyNumberFormat="1" applyFont="1" applyFill="1" applyBorder="1" applyAlignment="1">
      <alignment wrapText="1"/>
    </xf>
    <xf numFmtId="0" fontId="0" fillId="0" borderId="0" xfId="0" applyFont="1" applyFill="1" applyBorder="1" applyAlignment="1">
      <alignment wrapText="1"/>
    </xf>
    <xf numFmtId="0" fontId="3" fillId="0" borderId="0" xfId="0" applyFont="1" applyFill="1" applyBorder="1" applyAlignment="1">
      <alignment wrapText="1"/>
    </xf>
    <xf numFmtId="164" fontId="0" fillId="0" borderId="0" xfId="0" applyNumberFormat="1" applyFont="1" applyFill="1" applyBorder="1" applyAlignment="1">
      <alignment wrapText="1"/>
    </xf>
    <xf numFmtId="164" fontId="0" fillId="0" borderId="0" xfId="1" applyNumberFormat="1" applyFont="1" applyFill="1" applyBorder="1" applyAlignment="1">
      <alignment wrapText="1"/>
    </xf>
    <xf numFmtId="0" fontId="2" fillId="0" borderId="0" xfId="0" applyFont="1" applyFill="1" applyBorder="1" applyAlignment="1">
      <alignment wrapText="1"/>
    </xf>
    <xf numFmtId="1" fontId="0" fillId="0" borderId="0" xfId="0" applyNumberFormat="1" applyFont="1" applyFill="1" applyBorder="1" applyAlignment="1">
      <alignment wrapText="1"/>
    </xf>
    <xf numFmtId="164" fontId="2" fillId="0" borderId="0" xfId="0" applyNumberFormat="1" applyFont="1" applyFill="1" applyBorder="1" applyAlignment="1">
      <alignment wrapText="1"/>
    </xf>
    <xf numFmtId="164" fontId="3" fillId="0" borderId="0" xfId="1" applyNumberFormat="1" applyFont="1" applyFill="1" applyBorder="1" applyAlignment="1">
      <alignment wrapText="1"/>
    </xf>
    <xf numFmtId="49" fontId="2" fillId="0" borderId="0" xfId="1" applyNumberFormat="1" applyFont="1" applyFill="1" applyBorder="1" applyAlignment="1">
      <alignment wrapText="1"/>
    </xf>
    <xf numFmtId="0" fontId="3" fillId="0" borderId="0" xfId="0" applyNumberFormat="1" applyFont="1" applyFill="1" applyBorder="1" applyAlignment="1">
      <alignment wrapText="1"/>
    </xf>
    <xf numFmtId="0" fontId="2" fillId="0" borderId="0" xfId="0" applyNumberFormat="1" applyFont="1" applyFill="1" applyBorder="1" applyAlignment="1">
      <alignment wrapText="1"/>
    </xf>
    <xf numFmtId="0" fontId="0" fillId="0" borderId="0" xfId="0" applyNumberFormat="1" applyFont="1" applyFill="1" applyBorder="1" applyAlignment="1">
      <alignment wrapText="1"/>
    </xf>
    <xf numFmtId="0" fontId="3" fillId="0" borderId="0" xfId="1" applyNumberFormat="1" applyFont="1" applyFill="1" applyBorder="1" applyAlignment="1">
      <alignment wrapText="1"/>
    </xf>
    <xf numFmtId="0" fontId="0" fillId="0" borderId="0" xfId="0" applyNumberFormat="1" applyAlignment="1">
      <alignment wrapText="1"/>
    </xf>
    <xf numFmtId="0" fontId="2" fillId="0" borderId="0" xfId="1" applyNumberFormat="1" applyFont="1" applyFill="1" applyBorder="1" applyAlignment="1">
      <alignment wrapText="1"/>
    </xf>
    <xf numFmtId="0" fontId="18" fillId="8" borderId="24" xfId="7" applyFont="1" applyFill="1" applyBorder="1" applyAlignment="1"/>
    <xf numFmtId="0" fontId="19" fillId="8" borderId="25" xfId="8" applyNumberFormat="1" applyFont="1" applyFill="1" applyBorder="1" applyAlignment="1">
      <alignment horizontal="right"/>
    </xf>
    <xf numFmtId="0" fontId="18" fillId="8" borderId="26" xfId="7" applyFont="1" applyFill="1" applyBorder="1" applyAlignment="1"/>
    <xf numFmtId="0" fontId="18" fillId="8" borderId="0" xfId="7" applyFont="1" applyFill="1" applyBorder="1" applyAlignment="1"/>
    <xf numFmtId="0" fontId="19" fillId="8" borderId="27" xfId="8" applyNumberFormat="1" applyFont="1" applyFill="1" applyBorder="1" applyAlignment="1">
      <alignment horizontal="right"/>
    </xf>
    <xf numFmtId="0" fontId="20" fillId="8" borderId="26" xfId="3" applyFont="1" applyFill="1" applyBorder="1" applyAlignment="1"/>
    <xf numFmtId="0" fontId="20" fillId="8" borderId="0" xfId="3" applyFont="1" applyFill="1" applyBorder="1" applyAlignment="1"/>
    <xf numFmtId="0" fontId="19" fillId="8" borderId="0" xfId="8" applyNumberFormat="1" applyFont="1" applyFill="1" applyBorder="1" applyAlignment="1">
      <alignment horizontal="right"/>
    </xf>
    <xf numFmtId="0" fontId="20" fillId="8" borderId="28" xfId="3" applyFont="1" applyFill="1" applyBorder="1" applyAlignment="1"/>
    <xf numFmtId="0" fontId="20" fillId="8" borderId="29" xfId="3" applyFont="1" applyFill="1" applyBorder="1" applyAlignment="1"/>
    <xf numFmtId="0" fontId="20" fillId="8" borderId="30" xfId="3" applyFont="1" applyFill="1" applyBorder="1" applyAlignment="1"/>
    <xf numFmtId="0" fontId="21" fillId="9" borderId="32" xfId="9" applyNumberFormat="1" applyFont="1" applyFill="1" applyBorder="1" applyAlignment="1">
      <alignment horizontal="center" vertical="center"/>
    </xf>
    <xf numFmtId="0" fontId="21" fillId="9" borderId="33" xfId="9" applyNumberFormat="1" applyFont="1" applyFill="1" applyBorder="1" applyAlignment="1">
      <alignment horizontal="center" vertical="center"/>
    </xf>
    <xf numFmtId="0" fontId="21" fillId="9" borderId="38" xfId="9" applyNumberFormat="1" applyFont="1" applyFill="1" applyBorder="1" applyAlignment="1">
      <alignment horizontal="left" vertical="center"/>
    </xf>
    <xf numFmtId="2" fontId="23" fillId="10" borderId="39" xfId="0" applyNumberFormat="1" applyFont="1" applyFill="1" applyBorder="1" applyAlignment="1">
      <alignment horizontal="right"/>
    </xf>
    <xf numFmtId="0" fontId="21" fillId="9" borderId="40" xfId="9" applyNumberFormat="1" applyFont="1" applyFill="1" applyBorder="1" applyAlignment="1">
      <alignment horizontal="left" vertical="center"/>
    </xf>
    <xf numFmtId="0" fontId="21" fillId="9" borderId="41" xfId="9" applyNumberFormat="1" applyFont="1" applyFill="1" applyBorder="1" applyAlignment="1">
      <alignment horizontal="left" vertical="center" indent="1"/>
    </xf>
    <xf numFmtId="0" fontId="23" fillId="9" borderId="42" xfId="10" applyNumberFormat="1" applyFont="1" applyFill="1" applyBorder="1" applyAlignment="1">
      <alignment horizontal="left" vertical="center" indent="2"/>
    </xf>
    <xf numFmtId="2" fontId="23" fillId="11" borderId="39" xfId="0" applyNumberFormat="1" applyFont="1" applyFill="1" applyBorder="1" applyAlignment="1">
      <alignment horizontal="right"/>
    </xf>
    <xf numFmtId="0" fontId="23" fillId="9" borderId="43" xfId="10" applyNumberFormat="1" applyFont="1" applyFill="1" applyBorder="1" applyAlignment="1">
      <alignment horizontal="left" vertical="center" indent="2"/>
    </xf>
    <xf numFmtId="0" fontId="21" fillId="9" borderId="44" xfId="9" applyNumberFormat="1" applyFont="1" applyFill="1" applyBorder="1" applyAlignment="1">
      <alignment horizontal="left" vertical="center" indent="1"/>
    </xf>
    <xf numFmtId="0" fontId="23" fillId="9" borderId="42" xfId="10" applyNumberFormat="1" applyFont="1" applyFill="1" applyBorder="1" applyAlignment="1">
      <alignment horizontal="left" vertical="top" wrapText="1" indent="2"/>
    </xf>
    <xf numFmtId="0" fontId="23" fillId="9" borderId="45" xfId="10" applyNumberFormat="1" applyFont="1" applyFill="1" applyBorder="1" applyAlignment="1">
      <alignment horizontal="left" vertical="center" indent="2"/>
    </xf>
    <xf numFmtId="0" fontId="21" fillId="9" borderId="46" xfId="9" applyNumberFormat="1" applyFont="1" applyFill="1" applyBorder="1" applyAlignment="1">
      <alignment horizontal="left" vertical="center" indent="1"/>
    </xf>
    <xf numFmtId="2" fontId="23" fillId="12" borderId="39" xfId="0" applyNumberFormat="1" applyFont="1" applyFill="1" applyBorder="1" applyAlignment="1">
      <alignment horizontal="right"/>
    </xf>
    <xf numFmtId="0" fontId="21" fillId="9" borderId="44" xfId="9" applyNumberFormat="1" applyFont="1" applyFill="1" applyBorder="1" applyAlignment="1">
      <alignment horizontal="left" vertical="center"/>
    </xf>
    <xf numFmtId="0" fontId="23" fillId="9" borderId="41" xfId="9" applyNumberFormat="1" applyFont="1" applyFill="1" applyBorder="1" applyAlignment="1">
      <alignment horizontal="left" vertical="center" indent="1"/>
    </xf>
    <xf numFmtId="0" fontId="21" fillId="9" borderId="42" xfId="9" applyNumberFormat="1" applyFont="1" applyFill="1" applyBorder="1" applyAlignment="1">
      <alignment horizontal="left" vertical="center" indent="1"/>
    </xf>
    <xf numFmtId="0" fontId="23" fillId="9" borderId="42" xfId="11" applyNumberFormat="1" applyFont="1" applyFill="1" applyBorder="1" applyAlignment="1">
      <alignment horizontal="left" vertical="center" indent="2"/>
    </xf>
    <xf numFmtId="0" fontId="21" fillId="9" borderId="43" xfId="9" applyNumberFormat="1" applyFont="1" applyFill="1" applyBorder="1" applyAlignment="1">
      <alignment horizontal="left" vertical="center" indent="1"/>
    </xf>
    <xf numFmtId="0" fontId="21" fillId="9" borderId="42" xfId="12" applyFont="1" applyFill="1" applyBorder="1" applyAlignment="1">
      <alignment horizontal="left" vertical="center" indent="1"/>
    </xf>
    <xf numFmtId="0" fontId="23" fillId="9" borderId="42" xfId="12" applyFont="1" applyFill="1" applyBorder="1" applyAlignment="1">
      <alignment horizontal="left" vertical="center" indent="2"/>
    </xf>
    <xf numFmtId="0" fontId="23" fillId="9" borderId="45" xfId="12" applyFont="1" applyFill="1" applyBorder="1" applyAlignment="1">
      <alignment horizontal="left" vertical="center" indent="2"/>
    </xf>
    <xf numFmtId="0" fontId="1" fillId="13" borderId="0" xfId="0" applyFont="1" applyFill="1" applyAlignment="1">
      <alignment wrapText="1"/>
    </xf>
    <xf numFmtId="1" fontId="1" fillId="13" borderId="0" xfId="0" applyNumberFormat="1" applyFont="1" applyFill="1" applyAlignment="1">
      <alignment wrapText="1"/>
    </xf>
    <xf numFmtId="0" fontId="24" fillId="8" borderId="24" xfId="3" applyFont="1" applyFill="1" applyBorder="1" applyAlignment="1"/>
    <xf numFmtId="0" fontId="25" fillId="8" borderId="0" xfId="3" applyFont="1" applyFill="1" applyBorder="1" applyAlignment="1"/>
    <xf numFmtId="0" fontId="24" fillId="8" borderId="0" xfId="3" applyFont="1" applyFill="1" applyBorder="1" applyAlignment="1"/>
    <xf numFmtId="0" fontId="9" fillId="8" borderId="0" xfId="3" applyFill="1"/>
    <xf numFmtId="0" fontId="19" fillId="8" borderId="30" xfId="8" applyNumberFormat="1" applyFont="1" applyFill="1" applyBorder="1" applyAlignment="1">
      <alignment horizontal="right"/>
    </xf>
    <xf numFmtId="0" fontId="21" fillId="14" borderId="49" xfId="13"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1" fillId="14" borderId="58" xfId="13" applyFont="1" applyFill="1" applyBorder="1" applyAlignment="1">
      <alignment horizontal="center" vertical="center"/>
    </xf>
    <xf numFmtId="0" fontId="21" fillId="14" borderId="59" xfId="13" applyFont="1" applyFill="1" applyBorder="1" applyAlignment="1">
      <alignment horizontal="center" vertical="center"/>
    </xf>
    <xf numFmtId="0" fontId="21" fillId="14" borderId="39" xfId="13" applyFont="1" applyFill="1" applyBorder="1" applyAlignment="1">
      <alignment vertical="center"/>
    </xf>
    <xf numFmtId="2" fontId="27" fillId="7" borderId="39" xfId="0" applyNumberFormat="1" applyFont="1" applyFill="1" applyBorder="1" applyAlignment="1">
      <alignment horizontal="right"/>
    </xf>
    <xf numFmtId="2" fontId="27" fillId="12" borderId="39" xfId="0" applyNumberFormat="1" applyFont="1" applyFill="1" applyBorder="1" applyAlignment="1">
      <alignment horizontal="right"/>
    </xf>
    <xf numFmtId="0" fontId="23" fillId="14" borderId="39" xfId="11" applyFont="1" applyFill="1" applyBorder="1" applyAlignment="1">
      <alignment horizontal="left" vertical="center" indent="5"/>
    </xf>
    <xf numFmtId="0" fontId="21" fillId="14" borderId="56" xfId="9" applyFont="1" applyFill="1" applyBorder="1" applyAlignment="1">
      <alignment horizontal="left" vertical="center"/>
    </xf>
    <xf numFmtId="0" fontId="23" fillId="14" borderId="48" xfId="11" applyFont="1" applyFill="1" applyBorder="1" applyAlignment="1">
      <alignment horizontal="left" vertical="center" indent="5"/>
    </xf>
    <xf numFmtId="0" fontId="23" fillId="14" borderId="48" xfId="11" applyFont="1" applyFill="1" applyBorder="1" applyAlignment="1">
      <alignment horizontal="left" vertical="center" indent="2"/>
    </xf>
    <xf numFmtId="0" fontId="27" fillId="7" borderId="39" xfId="0" applyFont="1" applyFill="1" applyBorder="1" applyAlignment="1">
      <alignment horizontal="left" indent="4"/>
    </xf>
    <xf numFmtId="0" fontId="27" fillId="7" borderId="39" xfId="0" applyFont="1" applyFill="1" applyBorder="1" applyAlignment="1">
      <alignment horizontal="left" indent="6"/>
    </xf>
    <xf numFmtId="2" fontId="27" fillId="11" borderId="39" xfId="0" applyNumberFormat="1" applyFont="1" applyFill="1" applyBorder="1" applyAlignment="1">
      <alignment horizontal="right"/>
    </xf>
    <xf numFmtId="0" fontId="23" fillId="14" borderId="48" xfId="13" applyFont="1" applyFill="1" applyBorder="1" applyAlignment="1">
      <alignment horizontal="left" vertical="center" indent="2"/>
    </xf>
    <xf numFmtId="0" fontId="23" fillId="14" borderId="39" xfId="11" applyFont="1" applyFill="1" applyBorder="1" applyAlignment="1">
      <alignment horizontal="left" vertical="center" indent="2"/>
    </xf>
    <xf numFmtId="0" fontId="29" fillId="14" borderId="39" xfId="9" applyFont="1" applyFill="1" applyBorder="1" applyAlignment="1">
      <alignment horizontal="left" vertical="center"/>
    </xf>
    <xf numFmtId="0" fontId="19" fillId="14" borderId="39" xfId="11" applyFont="1" applyFill="1" applyBorder="1" applyAlignment="1">
      <alignment horizontal="left" vertical="center" indent="5"/>
    </xf>
    <xf numFmtId="0" fontId="19" fillId="14" borderId="39" xfId="13" applyFont="1" applyFill="1" applyBorder="1" applyAlignment="1">
      <alignment horizontal="left" vertical="center" indent="2"/>
    </xf>
    <xf numFmtId="0" fontId="19" fillId="14" borderId="39" xfId="13" applyFont="1" applyFill="1" applyBorder="1" applyAlignment="1" applyProtection="1">
      <alignment horizontal="left" vertical="center" indent="5"/>
    </xf>
    <xf numFmtId="0" fontId="27" fillId="7" borderId="39" xfId="0" applyFont="1" applyFill="1" applyBorder="1" applyAlignment="1">
      <alignment horizontal="left" indent="8"/>
    </xf>
    <xf numFmtId="0" fontId="21" fillId="14" borderId="39" xfId="9" applyFont="1" applyFill="1" applyBorder="1" applyAlignment="1">
      <alignment horizontal="left" vertical="center"/>
    </xf>
    <xf numFmtId="0" fontId="23" fillId="14" borderId="39" xfId="13" applyFont="1" applyFill="1" applyBorder="1" applyAlignment="1">
      <alignment horizontal="left" vertical="center" indent="1"/>
    </xf>
    <xf numFmtId="0" fontId="23" fillId="14" borderId="39" xfId="11" applyFont="1" applyFill="1" applyBorder="1" applyAlignment="1">
      <alignment horizontal="left" vertical="center" indent="1"/>
    </xf>
    <xf numFmtId="0" fontId="23" fillId="14" borderId="39" xfId="13" applyFont="1" applyFill="1" applyBorder="1" applyAlignment="1">
      <alignment horizontal="left" vertical="center" indent="2"/>
    </xf>
    <xf numFmtId="0" fontId="19" fillId="14" borderId="48" xfId="11" applyFont="1" applyFill="1" applyBorder="1" applyAlignment="1">
      <alignment horizontal="left" vertical="center" indent="2"/>
    </xf>
    <xf numFmtId="0" fontId="21" fillId="14" borderId="56" xfId="13" applyFont="1" applyFill="1" applyBorder="1" applyAlignment="1">
      <alignment vertical="center"/>
    </xf>
    <xf numFmtId="0" fontId="21" fillId="14" borderId="39" xfId="13" applyFont="1" applyFill="1" applyBorder="1" applyAlignment="1">
      <alignment horizontal="left" vertical="center" indent="1"/>
    </xf>
    <xf numFmtId="0" fontId="21" fillId="14" borderId="56" xfId="13" applyFont="1" applyFill="1" applyBorder="1" applyAlignment="1">
      <alignment horizontal="left" vertical="center"/>
    </xf>
    <xf numFmtId="0" fontId="23" fillId="15" borderId="56" xfId="13" applyFont="1" applyFill="1" applyBorder="1" applyAlignment="1">
      <alignment horizontal="right" vertical="center"/>
    </xf>
    <xf numFmtId="0" fontId="21" fillId="14" borderId="39" xfId="13" applyFont="1" applyFill="1" applyBorder="1" applyAlignment="1">
      <alignment horizontal="left" vertical="center"/>
    </xf>
    <xf numFmtId="2" fontId="1" fillId="13" borderId="0" xfId="0" applyNumberFormat="1" applyFont="1" applyFill="1" applyAlignment="1">
      <alignment wrapText="1"/>
    </xf>
    <xf numFmtId="0" fontId="23" fillId="8" borderId="0" xfId="3" applyFont="1" applyFill="1" applyAlignment="1"/>
    <xf numFmtId="0" fontId="23" fillId="8" borderId="0" xfId="8" applyFont="1" applyFill="1" applyBorder="1" applyAlignment="1" applyProtection="1">
      <alignment horizontal="right"/>
    </xf>
    <xf numFmtId="0" fontId="18" fillId="8" borderId="0" xfId="7" applyFont="1" applyFill="1" applyAlignment="1"/>
    <xf numFmtId="0" fontId="25" fillId="8" borderId="0" xfId="3" applyFont="1" applyFill="1" applyAlignment="1"/>
    <xf numFmtId="0" fontId="23" fillId="8" borderId="0" xfId="13" applyNumberFormat="1" applyFont="1" applyFill="1" applyBorder="1" applyAlignment="1" applyProtection="1"/>
    <xf numFmtId="0" fontId="23" fillId="8" borderId="0" xfId="13" applyFont="1" applyFill="1" applyBorder="1" applyAlignment="1">
      <alignment vertical="center"/>
    </xf>
    <xf numFmtId="0" fontId="21" fillId="9" borderId="47" xfId="13" applyFont="1" applyFill="1" applyBorder="1" applyAlignment="1" applyProtection="1">
      <alignment horizontal="left" vertical="center"/>
    </xf>
    <xf numFmtId="0" fontId="21" fillId="9" borderId="50" xfId="13" quotePrefix="1" applyFont="1" applyFill="1" applyBorder="1" applyAlignment="1" applyProtection="1">
      <alignment horizontal="center" vertical="center"/>
    </xf>
    <xf numFmtId="0" fontId="21" fillId="9" borderId="48" xfId="13" quotePrefix="1" applyFont="1" applyFill="1" applyBorder="1" applyAlignment="1" applyProtection="1">
      <alignment horizontal="center" vertical="center"/>
    </xf>
    <xf numFmtId="0" fontId="21" fillId="9" borderId="48" xfId="13" applyFont="1" applyFill="1" applyBorder="1" applyAlignment="1" applyProtection="1">
      <alignment horizontal="center" vertical="center"/>
    </xf>
    <xf numFmtId="0" fontId="21" fillId="9" borderId="48" xfId="13" applyFont="1" applyFill="1" applyBorder="1" applyAlignment="1" applyProtection="1">
      <alignment horizontal="center" vertical="center" wrapText="1"/>
    </xf>
    <xf numFmtId="4" fontId="21" fillId="9" borderId="39" xfId="14" applyNumberFormat="1" applyFont="1" applyFill="1" applyBorder="1" applyAlignment="1">
      <alignment horizontal="center" vertical="center"/>
    </xf>
    <xf numFmtId="0" fontId="21" fillId="9" borderId="39" xfId="13" quotePrefix="1" applyFont="1" applyFill="1" applyBorder="1" applyAlignment="1" applyProtection="1">
      <alignment horizontal="center" vertical="center"/>
    </xf>
    <xf numFmtId="0" fontId="21" fillId="9" borderId="57" xfId="13" applyFont="1" applyFill="1" applyBorder="1" applyAlignment="1" applyProtection="1">
      <alignment horizontal="left" vertical="center"/>
    </xf>
    <xf numFmtId="0" fontId="21" fillId="9" borderId="60" xfId="13" applyFont="1" applyFill="1" applyBorder="1" applyAlignment="1" applyProtection="1">
      <alignment vertical="center"/>
    </xf>
    <xf numFmtId="2" fontId="27" fillId="10" borderId="39" xfId="0" applyNumberFormat="1" applyFont="1" applyFill="1" applyBorder="1" applyAlignment="1">
      <alignment horizontal="right"/>
    </xf>
    <xf numFmtId="0" fontId="21" fillId="9" borderId="39" xfId="13" applyFont="1" applyFill="1" applyBorder="1" applyAlignment="1" applyProtection="1">
      <alignment vertical="center"/>
    </xf>
    <xf numFmtId="0" fontId="23" fillId="9" borderId="39" xfId="10" applyFont="1" applyFill="1" applyBorder="1" applyAlignment="1">
      <alignment horizontal="left" vertical="center" indent="2"/>
    </xf>
    <xf numFmtId="0" fontId="21" fillId="9" borderId="56" xfId="13" applyFont="1" applyFill="1" applyBorder="1" applyAlignment="1" applyProtection="1">
      <alignment vertical="center"/>
    </xf>
    <xf numFmtId="0" fontId="23" fillId="9" borderId="56" xfId="10" applyFont="1" applyFill="1" applyBorder="1" applyAlignment="1">
      <alignment horizontal="left" vertical="center" indent="2"/>
    </xf>
    <xf numFmtId="0" fontId="23" fillId="9" borderId="47" xfId="10" applyFont="1" applyFill="1" applyBorder="1" applyAlignment="1">
      <alignment horizontal="left" vertical="center" indent="2"/>
    </xf>
    <xf numFmtId="0" fontId="23" fillId="9" borderId="47" xfId="10" applyFont="1" applyFill="1" applyBorder="1" applyAlignment="1">
      <alignment horizontal="left" vertical="center" wrapText="1" indent="2"/>
    </xf>
    <xf numFmtId="0" fontId="21" fillId="9" borderId="56" xfId="9" applyFont="1" applyFill="1" applyBorder="1" applyAlignment="1" applyProtection="1">
      <alignment horizontal="left" vertical="center"/>
    </xf>
    <xf numFmtId="0" fontId="23" fillId="9" borderId="39" xfId="10" applyFont="1" applyFill="1" applyBorder="1" applyAlignment="1">
      <alignment horizontal="left" vertical="center"/>
    </xf>
    <xf numFmtId="0" fontId="23" fillId="9" borderId="47" xfId="10" applyFont="1" applyFill="1" applyBorder="1" applyAlignment="1">
      <alignment horizontal="left" vertical="center"/>
    </xf>
    <xf numFmtId="0" fontId="21" fillId="9" borderId="39" xfId="9" applyFont="1" applyFill="1" applyBorder="1" applyAlignment="1" applyProtection="1">
      <alignment horizontal="left" vertical="center"/>
    </xf>
    <xf numFmtId="0" fontId="21" fillId="9" borderId="56" xfId="9" applyFont="1" applyFill="1" applyBorder="1" applyAlignment="1" applyProtection="1">
      <alignment horizontal="left" vertical="center" wrapText="1"/>
    </xf>
    <xf numFmtId="0" fontId="23" fillId="8" borderId="0" xfId="13" applyFont="1" applyFill="1" applyAlignment="1">
      <alignment vertical="center"/>
    </xf>
    <xf numFmtId="0" fontId="23" fillId="8" borderId="0" xfId="13" applyFont="1" applyFill="1" applyBorder="1" applyAlignment="1">
      <alignment horizontal="right" vertical="center"/>
    </xf>
    <xf numFmtId="0" fontId="18" fillId="8" borderId="0" xfId="7" applyFont="1" applyFill="1" applyAlignment="1">
      <alignment vertical="center"/>
    </xf>
    <xf numFmtId="0" fontId="25" fillId="8" borderId="0" xfId="13" applyFont="1" applyFill="1" applyAlignment="1">
      <alignment vertical="center"/>
    </xf>
    <xf numFmtId="0" fontId="21" fillId="8" borderId="0" xfId="7" applyFont="1" applyFill="1" applyAlignment="1">
      <alignment vertical="center"/>
    </xf>
    <xf numFmtId="0" fontId="21" fillId="8" borderId="0" xfId="13" applyFont="1" applyFill="1" applyAlignment="1" applyProtection="1">
      <alignment vertical="center"/>
    </xf>
    <xf numFmtId="0" fontId="21" fillId="9" borderId="49" xfId="13" applyFont="1" applyFill="1" applyBorder="1" applyAlignment="1" applyProtection="1">
      <alignment horizontal="center" vertical="center" textRotation="90"/>
    </xf>
    <xf numFmtId="0" fontId="21" fillId="9" borderId="39"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xf>
    <xf numFmtId="0" fontId="21" fillId="9" borderId="48" xfId="13" applyFont="1" applyFill="1" applyBorder="1" applyAlignment="1" applyProtection="1">
      <alignment horizontal="center" vertical="center" textRotation="90" wrapText="1"/>
    </xf>
    <xf numFmtId="0" fontId="21" fillId="9" borderId="39" xfId="13" quotePrefix="1" applyFont="1" applyFill="1" applyBorder="1" applyAlignment="1" applyProtection="1">
      <alignment horizontal="center" vertical="center" textRotation="90"/>
    </xf>
    <xf numFmtId="0" fontId="21" fillId="9" borderId="48" xfId="13" quotePrefix="1" applyFont="1" applyFill="1" applyBorder="1" applyAlignment="1" applyProtection="1">
      <alignment horizontal="center" vertical="center" textRotation="90"/>
    </xf>
    <xf numFmtId="4" fontId="21" fillId="9" borderId="39" xfId="14" applyNumberFormat="1" applyFont="1" applyFill="1" applyBorder="1" applyAlignment="1">
      <alignment horizontal="center" vertical="center" textRotation="90"/>
    </xf>
    <xf numFmtId="0" fontId="21" fillId="9" borderId="36" xfId="13" applyFont="1" applyFill="1" applyBorder="1" applyAlignment="1" applyProtection="1">
      <alignment horizontal="center" vertical="center"/>
    </xf>
    <xf numFmtId="0" fontId="21" fillId="9" borderId="36" xfId="13" applyFont="1" applyFill="1" applyBorder="1" applyAlignment="1" applyProtection="1">
      <alignment horizontal="center" vertical="center" wrapText="1"/>
    </xf>
    <xf numFmtId="0" fontId="21" fillId="9" borderId="35" xfId="13" applyFont="1" applyFill="1" applyBorder="1" applyAlignment="1" applyProtection="1">
      <alignment horizontal="center" vertical="center"/>
    </xf>
    <xf numFmtId="0" fontId="21" fillId="9" borderId="59" xfId="13" applyFont="1" applyFill="1" applyBorder="1" applyAlignment="1" applyProtection="1">
      <alignment horizontal="center" vertical="center"/>
    </xf>
    <xf numFmtId="0" fontId="21" fillId="9" borderId="56" xfId="13" applyFont="1" applyFill="1" applyBorder="1" applyAlignment="1" applyProtection="1">
      <alignment horizontal="left" vertical="center" wrapText="1"/>
    </xf>
    <xf numFmtId="0" fontId="23" fillId="9" borderId="39" xfId="11" applyFont="1" applyFill="1" applyBorder="1" applyAlignment="1">
      <alignment horizontal="left" vertical="center"/>
    </xf>
    <xf numFmtId="0" fontId="21" fillId="9" borderId="39" xfId="13" applyFont="1" applyFill="1" applyBorder="1" applyAlignment="1" applyProtection="1">
      <alignment horizontal="left" vertical="center" wrapText="1"/>
    </xf>
    <xf numFmtId="0" fontId="21" fillId="9" borderId="56" xfId="13" applyFont="1" applyFill="1" applyBorder="1" applyAlignment="1" applyProtection="1">
      <alignment horizontal="left" vertical="center"/>
    </xf>
    <xf numFmtId="0" fontId="27" fillId="10" borderId="39" xfId="0" applyFont="1" applyFill="1" applyBorder="1" applyAlignment="1">
      <alignment horizontal="left" indent="2"/>
    </xf>
    <xf numFmtId="0" fontId="21" fillId="9" borderId="59" xfId="13" applyFont="1" applyFill="1" applyBorder="1" applyAlignment="1" applyProtection="1">
      <alignment horizontal="left" vertical="center"/>
    </xf>
    <xf numFmtId="0" fontId="23" fillId="9" borderId="39" xfId="13" applyFont="1" applyFill="1" applyBorder="1" applyAlignment="1" applyProtection="1">
      <alignment horizontal="left" vertical="center" wrapText="1"/>
    </xf>
    <xf numFmtId="0" fontId="23" fillId="9" borderId="39" xfId="13" applyFont="1" applyFill="1" applyBorder="1" applyAlignment="1" applyProtection="1">
      <alignment vertical="center" wrapText="1"/>
    </xf>
    <xf numFmtId="0" fontId="23" fillId="9" borderId="39" xfId="9" applyFont="1" applyFill="1" applyBorder="1" applyAlignment="1" applyProtection="1">
      <alignment horizontal="left" vertical="center"/>
    </xf>
    <xf numFmtId="0" fontId="23" fillId="9" borderId="39" xfId="9" applyFont="1" applyFill="1" applyBorder="1" applyAlignment="1" applyProtection="1">
      <alignment horizontal="left" vertical="center" wrapText="1"/>
    </xf>
    <xf numFmtId="0" fontId="23" fillId="9" borderId="39" xfId="13" applyFont="1" applyFill="1" applyBorder="1" applyAlignment="1" applyProtection="1">
      <alignment vertical="center"/>
    </xf>
    <xf numFmtId="0" fontId="23" fillId="8" borderId="29" xfId="13" applyFont="1" applyFill="1" applyBorder="1" applyAlignment="1">
      <alignment horizontal="right" vertical="center"/>
    </xf>
    <xf numFmtId="0" fontId="21" fillId="9" borderId="47" xfId="9" applyFont="1" applyFill="1" applyBorder="1" applyAlignment="1" applyProtection="1">
      <alignment horizontal="left" vertical="center"/>
    </xf>
    <xf numFmtId="0" fontId="21" fillId="9" borderId="49" xfId="9" applyFont="1" applyFill="1" applyBorder="1" applyAlignment="1" applyProtection="1">
      <alignment horizontal="center" vertical="center"/>
    </xf>
    <xf numFmtId="0" fontId="21" fillId="9" borderId="39" xfId="13" applyFont="1" applyFill="1" applyBorder="1" applyAlignment="1" applyProtection="1">
      <alignment horizontal="center" vertical="center"/>
    </xf>
    <xf numFmtId="0" fontId="21" fillId="9" borderId="57" xfId="9" applyFont="1" applyFill="1" applyBorder="1" applyAlignment="1" applyProtection="1">
      <alignment horizontal="left" vertical="center"/>
    </xf>
    <xf numFmtId="0" fontId="21" fillId="9" borderId="60" xfId="9" applyFont="1" applyFill="1" applyBorder="1" applyAlignment="1" applyProtection="1">
      <alignment horizontal="left" vertical="center"/>
    </xf>
    <xf numFmtId="0" fontId="33" fillId="9" borderId="39" xfId="10" applyFont="1" applyFill="1" applyBorder="1" applyAlignment="1">
      <alignment horizontal="left" vertical="center" indent="4"/>
    </xf>
    <xf numFmtId="0" fontId="23" fillId="9" borderId="39" xfId="11" applyFont="1" applyFill="1" applyBorder="1" applyAlignment="1">
      <alignment horizontal="left" vertical="center" indent="5"/>
    </xf>
    <xf numFmtId="0" fontId="27" fillId="10" borderId="39" xfId="0" applyFont="1" applyFill="1" applyBorder="1" applyAlignment="1">
      <alignment horizontal="left" indent="8"/>
    </xf>
    <xf numFmtId="0" fontId="27" fillId="10" borderId="39" xfId="0" applyFont="1" applyFill="1" applyBorder="1" applyAlignment="1">
      <alignment horizontal="left" indent="4"/>
    </xf>
    <xf numFmtId="0" fontId="23" fillId="9" borderId="39" xfId="10" applyFont="1" applyFill="1" applyBorder="1" applyAlignment="1">
      <alignment horizontal="left" vertical="center" indent="4"/>
    </xf>
    <xf numFmtId="0" fontId="27" fillId="10" borderId="39" xfId="0" applyFont="1" applyFill="1" applyBorder="1" applyAlignment="1">
      <alignment horizontal="left" indent="6"/>
    </xf>
    <xf numFmtId="2" fontId="21" fillId="9" borderId="61" xfId="13" applyNumberFormat="1" applyFont="1" applyFill="1" applyBorder="1" applyAlignment="1">
      <alignment horizontal="left" vertical="center"/>
    </xf>
    <xf numFmtId="2" fontId="21" fillId="9" borderId="39" xfId="13" applyNumberFormat="1" applyFont="1" applyFill="1" applyBorder="1" applyAlignment="1">
      <alignment horizontal="left" vertical="center"/>
    </xf>
    <xf numFmtId="2" fontId="21" fillId="9" borderId="56" xfId="13" applyNumberFormat="1" applyFont="1" applyFill="1" applyBorder="1" applyAlignment="1">
      <alignment horizontal="left" vertical="center"/>
    </xf>
    <xf numFmtId="0" fontId="21" fillId="13" borderId="0" xfId="9" applyFont="1" applyFill="1" applyBorder="1" applyAlignment="1" applyProtection="1">
      <alignment horizontal="left" vertical="center"/>
    </xf>
    <xf numFmtId="2" fontId="1" fillId="13" borderId="0" xfId="0" applyNumberFormat="1" applyFont="1" applyFill="1"/>
    <xf numFmtId="0" fontId="23" fillId="8" borderId="0" xfId="15" applyFont="1" applyFill="1" applyAlignment="1"/>
    <xf numFmtId="0" fontId="21" fillId="9" borderId="49" xfId="15" applyFont="1" applyFill="1" applyBorder="1" applyAlignment="1">
      <alignment horizontal="center" vertical="center" wrapText="1"/>
    </xf>
    <xf numFmtId="0" fontId="21" fillId="9" borderId="61" xfId="15" applyFont="1" applyFill="1" applyBorder="1" applyAlignment="1">
      <alignment vertical="top" wrapText="1"/>
    </xf>
    <xf numFmtId="0" fontId="21" fillId="9" borderId="56" xfId="15" applyFont="1" applyFill="1" applyBorder="1" applyAlignment="1">
      <alignment horizontal="left" vertical="top" wrapText="1"/>
    </xf>
    <xf numFmtId="0" fontId="23" fillId="9" borderId="39" xfId="15" applyFont="1" applyFill="1" applyBorder="1" applyAlignment="1">
      <alignment horizontal="left" vertical="top" wrapText="1"/>
    </xf>
    <xf numFmtId="0" fontId="23" fillId="9" borderId="47" xfId="15" applyFont="1" applyFill="1" applyBorder="1" applyAlignment="1">
      <alignment horizontal="left" vertical="top" wrapText="1"/>
    </xf>
    <xf numFmtId="0" fontId="21" fillId="9" borderId="39" xfId="15" applyFont="1" applyFill="1" applyBorder="1" applyAlignment="1">
      <alignment horizontal="left" vertical="top" wrapText="1"/>
    </xf>
    <xf numFmtId="0" fontId="21" fillId="9" borderId="39" xfId="16" applyFont="1" applyFill="1" applyBorder="1" applyAlignment="1">
      <alignment horizontal="left" vertical="center"/>
    </xf>
    <xf numFmtId="0" fontId="23" fillId="8" borderId="29" xfId="17" applyNumberFormat="1" applyFont="1" applyFill="1" applyBorder="1" applyAlignment="1" applyProtection="1"/>
    <xf numFmtId="4" fontId="21" fillId="9" borderId="62" xfId="13" quotePrefix="1" applyNumberFormat="1" applyFont="1" applyFill="1" applyBorder="1" applyAlignment="1" applyProtection="1">
      <alignment horizontal="center" vertical="center"/>
    </xf>
    <xf numFmtId="4" fontId="21" fillId="9" borderId="32" xfId="13" quotePrefix="1" applyNumberFormat="1" applyFont="1" applyFill="1" applyBorder="1" applyAlignment="1" applyProtection="1">
      <alignment horizontal="center" vertical="center"/>
    </xf>
    <xf numFmtId="4" fontId="21" fillId="9" borderId="32" xfId="13" applyNumberFormat="1" applyFont="1" applyFill="1" applyBorder="1" applyAlignment="1" applyProtection="1">
      <alignment horizontal="center" vertical="center"/>
    </xf>
    <xf numFmtId="4" fontId="21" fillId="9" borderId="63" xfId="13" applyNumberFormat="1" applyFont="1" applyFill="1" applyBorder="1" applyAlignment="1" applyProtection="1">
      <alignment horizontal="center" vertical="center"/>
    </xf>
    <xf numFmtId="4" fontId="21" fillId="9" borderId="33" xfId="13" applyNumberFormat="1" applyFont="1" applyFill="1" applyBorder="1" applyAlignment="1" applyProtection="1">
      <alignment horizontal="center" vertical="center"/>
    </xf>
    <xf numFmtId="4" fontId="21" fillId="9" borderId="51" xfId="13" applyNumberFormat="1" applyFont="1" applyFill="1" applyBorder="1" applyAlignment="1" applyProtection="1">
      <alignment vertical="center"/>
    </xf>
    <xf numFmtId="4" fontId="21" fillId="9" borderId="39" xfId="13" applyNumberFormat="1" applyFont="1" applyFill="1" applyBorder="1" applyAlignment="1" applyProtection="1">
      <alignment vertical="center"/>
    </xf>
    <xf numFmtId="0" fontId="23" fillId="9" borderId="39" xfId="10" applyFont="1" applyFill="1" applyBorder="1" applyAlignment="1">
      <alignment horizontal="left" vertical="center" wrapText="1"/>
    </xf>
    <xf numFmtId="4" fontId="23" fillId="9" borderId="39" xfId="13" applyNumberFormat="1" applyFont="1" applyFill="1" applyBorder="1" applyAlignment="1">
      <alignment horizontal="left" vertical="center"/>
    </xf>
    <xf numFmtId="4" fontId="23" fillId="9" borderId="39" xfId="13" applyNumberFormat="1" applyFont="1" applyFill="1" applyBorder="1" applyAlignment="1">
      <alignment horizontal="left" vertical="center" wrapText="1"/>
    </xf>
    <xf numFmtId="0" fontId="1" fillId="13" borderId="0" xfId="0" applyFont="1" applyFill="1" applyBorder="1" applyAlignment="1">
      <alignment wrapText="1"/>
    </xf>
    <xf numFmtId="0" fontId="8" fillId="13" borderId="0" xfId="9" applyNumberFormat="1" applyFont="1" applyFill="1" applyBorder="1" applyAlignment="1">
      <alignment horizontal="center" vertical="center"/>
    </xf>
    <xf numFmtId="0" fontId="7" fillId="0" borderId="0" xfId="0" applyFont="1" applyAlignment="1">
      <alignment wrapText="1"/>
    </xf>
    <xf numFmtId="1" fontId="7" fillId="0" borderId="0" xfId="0" applyNumberFormat="1" applyFont="1" applyAlignment="1">
      <alignment horizontal="right" wrapText="1"/>
    </xf>
    <xf numFmtId="1" fontId="7" fillId="0" borderId="0" xfId="0" applyNumberFormat="1" applyFont="1" applyAlignment="1">
      <alignment horizontal="right"/>
    </xf>
    <xf numFmtId="2" fontId="7" fillId="0" borderId="0" xfId="0" applyNumberFormat="1" applyFont="1" applyAlignment="1">
      <alignment wrapText="1"/>
    </xf>
    <xf numFmtId="1" fontId="1" fillId="0" borderId="0" xfId="0" applyNumberFormat="1" applyFont="1" applyAlignment="1">
      <alignment wrapText="1"/>
    </xf>
    <xf numFmtId="0" fontId="1" fillId="13" borderId="0" xfId="0" applyFont="1" applyFill="1" applyAlignment="1"/>
    <xf numFmtId="2" fontId="0" fillId="0" borderId="0" xfId="0" applyNumberFormat="1" applyAlignment="1">
      <alignment wrapText="1"/>
    </xf>
    <xf numFmtId="0" fontId="1" fillId="0" borderId="64" xfId="0" applyFont="1" applyBorder="1" applyAlignment="1">
      <alignment wrapText="1"/>
    </xf>
    <xf numFmtId="1" fontId="1" fillId="0" borderId="65" xfId="0" applyNumberFormat="1" applyFont="1" applyBorder="1" applyAlignment="1">
      <alignment wrapText="1"/>
    </xf>
    <xf numFmtId="0" fontId="0" fillId="0" borderId="0" xfId="0" applyFont="1" applyAlignment="1">
      <alignment wrapText="1"/>
    </xf>
    <xf numFmtId="0" fontId="39" fillId="0" borderId="0" xfId="0" applyFont="1" applyFill="1" applyBorder="1" applyAlignment="1">
      <alignment horizontal="left" vertical="top"/>
    </xf>
    <xf numFmtId="0" fontId="0" fillId="0" borderId="0" xfId="0" applyFill="1" applyBorder="1" applyAlignment="1">
      <alignment horizontal="left" vertical="top"/>
    </xf>
    <xf numFmtId="0" fontId="45" fillId="18" borderId="66" xfId="0" applyFont="1" applyFill="1" applyBorder="1" applyAlignment="1">
      <alignment horizontal="center" vertical="top" wrapText="1"/>
    </xf>
    <xf numFmtId="0" fontId="45" fillId="18" borderId="66" xfId="0" applyFont="1" applyFill="1" applyBorder="1" applyAlignment="1">
      <alignment horizontal="left" vertical="top" wrapText="1"/>
    </xf>
    <xf numFmtId="0" fontId="47" fillId="18" borderId="66" xfId="0" applyFont="1" applyFill="1" applyBorder="1" applyAlignment="1">
      <alignment horizontal="left" vertical="top" wrapText="1"/>
    </xf>
    <xf numFmtId="0" fontId="0" fillId="18" borderId="66" xfId="0" applyFill="1" applyBorder="1" applyAlignment="1">
      <alignment horizontal="left" vertical="top" wrapText="1"/>
    </xf>
    <xf numFmtId="0" fontId="0" fillId="18" borderId="66" xfId="0" applyFill="1" applyBorder="1" applyAlignment="1">
      <alignment horizontal="center" vertical="top" wrapText="1"/>
    </xf>
    <xf numFmtId="0" fontId="49" fillId="19" borderId="67" xfId="0" applyFont="1" applyFill="1" applyBorder="1" applyAlignment="1">
      <alignment horizontal="left" vertical="top" wrapText="1"/>
    </xf>
    <xf numFmtId="0" fontId="0" fillId="19" borderId="67" xfId="0" applyFill="1" applyBorder="1" applyAlignment="1">
      <alignment horizontal="center" vertical="top" wrapText="1"/>
    </xf>
    <xf numFmtId="0" fontId="49" fillId="19" borderId="67" xfId="0" applyFont="1" applyFill="1" applyBorder="1" applyAlignment="1">
      <alignment horizontal="center" vertical="top" wrapText="1"/>
    </xf>
    <xf numFmtId="167" fontId="52" fillId="19" borderId="67" xfId="0" applyNumberFormat="1" applyFont="1" applyFill="1" applyBorder="1" applyAlignment="1">
      <alignment horizontal="center" vertical="top" wrapText="1"/>
    </xf>
    <xf numFmtId="0" fontId="49" fillId="0" borderId="68" xfId="0" applyFont="1" applyFill="1" applyBorder="1" applyAlignment="1">
      <alignment horizontal="left" vertical="top" wrapText="1"/>
    </xf>
    <xf numFmtId="0" fontId="0" fillId="0" borderId="68" xfId="0" applyFill="1" applyBorder="1" applyAlignment="1">
      <alignment horizontal="center" vertical="top" wrapText="1"/>
    </xf>
    <xf numFmtId="167" fontId="52" fillId="0" borderId="68" xfId="0" applyNumberFormat="1" applyFont="1" applyFill="1" applyBorder="1" applyAlignment="1">
      <alignment horizontal="center" vertical="top" wrapText="1"/>
    </xf>
    <xf numFmtId="0" fontId="49" fillId="19" borderId="68" xfId="0" applyFont="1" applyFill="1" applyBorder="1" applyAlignment="1">
      <alignment horizontal="left" vertical="top" wrapText="1"/>
    </xf>
    <xf numFmtId="0" fontId="0" fillId="19" borderId="68" xfId="0" applyFill="1" applyBorder="1" applyAlignment="1">
      <alignment horizontal="center" vertical="top" wrapText="1"/>
    </xf>
    <xf numFmtId="167" fontId="52" fillId="19" borderId="68" xfId="0" applyNumberFormat="1" applyFont="1" applyFill="1" applyBorder="1" applyAlignment="1">
      <alignment horizontal="center" vertical="top" wrapText="1"/>
    </xf>
    <xf numFmtId="0" fontId="49" fillId="0" borderId="69" xfId="0" applyFont="1" applyFill="1" applyBorder="1" applyAlignment="1">
      <alignment horizontal="left" vertical="top" wrapText="1"/>
    </xf>
    <xf numFmtId="0" fontId="0" fillId="0" borderId="69" xfId="0" applyFill="1" applyBorder="1" applyAlignment="1">
      <alignment horizontal="center" vertical="top" wrapText="1"/>
    </xf>
    <xf numFmtId="167" fontId="52" fillId="0" borderId="69" xfId="0" applyNumberFormat="1" applyFont="1" applyFill="1" applyBorder="1" applyAlignment="1">
      <alignment horizontal="center" vertical="top" wrapText="1"/>
    </xf>
    <xf numFmtId="168" fontId="50" fillId="19" borderId="67" xfId="0" applyNumberFormat="1" applyFont="1" applyFill="1" applyBorder="1" applyAlignment="1">
      <alignment horizontal="center" vertical="top" wrapText="1"/>
    </xf>
    <xf numFmtId="169" fontId="50" fillId="19" borderId="67" xfId="0" applyNumberFormat="1" applyFont="1" applyFill="1" applyBorder="1" applyAlignment="1">
      <alignment horizontal="center" vertical="top" wrapText="1"/>
    </xf>
    <xf numFmtId="168" fontId="50" fillId="0" borderId="68" xfId="0" applyNumberFormat="1" applyFont="1" applyFill="1" applyBorder="1" applyAlignment="1">
      <alignment horizontal="left" vertical="top" wrapText="1"/>
    </xf>
    <xf numFmtId="169" fontId="50" fillId="0" borderId="68" xfId="0" applyNumberFormat="1" applyFont="1" applyFill="1" applyBorder="1" applyAlignment="1">
      <alignment horizontal="center" vertical="top" wrapText="1"/>
    </xf>
    <xf numFmtId="170" fontId="52" fillId="0" borderId="68" xfId="0" applyNumberFormat="1" applyFont="1" applyFill="1" applyBorder="1" applyAlignment="1">
      <alignment horizontal="left" vertical="top" wrapText="1"/>
    </xf>
    <xf numFmtId="168" fontId="50" fillId="19" borderId="68" xfId="0" applyNumberFormat="1" applyFont="1" applyFill="1" applyBorder="1" applyAlignment="1">
      <alignment horizontal="left" vertical="top" wrapText="1"/>
    </xf>
    <xf numFmtId="169" fontId="50" fillId="19" borderId="68" xfId="0" applyNumberFormat="1" applyFont="1" applyFill="1" applyBorder="1" applyAlignment="1">
      <alignment horizontal="center" vertical="top" wrapText="1"/>
    </xf>
    <xf numFmtId="170" fontId="52" fillId="19" borderId="68" xfId="0" applyNumberFormat="1" applyFont="1" applyFill="1" applyBorder="1" applyAlignment="1">
      <alignment horizontal="left" vertical="top" wrapText="1"/>
    </xf>
    <xf numFmtId="0" fontId="0" fillId="0" borderId="68" xfId="0" applyFill="1" applyBorder="1" applyAlignment="1">
      <alignment horizontal="left" vertical="top" wrapText="1"/>
    </xf>
    <xf numFmtId="168" fontId="50" fillId="0" borderId="68" xfId="0" applyNumberFormat="1" applyFont="1" applyFill="1" applyBorder="1" applyAlignment="1">
      <alignment horizontal="center" vertical="top" wrapText="1"/>
    </xf>
    <xf numFmtId="0" fontId="0" fillId="19" borderId="68" xfId="0" applyFill="1" applyBorder="1" applyAlignment="1">
      <alignment horizontal="left" vertical="top" wrapText="1"/>
    </xf>
    <xf numFmtId="0" fontId="0" fillId="0" borderId="69" xfId="0" applyFill="1" applyBorder="1" applyAlignment="1">
      <alignment horizontal="left" vertical="top" wrapText="1"/>
    </xf>
    <xf numFmtId="171" fontId="50" fillId="0" borderId="69" xfId="0" applyNumberFormat="1" applyFont="1" applyFill="1" applyBorder="1" applyAlignment="1">
      <alignment horizontal="left" vertical="top" wrapText="1"/>
    </xf>
    <xf numFmtId="169" fontId="50" fillId="0" borderId="69" xfId="0" applyNumberFormat="1" applyFont="1" applyFill="1" applyBorder="1" applyAlignment="1">
      <alignment horizontal="center" vertical="top" wrapText="1"/>
    </xf>
    <xf numFmtId="168" fontId="50" fillId="19" borderId="68" xfId="0" applyNumberFormat="1" applyFont="1" applyFill="1" applyBorder="1" applyAlignment="1">
      <alignment horizontal="center" vertical="top" wrapText="1"/>
    </xf>
    <xf numFmtId="0" fontId="0" fillId="19" borderId="69" xfId="0" applyFill="1" applyBorder="1" applyAlignment="1">
      <alignment horizontal="left" vertical="top" wrapText="1"/>
    </xf>
    <xf numFmtId="0" fontId="49" fillId="19" borderId="69" xfId="0" applyFont="1" applyFill="1" applyBorder="1" applyAlignment="1">
      <alignment horizontal="left" vertical="top" wrapText="1"/>
    </xf>
    <xf numFmtId="169" fontId="50" fillId="19" borderId="69" xfId="0" applyNumberFormat="1" applyFont="1" applyFill="1" applyBorder="1" applyAlignment="1">
      <alignment horizontal="center" vertical="top" wrapText="1"/>
    </xf>
    <xf numFmtId="167" fontId="52" fillId="19" borderId="69" xfId="0" applyNumberFormat="1" applyFont="1" applyFill="1" applyBorder="1" applyAlignment="1">
      <alignment horizontal="center" vertical="top" wrapText="1"/>
    </xf>
    <xf numFmtId="0" fontId="53" fillId="19" borderId="69" xfId="0" applyFont="1" applyFill="1" applyBorder="1" applyAlignment="1">
      <alignment horizontal="center" vertical="top" wrapText="1"/>
    </xf>
    <xf numFmtId="168" fontId="50" fillId="19" borderId="67" xfId="0" applyNumberFormat="1" applyFont="1" applyFill="1" applyBorder="1" applyAlignment="1">
      <alignment horizontal="left" vertical="top" wrapText="1"/>
    </xf>
    <xf numFmtId="170" fontId="54" fillId="19" borderId="67" xfId="0" applyNumberFormat="1" applyFont="1" applyFill="1" applyBorder="1" applyAlignment="1">
      <alignment horizontal="left" vertical="top" wrapText="1"/>
    </xf>
    <xf numFmtId="167" fontId="54" fillId="0" borderId="68" xfId="0" applyNumberFormat="1" applyFont="1" applyFill="1" applyBorder="1" applyAlignment="1">
      <alignment horizontal="center" vertical="top" wrapText="1"/>
    </xf>
    <xf numFmtId="167" fontId="54" fillId="0" borderId="68" xfId="0" applyNumberFormat="1" applyFont="1" applyFill="1" applyBorder="1" applyAlignment="1">
      <alignment horizontal="left" vertical="top" wrapText="1"/>
    </xf>
    <xf numFmtId="167" fontId="54" fillId="19" borderId="68" xfId="0" applyNumberFormat="1" applyFont="1" applyFill="1" applyBorder="1" applyAlignment="1">
      <alignment horizontal="center" vertical="top" wrapText="1"/>
    </xf>
    <xf numFmtId="167" fontId="54" fillId="19" borderId="68" xfId="0" applyNumberFormat="1" applyFont="1" applyFill="1" applyBorder="1" applyAlignment="1">
      <alignment horizontal="left" vertical="top" wrapText="1"/>
    </xf>
    <xf numFmtId="0" fontId="55" fillId="19" borderId="68" xfId="0" applyFont="1" applyFill="1" applyBorder="1" applyAlignment="1">
      <alignment horizontal="center" vertical="top" wrapText="1"/>
    </xf>
    <xf numFmtId="0" fontId="55" fillId="0" borderId="68" xfId="0" applyFont="1" applyFill="1" applyBorder="1" applyAlignment="1">
      <alignment horizontal="center" vertical="top" wrapText="1"/>
    </xf>
    <xf numFmtId="167" fontId="54" fillId="0" borderId="69" xfId="0" applyNumberFormat="1" applyFont="1" applyFill="1" applyBorder="1" applyAlignment="1">
      <alignment horizontal="center" vertical="top" wrapText="1"/>
    </xf>
    <xf numFmtId="0" fontId="55" fillId="0" borderId="69" xfId="0" applyFont="1" applyFill="1" applyBorder="1" applyAlignment="1">
      <alignment horizontal="center" vertical="top" wrapText="1"/>
    </xf>
    <xf numFmtId="0" fontId="0" fillId="19" borderId="67" xfId="0" applyFill="1" applyBorder="1" applyAlignment="1">
      <alignment horizontal="left" vertical="top" wrapText="1"/>
    </xf>
    <xf numFmtId="169"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center" vertical="top" wrapText="1"/>
    </xf>
    <xf numFmtId="0" fontId="55" fillId="19" borderId="67" xfId="0" applyFont="1" applyFill="1" applyBorder="1" applyAlignment="1">
      <alignment horizontal="center" vertical="top" wrapText="1"/>
    </xf>
    <xf numFmtId="169" fontId="50" fillId="0" borderId="68" xfId="0" applyNumberFormat="1" applyFont="1" applyFill="1" applyBorder="1" applyAlignment="1">
      <alignment horizontal="left" vertical="top" wrapText="1"/>
    </xf>
    <xf numFmtId="169" fontId="50" fillId="19" borderId="68" xfId="0" applyNumberFormat="1" applyFont="1" applyFill="1" applyBorder="1" applyAlignment="1">
      <alignment horizontal="left" vertical="top" wrapText="1"/>
    </xf>
    <xf numFmtId="169" fontId="50" fillId="19" borderId="69" xfId="0" applyNumberFormat="1" applyFont="1" applyFill="1" applyBorder="1" applyAlignment="1">
      <alignment horizontal="left" vertical="top" wrapText="1"/>
    </xf>
    <xf numFmtId="0" fontId="55" fillId="19" borderId="69" xfId="0" applyFont="1" applyFill="1" applyBorder="1" applyAlignment="1">
      <alignment horizontal="center" vertical="top" wrapText="1"/>
    </xf>
    <xf numFmtId="169" fontId="50" fillId="0" borderId="69" xfId="0" applyNumberFormat="1" applyFont="1" applyFill="1" applyBorder="1" applyAlignment="1">
      <alignment horizontal="left" vertical="top" wrapText="1"/>
    </xf>
    <xf numFmtId="172" fontId="50" fillId="19" borderId="67" xfId="0" applyNumberFormat="1" applyFont="1" applyFill="1" applyBorder="1" applyAlignment="1">
      <alignment horizontal="left" vertical="top" wrapText="1"/>
    </xf>
    <xf numFmtId="168" fontId="50" fillId="0" borderId="69" xfId="0" applyNumberFormat="1" applyFont="1" applyFill="1" applyBorder="1" applyAlignment="1">
      <alignment horizontal="left" vertical="top" wrapText="1"/>
    </xf>
    <xf numFmtId="167" fontId="54" fillId="0" borderId="69" xfId="0" applyNumberFormat="1" applyFont="1" applyFill="1" applyBorder="1" applyAlignment="1">
      <alignment horizontal="left" vertical="top" wrapText="1"/>
    </xf>
    <xf numFmtId="171" fontId="50" fillId="0" borderId="68" xfId="0" applyNumberFormat="1" applyFont="1" applyFill="1" applyBorder="1" applyAlignment="1">
      <alignment horizontal="left" vertical="top" wrapText="1"/>
    </xf>
    <xf numFmtId="170" fontId="54" fillId="0" borderId="68" xfId="0" applyNumberFormat="1" applyFont="1" applyFill="1" applyBorder="1" applyAlignment="1">
      <alignment horizontal="left" vertical="top" wrapText="1"/>
    </xf>
    <xf numFmtId="170" fontId="54" fillId="19" borderId="68" xfId="0" applyNumberFormat="1" applyFont="1" applyFill="1" applyBorder="1" applyAlignment="1">
      <alignment horizontal="left" vertical="top" wrapText="1"/>
    </xf>
    <xf numFmtId="171" fontId="50" fillId="19" borderId="68" xfId="0" applyNumberFormat="1" applyFont="1" applyFill="1" applyBorder="1" applyAlignment="1">
      <alignment horizontal="left" vertical="top" wrapText="1"/>
    </xf>
    <xf numFmtId="0" fontId="0" fillId="19" borderId="69" xfId="0" applyFill="1" applyBorder="1" applyAlignment="1">
      <alignment horizontal="center" vertical="top" wrapText="1"/>
    </xf>
    <xf numFmtId="171"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left" vertical="top" wrapText="1"/>
    </xf>
    <xf numFmtId="170" fontId="54" fillId="19" borderId="69" xfId="0" applyNumberFormat="1" applyFont="1" applyFill="1" applyBorder="1" applyAlignment="1">
      <alignment horizontal="left" vertical="top" wrapText="1"/>
    </xf>
    <xf numFmtId="171" fontId="50" fillId="19" borderId="67" xfId="0" applyNumberFormat="1" applyFont="1" applyFill="1" applyBorder="1" applyAlignment="1">
      <alignment horizontal="left" vertical="top" wrapText="1"/>
    </xf>
    <xf numFmtId="167" fontId="54" fillId="19" borderId="67" xfId="0" applyNumberFormat="1" applyFont="1" applyFill="1" applyBorder="1" applyAlignment="1">
      <alignment horizontal="left" vertical="top" wrapText="1"/>
    </xf>
    <xf numFmtId="172" fontId="50" fillId="0" borderId="68" xfId="0" applyNumberFormat="1" applyFont="1" applyFill="1" applyBorder="1" applyAlignment="1">
      <alignment horizontal="left" vertical="top" wrapText="1"/>
    </xf>
    <xf numFmtId="168" fontId="50" fillId="19" borderId="69" xfId="0" applyNumberFormat="1" applyFont="1" applyFill="1" applyBorder="1" applyAlignment="1">
      <alignment horizontal="left" vertical="top" wrapText="1"/>
    </xf>
    <xf numFmtId="167" fontId="54" fillId="19" borderId="69" xfId="0" applyNumberFormat="1" applyFont="1" applyFill="1" applyBorder="1" applyAlignment="1">
      <alignment horizontal="center" vertical="top" wrapText="1"/>
    </xf>
    <xf numFmtId="0" fontId="0" fillId="2" borderId="0" xfId="0" applyFill="1"/>
    <xf numFmtId="0" fontId="1" fillId="2" borderId="0" xfId="0" applyFont="1" applyFill="1" applyAlignment="1">
      <alignment horizontal="center"/>
    </xf>
    <xf numFmtId="0" fontId="1" fillId="2" borderId="0" xfId="0" applyFont="1" applyFill="1"/>
    <xf numFmtId="0" fontId="0" fillId="0" borderId="0" xfId="0" applyAlignment="1">
      <alignment horizontal="center"/>
    </xf>
    <xf numFmtId="10" fontId="0" fillId="0" borderId="0" xfId="0" applyNumberFormat="1" applyAlignment="1"/>
    <xf numFmtId="0" fontId="0" fillId="20" borderId="0" xfId="0" applyNumberFormat="1" applyFont="1" applyFill="1" applyBorder="1" applyAlignment="1">
      <alignment wrapText="1"/>
    </xf>
    <xf numFmtId="0" fontId="3" fillId="0" borderId="0" xfId="0" applyNumberFormat="1" applyFont="1" applyFill="1" applyBorder="1" applyAlignment="1">
      <alignment horizontal="left" wrapText="1"/>
    </xf>
    <xf numFmtId="0" fontId="8" fillId="2" borderId="20" xfId="0" applyNumberFormat="1" applyFont="1" applyFill="1" applyBorder="1" applyAlignment="1">
      <alignment wrapText="1"/>
    </xf>
    <xf numFmtId="0" fontId="8" fillId="2" borderId="21" xfId="0" applyNumberFormat="1" applyFont="1" applyFill="1" applyBorder="1" applyAlignment="1">
      <alignment wrapText="1"/>
    </xf>
    <xf numFmtId="0" fontId="8" fillId="2" borderId="22" xfId="0" applyNumberFormat="1" applyFont="1" applyFill="1" applyBorder="1" applyAlignment="1">
      <alignment wrapText="1"/>
    </xf>
    <xf numFmtId="0" fontId="1" fillId="0" borderId="0" xfId="0" applyNumberFormat="1" applyFont="1" applyAlignment="1">
      <alignment wrapText="1"/>
    </xf>
    <xf numFmtId="9" fontId="3" fillId="0" borderId="0" xfId="1" applyFont="1" applyFill="1" applyBorder="1" applyAlignment="1">
      <alignment horizontal="right" wrapText="1"/>
    </xf>
    <xf numFmtId="0" fontId="0" fillId="0" borderId="0" xfId="0"/>
    <xf numFmtId="0" fontId="0" fillId="0" borderId="0" xfId="0" applyNumberFormat="1" applyFont="1" applyFill="1" applyBorder="1" applyAlignment="1">
      <alignment wrapText="1"/>
    </xf>
    <xf numFmtId="0" fontId="2" fillId="0" borderId="0" xfId="0" applyNumberFormat="1" applyFont="1" applyFill="1" applyBorder="1" applyAlignment="1">
      <alignment wrapText="1"/>
    </xf>
    <xf numFmtId="0" fontId="2" fillId="0" borderId="0" xfId="0" applyNumberFormat="1" applyFont="1" applyAlignment="1">
      <alignment wrapText="1"/>
    </xf>
    <xf numFmtId="0" fontId="2" fillId="0" borderId="0" xfId="0" applyFont="1" applyFill="1" applyAlignment="1">
      <alignment wrapText="1"/>
    </xf>
    <xf numFmtId="0" fontId="2" fillId="0" borderId="0" xfId="0" applyFont="1" applyAlignment="1">
      <alignment horizontal="left" wrapText="1"/>
    </xf>
    <xf numFmtId="9" fontId="2" fillId="0" borderId="0" xfId="0" applyNumberFormat="1" applyFont="1" applyAlignment="1">
      <alignment wrapText="1"/>
    </xf>
    <xf numFmtId="9" fontId="3" fillId="0" borderId="0" xfId="1" applyFont="1" applyAlignment="1">
      <alignment wrapText="1"/>
    </xf>
    <xf numFmtId="0" fontId="8" fillId="2" borderId="0" xfId="0" applyNumberFormat="1" applyFont="1" applyFill="1" applyBorder="1" applyAlignment="1">
      <alignment wrapText="1"/>
    </xf>
    <xf numFmtId="0" fontId="3" fillId="0" borderId="0" xfId="0" applyNumberFormat="1" applyFont="1" applyAlignment="1">
      <alignment wrapText="1"/>
    </xf>
    <xf numFmtId="0" fontId="0" fillId="0" borderId="0" xfId="0" applyNumberFormat="1" applyFill="1" applyAlignment="1">
      <alignment wrapText="1"/>
    </xf>
    <xf numFmtId="9" fontId="3" fillId="0" borderId="0" xfId="1" applyFont="1" applyFill="1" applyBorder="1" applyAlignment="1">
      <alignment wrapText="1"/>
    </xf>
    <xf numFmtId="0" fontId="0" fillId="0" borderId="0" xfId="0" applyAlignment="1">
      <alignment horizontal="left" wrapText="1"/>
    </xf>
    <xf numFmtId="0" fontId="2" fillId="0" borderId="0" xfId="0" applyFont="1" applyBorder="1" applyAlignment="1">
      <alignment wrapText="1"/>
    </xf>
    <xf numFmtId="9" fontId="2" fillId="0" borderId="0" xfId="1" applyFont="1" applyFill="1" applyBorder="1" applyAlignment="1">
      <alignment wrapText="1"/>
    </xf>
    <xf numFmtId="0" fontId="3" fillId="0" borderId="0" xfId="0" applyNumberFormat="1" applyFont="1" applyFill="1" applyBorder="1" applyAlignment="1">
      <alignment vertical="top" wrapText="1"/>
    </xf>
    <xf numFmtId="0" fontId="0" fillId="0" borderId="0" xfId="0" applyFill="1"/>
    <xf numFmtId="0" fontId="2" fillId="0" borderId="0" xfId="1" applyNumberFormat="1" applyFont="1" applyAlignment="1">
      <alignment wrapText="1"/>
    </xf>
    <xf numFmtId="0" fontId="0" fillId="0" borderId="0" xfId="0" applyAlignment="1">
      <alignment horizontal="left" wrapText="1"/>
    </xf>
    <xf numFmtId="0" fontId="0" fillId="21" borderId="0" xfId="0" applyFill="1"/>
    <xf numFmtId="0" fontId="0" fillId="22" borderId="0" xfId="0" applyFill="1"/>
    <xf numFmtId="0" fontId="1" fillId="0" borderId="0" xfId="0" applyFont="1"/>
    <xf numFmtId="0" fontId="0" fillId="2" borderId="0" xfId="0" applyFill="1" applyAlignment="1">
      <alignment horizontal="left"/>
    </xf>
    <xf numFmtId="0" fontId="1" fillId="0" borderId="0" xfId="0" applyFont="1" applyAlignment="1">
      <alignment horizontal="left"/>
    </xf>
    <xf numFmtId="0" fontId="0" fillId="0" borderId="0" xfId="0" applyAlignment="1">
      <alignment horizontal="left"/>
    </xf>
    <xf numFmtId="0" fontId="0" fillId="0" borderId="0" xfId="0" quotePrefix="1" applyAlignment="1">
      <alignment horizontal="left"/>
    </xf>
    <xf numFmtId="49" fontId="0" fillId="0" borderId="0" xfId="0" quotePrefix="1" applyNumberFormat="1" applyAlignment="1">
      <alignment horizontal="left"/>
    </xf>
    <xf numFmtId="0" fontId="0" fillId="15" borderId="0" xfId="0" applyFill="1"/>
    <xf numFmtId="0" fontId="0" fillId="23" borderId="0" xfId="0" applyFill="1"/>
    <xf numFmtId="0" fontId="0" fillId="24" borderId="0" xfId="0" applyFill="1"/>
    <xf numFmtId="0" fontId="0" fillId="25" borderId="0" xfId="0" applyFill="1"/>
    <xf numFmtId="0" fontId="0" fillId="26" borderId="0" xfId="0" applyFill="1"/>
    <xf numFmtId="0" fontId="0" fillId="27" borderId="0" xfId="0" applyFill="1"/>
    <xf numFmtId="0" fontId="0" fillId="28" borderId="0" xfId="0" applyFill="1"/>
    <xf numFmtId="0" fontId="0" fillId="29" borderId="0" xfId="0" applyFill="1"/>
    <xf numFmtId="0" fontId="0" fillId="30" borderId="0" xfId="0" applyFill="1"/>
    <xf numFmtId="0" fontId="0" fillId="31" borderId="0" xfId="0" applyFill="1"/>
    <xf numFmtId="0" fontId="0" fillId="0" borderId="0" xfId="0" applyFill="1" applyAlignment="1">
      <alignment horizontal="left"/>
    </xf>
    <xf numFmtId="0" fontId="0" fillId="32" borderId="0" xfId="0" applyFill="1"/>
    <xf numFmtId="0" fontId="0" fillId="20" borderId="0" xfId="0" applyFill="1"/>
    <xf numFmtId="0" fontId="0" fillId="33" borderId="0" xfId="0" applyFill="1"/>
    <xf numFmtId="0" fontId="0" fillId="34" borderId="0" xfId="0" applyFill="1"/>
    <xf numFmtId="0" fontId="0" fillId="35" borderId="0" xfId="0" applyFill="1"/>
    <xf numFmtId="0" fontId="0" fillId="36" borderId="0" xfId="0" applyFill="1"/>
    <xf numFmtId="0" fontId="0" fillId="0" borderId="0" xfId="0" quotePrefix="1" applyFill="1" applyAlignment="1">
      <alignment horizontal="left"/>
    </xf>
    <xf numFmtId="0" fontId="0" fillId="37" borderId="0" xfId="0" applyFill="1"/>
    <xf numFmtId="0" fontId="0" fillId="38" borderId="0" xfId="0" applyFill="1"/>
    <xf numFmtId="0" fontId="2" fillId="0" borderId="0" xfId="0" quotePrefix="1" applyNumberFormat="1" applyFont="1" applyFill="1" applyBorder="1" applyAlignment="1">
      <alignment wrapText="1"/>
    </xf>
    <xf numFmtId="0" fontId="2" fillId="0" borderId="29" xfId="0" applyNumberFormat="1" applyFont="1" applyFill="1" applyBorder="1" applyAlignment="1">
      <alignment wrapText="1"/>
    </xf>
    <xf numFmtId="0" fontId="0" fillId="0" borderId="29" xfId="0" applyNumberFormat="1" applyFont="1" applyFill="1" applyBorder="1" applyAlignment="1">
      <alignment wrapText="1"/>
    </xf>
    <xf numFmtId="0" fontId="0" fillId="0" borderId="29" xfId="0" applyNumberFormat="1" applyBorder="1" applyAlignment="1">
      <alignment wrapText="1"/>
    </xf>
    <xf numFmtId="0" fontId="2" fillId="0" borderId="29" xfId="0" applyFont="1" applyFill="1" applyBorder="1" applyAlignment="1">
      <alignment wrapText="1"/>
    </xf>
    <xf numFmtId="0" fontId="0" fillId="0" borderId="29" xfId="0" applyBorder="1"/>
    <xf numFmtId="0" fontId="0" fillId="0" borderId="29" xfId="0" applyBorder="1" applyAlignment="1">
      <alignment wrapText="1"/>
    </xf>
    <xf numFmtId="0" fontId="2" fillId="0" borderId="29" xfId="0" quotePrefix="1" applyNumberFormat="1" applyFont="1" applyFill="1" applyBorder="1" applyAlignment="1">
      <alignment wrapText="1"/>
    </xf>
    <xf numFmtId="0" fontId="2" fillId="0" borderId="29" xfId="0" applyNumberFormat="1" applyFont="1" applyBorder="1" applyAlignment="1">
      <alignment wrapText="1"/>
    </xf>
    <xf numFmtId="0" fontId="3" fillId="0" borderId="71" xfId="0" applyNumberFormat="1" applyFont="1" applyFill="1" applyBorder="1" applyAlignment="1">
      <alignment wrapText="1"/>
    </xf>
    <xf numFmtId="0" fontId="5" fillId="0" borderId="0" xfId="2" applyAlignment="1">
      <alignment wrapText="1"/>
    </xf>
    <xf numFmtId="49" fontId="0" fillId="0" borderId="0" xfId="0" applyNumberFormat="1" applyFont="1" applyFill="1" applyBorder="1" applyAlignment="1">
      <alignment vertical="top" wrapText="1"/>
    </xf>
    <xf numFmtId="49" fontId="3" fillId="0" borderId="0" xfId="0" applyNumberFormat="1" applyFont="1" applyFill="1" applyBorder="1" applyAlignment="1">
      <alignment vertical="top" wrapText="1"/>
    </xf>
    <xf numFmtId="0" fontId="5" fillId="0" borderId="0" xfId="2" applyBorder="1"/>
    <xf numFmtId="49" fontId="6" fillId="0" borderId="0" xfId="0" applyNumberFormat="1" applyFont="1" applyFill="1" applyBorder="1" applyAlignment="1">
      <alignment wrapText="1"/>
    </xf>
    <xf numFmtId="0" fontId="8" fillId="2" borderId="71" xfId="0" applyFont="1" applyFill="1" applyBorder="1" applyAlignment="1">
      <alignment wrapText="1"/>
    </xf>
    <xf numFmtId="0" fontId="2" fillId="0" borderId="71" xfId="0" applyFont="1" applyBorder="1" applyAlignment="1">
      <alignment wrapText="1"/>
    </xf>
    <xf numFmtId="0" fontId="3" fillId="0" borderId="71" xfId="0" applyFont="1" applyBorder="1" applyAlignment="1">
      <alignment wrapText="1"/>
    </xf>
    <xf numFmtId="49" fontId="2" fillId="0" borderId="71" xfId="1" applyNumberFormat="1" applyFont="1" applyFill="1" applyBorder="1" applyAlignment="1">
      <alignment wrapText="1"/>
    </xf>
    <xf numFmtId="9" fontId="3" fillId="0" borderId="71" xfId="0" applyNumberFormat="1" applyFont="1" applyFill="1" applyBorder="1" applyAlignment="1">
      <alignment wrapText="1"/>
    </xf>
    <xf numFmtId="0" fontId="3" fillId="0" borderId="71" xfId="1" applyNumberFormat="1" applyFont="1" applyFill="1" applyBorder="1" applyAlignment="1">
      <alignment wrapText="1"/>
    </xf>
    <xf numFmtId="49" fontId="2" fillId="0" borderId="71" xfId="0" applyNumberFormat="1" applyFont="1" applyFill="1" applyBorder="1" applyAlignment="1">
      <alignment wrapText="1"/>
    </xf>
    <xf numFmtId="49" fontId="3" fillId="0" borderId="71" xfId="0" applyNumberFormat="1" applyFont="1" applyFill="1" applyBorder="1" applyAlignment="1">
      <alignment wrapText="1"/>
    </xf>
    <xf numFmtId="49" fontId="3" fillId="0" borderId="71" xfId="1" applyNumberFormat="1" applyFont="1" applyFill="1" applyBorder="1" applyAlignment="1">
      <alignment wrapText="1"/>
    </xf>
    <xf numFmtId="49" fontId="3" fillId="0" borderId="71" xfId="0" applyNumberFormat="1" applyFont="1" applyFill="1" applyBorder="1" applyAlignment="1">
      <alignment horizontal="left" wrapText="1"/>
    </xf>
    <xf numFmtId="0" fontId="0" fillId="0" borderId="71" xfId="0" applyBorder="1" applyAlignment="1">
      <alignment wrapText="1"/>
    </xf>
    <xf numFmtId="0" fontId="0" fillId="0" borderId="0" xfId="0" applyNumberFormat="1" applyBorder="1" applyAlignment="1">
      <alignment wrapText="1"/>
    </xf>
    <xf numFmtId="4" fontId="21" fillId="9" borderId="31" xfId="13" applyNumberFormat="1" applyFont="1" applyFill="1" applyBorder="1" applyAlignment="1" applyProtection="1">
      <alignment horizontal="left" vertical="center" wrapText="1"/>
    </xf>
    <xf numFmtId="4" fontId="21" fillId="9" borderId="34" xfId="13" applyNumberFormat="1" applyFont="1" applyFill="1" applyBorder="1" applyAlignment="1" applyProtection="1">
      <alignment horizontal="left" vertical="center" wrapText="1"/>
    </xf>
    <xf numFmtId="4" fontId="21" fillId="9" borderId="35" xfId="13" applyNumberFormat="1" applyFont="1" applyFill="1" applyBorder="1" applyAlignment="1" applyProtection="1">
      <alignment horizontal="center" vertical="center"/>
    </xf>
    <xf numFmtId="4" fontId="21" fillId="9" borderId="36" xfId="13" applyNumberFormat="1" applyFont="1" applyFill="1" applyBorder="1" applyAlignment="1" applyProtection="1">
      <alignment horizontal="center" vertical="center"/>
    </xf>
    <xf numFmtId="4" fontId="21" fillId="9" borderId="37" xfId="13" applyNumberFormat="1" applyFont="1" applyFill="1" applyBorder="1" applyAlignment="1" applyProtection="1">
      <alignment horizontal="center" vertical="center"/>
    </xf>
    <xf numFmtId="0" fontId="0" fillId="0" borderId="0" xfId="0" applyAlignment="1">
      <alignment horizontal="left" wrapText="1"/>
    </xf>
    <xf numFmtId="0" fontId="21" fillId="9" borderId="35" xfId="13" applyFont="1" applyFill="1" applyBorder="1" applyAlignment="1" applyProtection="1">
      <alignment horizontal="center" vertical="center" wrapText="1"/>
    </xf>
    <xf numFmtId="0" fontId="21" fillId="9" borderId="58" xfId="13" applyFont="1" applyFill="1" applyBorder="1" applyAlignment="1" applyProtection="1">
      <alignment horizontal="center" vertical="center" wrapText="1"/>
    </xf>
    <xf numFmtId="0" fontId="21" fillId="9" borderId="47" xfId="15" applyFont="1" applyFill="1" applyBorder="1" applyAlignment="1">
      <alignment horizontal="left" vertical="center" wrapText="1"/>
    </xf>
    <xf numFmtId="0" fontId="21" fillId="9" borderId="57" xfId="15" applyFont="1" applyFill="1" applyBorder="1" applyAlignment="1">
      <alignment horizontal="left" vertical="center" wrapText="1"/>
    </xf>
    <xf numFmtId="0" fontId="21" fillId="9" borderId="35" xfId="15" applyFont="1" applyFill="1" applyBorder="1" applyAlignment="1">
      <alignment horizontal="center" vertical="top" wrapText="1"/>
    </xf>
    <xf numFmtId="0" fontId="21" fillId="9" borderId="36" xfId="15" applyFont="1" applyFill="1" applyBorder="1" applyAlignment="1">
      <alignment horizontal="center" vertical="top" wrapText="1"/>
    </xf>
    <xf numFmtId="0" fontId="21" fillId="9" borderId="58" xfId="15" applyFont="1" applyFill="1" applyBorder="1" applyAlignment="1">
      <alignment horizontal="center" vertical="top" wrapText="1"/>
    </xf>
    <xf numFmtId="0" fontId="21" fillId="9" borderId="47" xfId="13" applyFont="1" applyFill="1" applyBorder="1" applyAlignment="1" applyProtection="1">
      <alignment horizontal="left" vertical="center" wrapText="1"/>
    </xf>
    <xf numFmtId="0" fontId="21" fillId="9" borderId="57" xfId="13" applyFont="1" applyFill="1" applyBorder="1" applyAlignment="1" applyProtection="1">
      <alignment horizontal="left" vertical="center" wrapText="1"/>
    </xf>
    <xf numFmtId="0" fontId="21" fillId="9" borderId="35" xfId="13" applyFont="1" applyFill="1" applyBorder="1" applyAlignment="1" applyProtection="1">
      <alignment horizontal="center" vertical="center"/>
    </xf>
    <xf numFmtId="0" fontId="21" fillId="9" borderId="36" xfId="13" applyFont="1" applyFill="1" applyBorder="1" applyAlignment="1" applyProtection="1">
      <alignment horizontal="center" vertical="center"/>
    </xf>
    <xf numFmtId="0" fontId="21" fillId="9" borderId="58" xfId="13" applyFont="1" applyFill="1" applyBorder="1" applyAlignment="1" applyProtection="1">
      <alignment horizontal="center" vertical="center"/>
    </xf>
    <xf numFmtId="0" fontId="18" fillId="8" borderId="0" xfId="7" applyFont="1" applyFill="1" applyAlignment="1">
      <alignment horizontal="left" vertical="center"/>
    </xf>
    <xf numFmtId="0" fontId="18" fillId="17" borderId="0" xfId="7" applyFont="1" applyFill="1" applyAlignment="1">
      <alignment horizontal="left" vertical="center"/>
    </xf>
    <xf numFmtId="0" fontId="23" fillId="8" borderId="36" xfId="3" applyFont="1" applyFill="1" applyBorder="1" applyAlignment="1">
      <alignment horizontal="center" vertical="center" wrapText="1"/>
    </xf>
    <xf numFmtId="0" fontId="23" fillId="8" borderId="58" xfId="3" applyFont="1" applyFill="1" applyBorder="1" applyAlignment="1">
      <alignment horizontal="center" vertical="center" wrapText="1"/>
    </xf>
    <xf numFmtId="0" fontId="18" fillId="8" borderId="0" xfId="7" applyFont="1" applyFill="1" applyAlignment="1">
      <alignment horizontal="left"/>
    </xf>
    <xf numFmtId="0" fontId="23" fillId="8" borderId="36" xfId="3" applyFont="1" applyFill="1" applyBorder="1" applyAlignment="1">
      <alignment horizontal="center" vertical="center"/>
    </xf>
    <xf numFmtId="0" fontId="23" fillId="8" borderId="58" xfId="3" applyFont="1" applyFill="1" applyBorder="1" applyAlignment="1">
      <alignment horizontal="center" vertical="center"/>
    </xf>
    <xf numFmtId="0" fontId="21" fillId="14" borderId="35" xfId="13" applyFont="1" applyFill="1" applyBorder="1" applyAlignment="1">
      <alignment horizontal="center" vertical="center"/>
    </xf>
    <xf numFmtId="0" fontId="21" fillId="14" borderId="58" xfId="13" applyFont="1" applyFill="1" applyBorder="1" applyAlignment="1">
      <alignment horizontal="center" vertical="center"/>
    </xf>
    <xf numFmtId="0" fontId="18" fillId="8" borderId="23" xfId="7" applyFont="1" applyFill="1" applyBorder="1" applyAlignment="1">
      <alignment horizontal="left"/>
    </xf>
    <xf numFmtId="0" fontId="18" fillId="8" borderId="24" xfId="7" applyFont="1" applyFill="1" applyBorder="1" applyAlignment="1">
      <alignment horizontal="left"/>
    </xf>
    <xf numFmtId="0" fontId="21" fillId="9" borderId="31" xfId="9" applyNumberFormat="1" applyFont="1" applyFill="1" applyBorder="1" applyAlignment="1">
      <alignment horizontal="left" vertical="top"/>
    </xf>
    <xf numFmtId="0" fontId="21" fillId="9" borderId="34" xfId="9" applyNumberFormat="1" applyFont="1" applyFill="1" applyBorder="1" applyAlignment="1">
      <alignment horizontal="left" vertical="top"/>
    </xf>
    <xf numFmtId="0" fontId="21" fillId="9" borderId="35" xfId="9" applyNumberFormat="1" applyFont="1" applyFill="1" applyBorder="1" applyAlignment="1">
      <alignment horizontal="center" vertical="center"/>
    </xf>
    <xf numFmtId="0" fontId="21" fillId="9" borderId="36" xfId="9" applyNumberFormat="1" applyFont="1" applyFill="1" applyBorder="1" applyAlignment="1">
      <alignment horizontal="center" vertical="center"/>
    </xf>
    <xf numFmtId="0" fontId="21" fillId="9" borderId="37" xfId="9" applyNumberFormat="1" applyFont="1" applyFill="1" applyBorder="1" applyAlignment="1">
      <alignment horizontal="center" vertical="center"/>
    </xf>
    <xf numFmtId="0" fontId="21" fillId="14" borderId="47" xfId="13" applyNumberFormat="1" applyFont="1" applyFill="1" applyBorder="1" applyAlignment="1">
      <alignment horizontal="left" vertical="top"/>
    </xf>
    <xf numFmtId="0" fontId="21" fillId="14" borderId="51" xfId="13" applyNumberFormat="1" applyFont="1" applyFill="1" applyBorder="1" applyAlignment="1">
      <alignment horizontal="left" vertical="top"/>
    </xf>
    <xf numFmtId="0" fontId="21" fillId="14" borderId="57" xfId="13" applyNumberFormat="1" applyFont="1" applyFill="1" applyBorder="1" applyAlignment="1">
      <alignment horizontal="left" vertical="top"/>
    </xf>
    <xf numFmtId="0" fontId="21" fillId="14" borderId="48" xfId="13" applyNumberFormat="1" applyFont="1" applyFill="1" applyBorder="1" applyAlignment="1">
      <alignment horizontal="center" vertical="center"/>
    </xf>
    <xf numFmtId="0" fontId="23" fillId="8" borderId="49" xfId="3" applyFont="1" applyFill="1" applyBorder="1" applyAlignment="1">
      <alignment horizontal="center" vertical="center"/>
    </xf>
    <xf numFmtId="0" fontId="21" fillId="14" borderId="50" xfId="13" applyNumberFormat="1" applyFont="1" applyFill="1" applyBorder="1" applyAlignment="1">
      <alignment horizontal="center" vertical="center"/>
    </xf>
    <xf numFmtId="0" fontId="21" fillId="14" borderId="49" xfId="13" applyNumberFormat="1" applyFont="1" applyFill="1" applyBorder="1" applyAlignment="1">
      <alignment horizontal="center" vertical="center"/>
    </xf>
    <xf numFmtId="0" fontId="23" fillId="8" borderId="50" xfId="3" applyFont="1" applyFill="1" applyBorder="1" applyAlignment="1">
      <alignment horizontal="center" vertical="center"/>
    </xf>
    <xf numFmtId="0" fontId="21" fillId="14" borderId="52" xfId="13" applyNumberFormat="1" applyFont="1" applyFill="1" applyBorder="1" applyAlignment="1">
      <alignment horizontal="center" vertical="center"/>
    </xf>
    <xf numFmtId="0" fontId="21" fillId="14" borderId="53" xfId="13" applyNumberFormat="1" applyFont="1" applyFill="1" applyBorder="1" applyAlignment="1">
      <alignment horizontal="center" vertical="center"/>
    </xf>
    <xf numFmtId="0" fontId="21" fillId="14" borderId="54" xfId="13" applyNumberFormat="1" applyFont="1" applyFill="1" applyBorder="1" applyAlignment="1">
      <alignment horizontal="center" vertical="center"/>
    </xf>
    <xf numFmtId="0" fontId="21" fillId="14" borderId="55" xfId="13" applyNumberFormat="1" applyFont="1" applyFill="1" applyBorder="1" applyAlignment="1">
      <alignment horizontal="center" vertical="center"/>
    </xf>
    <xf numFmtId="0" fontId="21" fillId="14" borderId="47" xfId="13" applyFont="1" applyFill="1" applyBorder="1" applyAlignment="1" applyProtection="1">
      <alignment horizontal="center" vertical="center"/>
    </xf>
    <xf numFmtId="0" fontId="21" fillId="14" borderId="56" xfId="13" applyFont="1" applyFill="1" applyBorder="1" applyAlignment="1" applyProtection="1">
      <alignment horizontal="center" vertical="center"/>
    </xf>
    <xf numFmtId="0" fontId="21" fillId="14" borderId="52" xfId="13" applyFont="1" applyFill="1" applyBorder="1" applyAlignment="1" applyProtection="1">
      <alignment horizontal="center" vertical="center"/>
    </xf>
    <xf numFmtId="0" fontId="21" fillId="14" borderId="54" xfId="13" applyFont="1" applyFill="1" applyBorder="1" applyAlignment="1" applyProtection="1">
      <alignment horizontal="center" vertical="center"/>
    </xf>
    <xf numFmtId="0" fontId="21" fillId="14" borderId="53" xfId="13" applyFont="1" applyFill="1" applyBorder="1" applyAlignment="1" applyProtection="1">
      <alignment horizontal="center" vertical="center"/>
    </xf>
    <xf numFmtId="0" fontId="21" fillId="14" borderId="55" xfId="13" applyFont="1" applyFill="1" applyBorder="1" applyAlignment="1" applyProtection="1">
      <alignment horizontal="center" vertical="center"/>
    </xf>
    <xf numFmtId="0" fontId="21" fillId="14" borderId="47" xfId="13" applyFont="1" applyFill="1" applyBorder="1" applyAlignment="1">
      <alignment horizontal="center" vertical="center"/>
    </xf>
    <xf numFmtId="0" fontId="23" fillId="8" borderId="56" xfId="3" applyFont="1" applyFill="1" applyBorder="1" applyAlignment="1">
      <alignment horizontal="center" vertical="center"/>
    </xf>
    <xf numFmtId="0" fontId="13" fillId="6" borderId="5" xfId="0" applyFont="1" applyFill="1" applyBorder="1" applyAlignment="1">
      <alignment horizontal="left" wrapText="1"/>
    </xf>
    <xf numFmtId="0" fontId="13" fillId="6" borderId="6" xfId="0" applyFont="1" applyFill="1" applyBorder="1" applyAlignment="1">
      <alignment horizontal="left" wrapText="1"/>
    </xf>
    <xf numFmtId="0" fontId="13" fillId="6" borderId="7" xfId="0" applyFont="1" applyFill="1" applyBorder="1" applyAlignment="1">
      <alignment horizontal="left" wrapText="1"/>
    </xf>
    <xf numFmtId="0" fontId="1" fillId="4" borderId="0" xfId="0" applyFont="1" applyFill="1" applyAlignment="1">
      <alignment horizontal="left"/>
    </xf>
    <xf numFmtId="0" fontId="0" fillId="5" borderId="0" xfId="0" applyFill="1" applyAlignment="1">
      <alignment horizontal="left"/>
    </xf>
  </cellXfs>
  <cellStyles count="20">
    <cellStyle name="2x indented GHG Textfiels" xfId="10" xr:uid="{00000000-0005-0000-0000-000000000000}"/>
    <cellStyle name="5x indented GHG Textfiels" xfId="11" xr:uid="{00000000-0005-0000-0000-000001000000}"/>
    <cellStyle name="AggCels" xfId="12" xr:uid="{00000000-0005-0000-0000-000002000000}"/>
    <cellStyle name="AggGreen_bld" xfId="16" xr:uid="{00000000-0005-0000-0000-000003000000}"/>
    <cellStyle name="Body: normal cell 2" xfId="5" xr:uid="{00000000-0005-0000-0000-000004000000}"/>
    <cellStyle name="Comma 6" xfId="6" xr:uid="{00000000-0005-0000-0000-000005000000}"/>
    <cellStyle name="Constants" xfId="8" xr:uid="{00000000-0005-0000-0000-000006000000}"/>
    <cellStyle name="CustomizationCells" xfId="18" xr:uid="{00000000-0005-0000-0000-000007000000}"/>
    <cellStyle name="Empty_B_border" xfId="17" xr:uid="{00000000-0005-0000-0000-000008000000}"/>
    <cellStyle name="Header: bottom row 2" xfId="4" xr:uid="{00000000-0005-0000-0000-000009000000}"/>
    <cellStyle name="Headline" xfId="7" xr:uid="{00000000-0005-0000-0000-00000A000000}"/>
    <cellStyle name="Hyperlink" xfId="2" builtinId="8"/>
    <cellStyle name="Normal" xfId="0" builtinId="0"/>
    <cellStyle name="Normal 2" xfId="3" xr:uid="{00000000-0005-0000-0000-00000D000000}"/>
    <cellStyle name="Normal 3" xfId="19" xr:uid="{00000000-0005-0000-0000-00000E000000}"/>
    <cellStyle name="Normal GHG Textfiels Bold" xfId="9" xr:uid="{00000000-0005-0000-0000-00000F000000}"/>
    <cellStyle name="Normal GHG-Shade" xfId="14" xr:uid="{00000000-0005-0000-0000-000010000000}"/>
    <cellStyle name="Percent" xfId="1" builtinId="5"/>
    <cellStyle name="Обычный_CRF2002 (1)" xfId="13" xr:uid="{00000000-0005-0000-0000-000012000000}"/>
    <cellStyle name="Обычный_LULUCF module - v 1.0" xfId="15" xr:uid="{00000000-0005-0000-0000-000013000000}"/>
  </cellStyles>
  <dxfs count="4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740000"/>
      <color rgb="FFC1FFC7"/>
      <color rgb="FF741300"/>
      <color rgb="FFAD6600"/>
      <color rgb="FFAA1D00"/>
      <color rgb="FFAF64FF"/>
      <color rgb="FFC2DFFD"/>
      <color rgb="FFFF00FF"/>
      <color rgb="FFFF6400"/>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xdr:col>
      <xdr:colOff>7471</xdr:colOff>
      <xdr:row>18</xdr:row>
      <xdr:rowOff>0</xdr:rowOff>
    </xdr:to>
    <xdr:pic>
      <xdr:nvPicPr>
        <xdr:cNvPr id="2" name="Picture 1">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0"/>
          <a:ext cx="5362575" cy="3048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xdr:row>
      <xdr:rowOff>0</xdr:rowOff>
    </xdr:from>
    <xdr:to>
      <xdr:col>1</xdr:col>
      <xdr:colOff>459441</xdr:colOff>
      <xdr:row>36</xdr:row>
      <xdr:rowOff>180975</xdr:rowOff>
    </xdr:to>
    <xdr:pic>
      <xdr:nvPicPr>
        <xdr:cNvPr id="3" name="Picture 2">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4000500"/>
          <a:ext cx="5781675" cy="3038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40</xdr:row>
      <xdr:rowOff>0</xdr:rowOff>
    </xdr:from>
    <xdr:to>
      <xdr:col>1</xdr:col>
      <xdr:colOff>649941</xdr:colOff>
      <xdr:row>56</xdr:row>
      <xdr:rowOff>47625</xdr:rowOff>
    </xdr:to>
    <xdr:pic>
      <xdr:nvPicPr>
        <xdr:cNvPr id="4" name="Picture 3">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620000"/>
          <a:ext cx="5972175" cy="3095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60</xdr:row>
      <xdr:rowOff>0</xdr:rowOff>
    </xdr:from>
    <xdr:to>
      <xdr:col>2</xdr:col>
      <xdr:colOff>518373</xdr:colOff>
      <xdr:row>82</xdr:row>
      <xdr:rowOff>83508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4"/>
        <a:stretch>
          <a:fillRect/>
        </a:stretch>
      </xdr:blipFill>
      <xdr:spPr>
        <a:xfrm>
          <a:off x="0" y="11452412"/>
          <a:ext cx="6666667" cy="4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policy.solutions/" TargetMode="Externa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biomassmagazine.com/articles/8185/usda-loan-guarantees-support-3-biomass-power-plants" TargetMode="External"/><Relationship Id="rId7" Type="http://schemas.openxmlformats.org/officeDocument/2006/relationships/hyperlink" Target="https://www.energy.gov/articles/secretary-perry-announces-financial-close-additional-loan-guarantees-during-trip-vogtle" TargetMode="External"/><Relationship Id="rId2" Type="http://schemas.openxmlformats.org/officeDocument/2006/relationships/hyperlink" Target="https://wamu.org/story/19/03/18/japan-is-betting-big-on-the-future-of-hydrogen-cars/" TargetMode="External"/><Relationship Id="rId1" Type="http://schemas.openxmlformats.org/officeDocument/2006/relationships/hyperlink" Target="https://www.fas.org/sgp/crs/misc/R40562.pdf,%20p.3,%20paragraph%201" TargetMode="External"/><Relationship Id="rId6" Type="http://schemas.openxmlformats.org/officeDocument/2006/relationships/hyperlink" Target="https://www.energysage.com/solar/cost-benefit/solar-investment-tax-credit/" TargetMode="External"/><Relationship Id="rId5" Type="http://schemas.openxmlformats.org/officeDocument/2006/relationships/hyperlink" Target="https://www.energysage.com/solar/cost-benefit/solar-investment-tax-credit/" TargetMode="External"/><Relationship Id="rId10" Type="http://schemas.openxmlformats.org/officeDocument/2006/relationships/comments" Target="../comments1.xml"/><Relationship Id="rId4" Type="http://schemas.openxmlformats.org/officeDocument/2006/relationships/hyperlink" Target="https://www.energysage.com/solar/cost-benefit/solar-investment-tax-credit/" TargetMode="External"/><Relationship Id="rId9"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4"/>
  <sheetViews>
    <sheetView tabSelected="1" workbookViewId="0"/>
  </sheetViews>
  <sheetFormatPr defaultColWidth="8.85546875" defaultRowHeight="15"/>
  <cols>
    <col min="1" max="16384" width="8.85546875" style="10"/>
  </cols>
  <sheetData>
    <row r="1" spans="1:1">
      <c r="A1" s="14" t="s">
        <v>112</v>
      </c>
    </row>
    <row r="3" spans="1:1">
      <c r="A3" s="10" t="s">
        <v>113</v>
      </c>
    </row>
    <row r="4" spans="1:1">
      <c r="A4" s="10" t="s">
        <v>159</v>
      </c>
    </row>
    <row r="5" spans="1:1">
      <c r="A5" s="10" t="s">
        <v>117</v>
      </c>
    </row>
    <row r="6" spans="1:1">
      <c r="A6" s="10" t="s">
        <v>114</v>
      </c>
    </row>
    <row r="8" spans="1:1">
      <c r="A8" s="10" t="s">
        <v>115</v>
      </c>
    </row>
    <row r="9" spans="1:1">
      <c r="A9" s="10" t="s">
        <v>116</v>
      </c>
    </row>
    <row r="10" spans="1:1">
      <c r="A10" s="50" t="s">
        <v>3347</v>
      </c>
    </row>
    <row r="11" spans="1:1">
      <c r="A11" s="50"/>
    </row>
    <row r="12" spans="1:1">
      <c r="A12" s="10" t="s">
        <v>118</v>
      </c>
    </row>
    <row r="13" spans="1:1">
      <c r="A13" s="10" t="s">
        <v>119</v>
      </c>
    </row>
    <row r="14" spans="1:1">
      <c r="A14" s="10" t="s">
        <v>120</v>
      </c>
    </row>
    <row r="23" spans="1:1">
      <c r="A23" s="10" t="s">
        <v>2882</v>
      </c>
    </row>
    <row r="24" spans="1:1">
      <c r="A24" s="10">
        <f>MAX(PolicyLevers!H:H)</f>
        <v>542</v>
      </c>
    </row>
  </sheetData>
  <hyperlinks>
    <hyperlink ref="A10"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589"/>
  <sheetViews>
    <sheetView zoomScaleNormal="100" workbookViewId="0">
      <pane ySplit="1" topLeftCell="A2" activePane="bottomLeft" state="frozen"/>
      <selection pane="bottomLeft"/>
    </sheetView>
  </sheetViews>
  <sheetFormatPr defaultColWidth="9.140625" defaultRowHeight="15"/>
  <cols>
    <col min="1" max="1" width="18" style="81" customWidth="1"/>
    <col min="2" max="2" width="28.42578125" style="81" customWidth="1"/>
    <col min="3" max="3" width="28.42578125" style="355" customWidth="1"/>
    <col min="4" max="5" width="18.85546875" style="5" customWidth="1"/>
    <col min="6" max="7" width="23.140625" style="5" customWidth="1"/>
    <col min="8" max="8" width="19.42578125" style="53" customWidth="1"/>
    <col min="9" max="9" width="21.28515625" style="5" customWidth="1"/>
    <col min="10" max="10" width="21.28515625" style="53" customWidth="1"/>
    <col min="11" max="11" width="16.85546875" style="5" customWidth="1"/>
    <col min="12" max="12" width="19" style="5" customWidth="1"/>
    <col min="13" max="14" width="19.140625" style="2" customWidth="1"/>
    <col min="15" max="15" width="28.42578125" style="5" customWidth="1"/>
    <col min="16" max="16" width="117.28515625" style="5" customWidth="1"/>
    <col min="17" max="17" width="52.42578125" style="5" customWidth="1"/>
    <col min="18" max="18" width="43.42578125" style="408" customWidth="1"/>
    <col min="19" max="19" width="47.85546875" style="8" customWidth="1"/>
    <col min="20" max="20" width="37.28515625" style="8" customWidth="1"/>
    <col min="21" max="16384" width="9.140625" style="5"/>
  </cols>
  <sheetData>
    <row r="1" spans="1:20" ht="30">
      <c r="A1" s="353" t="s">
        <v>3</v>
      </c>
      <c r="B1" s="353" t="s">
        <v>0</v>
      </c>
      <c r="C1" s="353" t="s">
        <v>1</v>
      </c>
      <c r="D1" s="54" t="s">
        <v>41</v>
      </c>
      <c r="E1" s="54" t="s">
        <v>42</v>
      </c>
      <c r="F1" s="54" t="s">
        <v>90</v>
      </c>
      <c r="G1" s="54" t="s">
        <v>91</v>
      </c>
      <c r="H1" s="55" t="s">
        <v>528</v>
      </c>
      <c r="I1" s="54" t="s">
        <v>75</v>
      </c>
      <c r="J1" s="55" t="s">
        <v>406</v>
      </c>
      <c r="K1" s="54" t="s">
        <v>2407</v>
      </c>
      <c r="L1" s="54" t="s">
        <v>76</v>
      </c>
      <c r="M1" s="54" t="s">
        <v>77</v>
      </c>
      <c r="N1" s="54" t="s">
        <v>89</v>
      </c>
      <c r="O1" s="54" t="s">
        <v>32</v>
      </c>
      <c r="P1" s="54" t="s">
        <v>2</v>
      </c>
      <c r="Q1" s="54" t="s">
        <v>512</v>
      </c>
      <c r="R1" s="407" t="s">
        <v>216</v>
      </c>
      <c r="S1" s="52" t="s">
        <v>166</v>
      </c>
      <c r="T1" s="52" t="s">
        <v>167</v>
      </c>
    </row>
    <row r="2" spans="1:20" s="3" customFormat="1" ht="60">
      <c r="A2" s="348" t="s">
        <v>4</v>
      </c>
      <c r="B2" s="348" t="s">
        <v>2678</v>
      </c>
      <c r="C2" s="348" t="s">
        <v>2673</v>
      </c>
      <c r="D2" s="3" t="s">
        <v>43</v>
      </c>
      <c r="E2" s="3" t="s">
        <v>2361</v>
      </c>
      <c r="F2" s="3" t="s">
        <v>43</v>
      </c>
      <c r="G2" s="3" t="s">
        <v>2762</v>
      </c>
      <c r="H2" s="350">
        <v>300</v>
      </c>
      <c r="I2" s="56" t="s">
        <v>49</v>
      </c>
      <c r="J2" s="3" t="s">
        <v>2672</v>
      </c>
      <c r="K2" s="3" t="s">
        <v>2674</v>
      </c>
      <c r="L2" s="351">
        <v>0</v>
      </c>
      <c r="M2" s="351">
        <v>1</v>
      </c>
      <c r="N2" s="351">
        <v>0.02</v>
      </c>
      <c r="O2" s="3" t="s">
        <v>2675</v>
      </c>
      <c r="P2" s="56" t="s">
        <v>2763</v>
      </c>
      <c r="Q2" s="76" t="s">
        <v>2677</v>
      </c>
      <c r="R2" s="408" t="s">
        <v>2676</v>
      </c>
      <c r="S2" s="358"/>
    </row>
    <row r="3" spans="1:20" s="3" customFormat="1" ht="60">
      <c r="A3" s="354" t="str">
        <f t="shared" ref="A3:C22" si="0">A$2</f>
        <v>Transportation</v>
      </c>
      <c r="B3" s="354" t="str">
        <f t="shared" si="0"/>
        <v>Conventional Pollutant Standards</v>
      </c>
      <c r="C3" s="354" t="str">
        <f t="shared" si="0"/>
        <v>Percentage Reduction of Separately Regulated Pollutants</v>
      </c>
      <c r="D3" s="3" t="s">
        <v>43</v>
      </c>
      <c r="E3" s="3" t="s">
        <v>566</v>
      </c>
      <c r="F3" s="3" t="s">
        <v>43</v>
      </c>
      <c r="G3" s="3" t="s">
        <v>566</v>
      </c>
      <c r="H3" s="350">
        <v>301</v>
      </c>
      <c r="I3" s="56" t="s">
        <v>49</v>
      </c>
      <c r="J3" s="6" t="str">
        <f t="shared" ref="J3:O45" si="1">J$2</f>
        <v>Conventional Pollutant Standard</v>
      </c>
      <c r="K3" s="6" t="str">
        <f t="shared" si="1"/>
        <v>trans reduce regulated pollutants</v>
      </c>
      <c r="L3" s="352">
        <f t="shared" si="1"/>
        <v>0</v>
      </c>
      <c r="M3" s="352">
        <f t="shared" si="1"/>
        <v>1</v>
      </c>
      <c r="N3" s="352">
        <f t="shared" si="1"/>
        <v>0.02</v>
      </c>
      <c r="O3" s="6" t="str">
        <f t="shared" si="1"/>
        <v>% reduction in emissions</v>
      </c>
      <c r="P3" s="56" t="s">
        <v>2764</v>
      </c>
      <c r="Q3" s="6" t="str">
        <f t="shared" ref="Q3:R59" si="2">Q$2</f>
        <v>transportation-sector-main.html#conv-pol-stds</v>
      </c>
      <c r="R3" s="409" t="str">
        <f t="shared" si="2"/>
        <v>conventional-pollutant-standards.html</v>
      </c>
      <c r="S3" s="358"/>
    </row>
    <row r="4" spans="1:20" s="3" customFormat="1" ht="60">
      <c r="A4" s="354" t="str">
        <f t="shared" si="0"/>
        <v>Transportation</v>
      </c>
      <c r="B4" s="354" t="str">
        <f t="shared" si="0"/>
        <v>Conventional Pollutant Standards</v>
      </c>
      <c r="C4" s="354" t="str">
        <f t="shared" si="0"/>
        <v>Percentage Reduction of Separately Regulated Pollutants</v>
      </c>
      <c r="D4" s="3" t="s">
        <v>43</v>
      </c>
      <c r="E4" s="3" t="s">
        <v>2364</v>
      </c>
      <c r="F4" s="3" t="s">
        <v>43</v>
      </c>
      <c r="G4" s="3" t="s">
        <v>2364</v>
      </c>
      <c r="H4" s="350">
        <v>302</v>
      </c>
      <c r="I4" s="56" t="s">
        <v>49</v>
      </c>
      <c r="J4" s="6" t="str">
        <f t="shared" si="1"/>
        <v>Conventional Pollutant Standard</v>
      </c>
      <c r="K4" s="6" t="str">
        <f t="shared" si="1"/>
        <v>trans reduce regulated pollutants</v>
      </c>
      <c r="L4" s="352">
        <f t="shared" si="1"/>
        <v>0</v>
      </c>
      <c r="M4" s="352">
        <f t="shared" si="1"/>
        <v>1</v>
      </c>
      <c r="N4" s="352">
        <f t="shared" si="1"/>
        <v>0.02</v>
      </c>
      <c r="O4" s="6" t="str">
        <f t="shared" si="1"/>
        <v>% reduction in emissions</v>
      </c>
      <c r="P4" s="56" t="s">
        <v>2765</v>
      </c>
      <c r="Q4" s="6" t="str">
        <f t="shared" si="2"/>
        <v>transportation-sector-main.html#conv-pol-stds</v>
      </c>
      <c r="R4" s="409" t="str">
        <f t="shared" si="2"/>
        <v>conventional-pollutant-standards.html</v>
      </c>
      <c r="S4" s="358"/>
    </row>
    <row r="5" spans="1:20" s="3" customFormat="1" ht="60">
      <c r="A5" s="354" t="str">
        <f t="shared" si="0"/>
        <v>Transportation</v>
      </c>
      <c r="B5" s="354" t="str">
        <f t="shared" si="0"/>
        <v>Conventional Pollutant Standards</v>
      </c>
      <c r="C5" s="354" t="str">
        <f t="shared" si="0"/>
        <v>Percentage Reduction of Separately Regulated Pollutants</v>
      </c>
      <c r="D5" s="3" t="s">
        <v>43</v>
      </c>
      <c r="E5" s="3" t="s">
        <v>2366</v>
      </c>
      <c r="F5" s="3" t="s">
        <v>43</v>
      </c>
      <c r="G5" s="3" t="s">
        <v>2366</v>
      </c>
      <c r="H5" s="350">
        <v>303</v>
      </c>
      <c r="I5" s="56" t="s">
        <v>49</v>
      </c>
      <c r="J5" s="6" t="str">
        <f t="shared" si="1"/>
        <v>Conventional Pollutant Standard</v>
      </c>
      <c r="K5" s="6" t="str">
        <f t="shared" si="1"/>
        <v>trans reduce regulated pollutants</v>
      </c>
      <c r="L5" s="352">
        <f t="shared" si="1"/>
        <v>0</v>
      </c>
      <c r="M5" s="352">
        <f t="shared" si="1"/>
        <v>1</v>
      </c>
      <c r="N5" s="352">
        <f t="shared" si="1"/>
        <v>0.02</v>
      </c>
      <c r="O5" s="6" t="str">
        <f t="shared" si="1"/>
        <v>% reduction in emissions</v>
      </c>
      <c r="P5" s="56" t="s">
        <v>2766</v>
      </c>
      <c r="Q5" s="6" t="str">
        <f t="shared" si="2"/>
        <v>transportation-sector-main.html#conv-pol-stds</v>
      </c>
      <c r="R5" s="409" t="str">
        <f t="shared" si="2"/>
        <v>conventional-pollutant-standards.html</v>
      </c>
      <c r="S5" s="358"/>
    </row>
    <row r="6" spans="1:20" s="3" customFormat="1" ht="60">
      <c r="A6" s="354" t="str">
        <f t="shared" si="0"/>
        <v>Transportation</v>
      </c>
      <c r="B6" s="354" t="str">
        <f t="shared" si="0"/>
        <v>Conventional Pollutant Standards</v>
      </c>
      <c r="C6" s="354" t="str">
        <f t="shared" si="0"/>
        <v>Percentage Reduction of Separately Regulated Pollutants</v>
      </c>
      <c r="D6" s="3" t="s">
        <v>43</v>
      </c>
      <c r="E6" s="3" t="s">
        <v>2368</v>
      </c>
      <c r="F6" s="3" t="s">
        <v>43</v>
      </c>
      <c r="G6" s="3" t="s">
        <v>2583</v>
      </c>
      <c r="H6" s="350">
        <v>304</v>
      </c>
      <c r="I6" s="56" t="s">
        <v>49</v>
      </c>
      <c r="J6" s="6" t="str">
        <f t="shared" si="1"/>
        <v>Conventional Pollutant Standard</v>
      </c>
      <c r="K6" s="6" t="str">
        <f t="shared" si="1"/>
        <v>trans reduce regulated pollutants</v>
      </c>
      <c r="L6" s="352">
        <f t="shared" si="1"/>
        <v>0</v>
      </c>
      <c r="M6" s="352">
        <f t="shared" si="1"/>
        <v>1</v>
      </c>
      <c r="N6" s="352">
        <f t="shared" si="1"/>
        <v>0.02</v>
      </c>
      <c r="O6" s="6" t="str">
        <f t="shared" si="1"/>
        <v>% reduction in emissions</v>
      </c>
      <c r="P6" s="56" t="s">
        <v>2767</v>
      </c>
      <c r="Q6" s="6" t="str">
        <f t="shared" si="2"/>
        <v>transportation-sector-main.html#conv-pol-stds</v>
      </c>
      <c r="R6" s="409" t="str">
        <f t="shared" si="2"/>
        <v>conventional-pollutant-standards.html</v>
      </c>
      <c r="S6" s="358"/>
    </row>
    <row r="7" spans="1:20" s="3" customFormat="1" ht="60">
      <c r="A7" s="354" t="str">
        <f t="shared" si="0"/>
        <v>Transportation</v>
      </c>
      <c r="B7" s="354" t="str">
        <f t="shared" si="0"/>
        <v>Conventional Pollutant Standards</v>
      </c>
      <c r="C7" s="354" t="str">
        <f t="shared" si="0"/>
        <v>Percentage Reduction of Separately Regulated Pollutants</v>
      </c>
      <c r="D7" s="3" t="s">
        <v>43</v>
      </c>
      <c r="E7" s="3" t="s">
        <v>2369</v>
      </c>
      <c r="F7" s="3" t="s">
        <v>43</v>
      </c>
      <c r="G7" s="3" t="s">
        <v>2369</v>
      </c>
      <c r="H7" s="350">
        <v>305</v>
      </c>
      <c r="I7" s="56" t="s">
        <v>49</v>
      </c>
      <c r="J7" s="6" t="str">
        <f t="shared" si="1"/>
        <v>Conventional Pollutant Standard</v>
      </c>
      <c r="K7" s="6" t="str">
        <f t="shared" si="1"/>
        <v>trans reduce regulated pollutants</v>
      </c>
      <c r="L7" s="352">
        <f t="shared" si="1"/>
        <v>0</v>
      </c>
      <c r="M7" s="352">
        <f t="shared" si="1"/>
        <v>1</v>
      </c>
      <c r="N7" s="352">
        <f t="shared" si="1"/>
        <v>0.02</v>
      </c>
      <c r="O7" s="6" t="str">
        <f t="shared" si="1"/>
        <v>% reduction in emissions</v>
      </c>
      <c r="P7" s="56" t="s">
        <v>2768</v>
      </c>
      <c r="Q7" s="6" t="str">
        <f t="shared" si="2"/>
        <v>transportation-sector-main.html#conv-pol-stds</v>
      </c>
      <c r="R7" s="409" t="str">
        <f t="shared" si="2"/>
        <v>conventional-pollutant-standards.html</v>
      </c>
      <c r="S7" s="358"/>
    </row>
    <row r="8" spans="1:20" s="3" customFormat="1" ht="60">
      <c r="A8" s="354" t="str">
        <f t="shared" si="0"/>
        <v>Transportation</v>
      </c>
      <c r="B8" s="354" t="str">
        <f t="shared" si="0"/>
        <v>Conventional Pollutant Standards</v>
      </c>
      <c r="C8" s="354" t="str">
        <f t="shared" si="0"/>
        <v>Percentage Reduction of Separately Regulated Pollutants</v>
      </c>
      <c r="D8" s="3" t="s">
        <v>43</v>
      </c>
      <c r="E8" s="3" t="s">
        <v>2371</v>
      </c>
      <c r="F8" s="3" t="s">
        <v>43</v>
      </c>
      <c r="G8" s="3" t="s">
        <v>2371</v>
      </c>
      <c r="H8" s="350">
        <v>306</v>
      </c>
      <c r="I8" s="56" t="s">
        <v>49</v>
      </c>
      <c r="J8" s="6" t="str">
        <f t="shared" si="1"/>
        <v>Conventional Pollutant Standard</v>
      </c>
      <c r="K8" s="6" t="str">
        <f t="shared" si="1"/>
        <v>trans reduce regulated pollutants</v>
      </c>
      <c r="L8" s="352">
        <f t="shared" si="1"/>
        <v>0</v>
      </c>
      <c r="M8" s="352">
        <f t="shared" si="1"/>
        <v>1</v>
      </c>
      <c r="N8" s="352">
        <f t="shared" si="1"/>
        <v>0.02</v>
      </c>
      <c r="O8" s="6" t="str">
        <f t="shared" si="1"/>
        <v>% reduction in emissions</v>
      </c>
      <c r="P8" s="56" t="s">
        <v>2769</v>
      </c>
      <c r="Q8" s="6" t="str">
        <f t="shared" si="2"/>
        <v>transportation-sector-main.html#conv-pol-stds</v>
      </c>
      <c r="R8" s="409" t="str">
        <f t="shared" si="2"/>
        <v>conventional-pollutant-standards.html</v>
      </c>
      <c r="S8" s="358"/>
    </row>
    <row r="9" spans="1:20" s="3" customFormat="1" ht="60">
      <c r="A9" s="354" t="str">
        <f t="shared" si="0"/>
        <v>Transportation</v>
      </c>
      <c r="B9" s="354" t="str">
        <f t="shared" si="0"/>
        <v>Conventional Pollutant Standards</v>
      </c>
      <c r="C9" s="354" t="str">
        <f t="shared" si="0"/>
        <v>Percentage Reduction of Separately Regulated Pollutants</v>
      </c>
      <c r="D9" s="3" t="s">
        <v>43</v>
      </c>
      <c r="E9" s="3" t="s">
        <v>2373</v>
      </c>
      <c r="F9" s="3" t="s">
        <v>43</v>
      </c>
      <c r="G9" s="3" t="s">
        <v>2373</v>
      </c>
      <c r="H9" s="350">
        <v>307</v>
      </c>
      <c r="I9" s="56" t="s">
        <v>49</v>
      </c>
      <c r="J9" s="6" t="str">
        <f t="shared" si="1"/>
        <v>Conventional Pollutant Standard</v>
      </c>
      <c r="K9" s="6" t="str">
        <f t="shared" si="1"/>
        <v>trans reduce regulated pollutants</v>
      </c>
      <c r="L9" s="352">
        <f t="shared" si="1"/>
        <v>0</v>
      </c>
      <c r="M9" s="352">
        <f t="shared" si="1"/>
        <v>1</v>
      </c>
      <c r="N9" s="352">
        <f t="shared" si="1"/>
        <v>0.02</v>
      </c>
      <c r="O9" s="6" t="str">
        <f t="shared" si="1"/>
        <v>% reduction in emissions</v>
      </c>
      <c r="P9" s="56" t="s">
        <v>2770</v>
      </c>
      <c r="Q9" s="6" t="str">
        <f t="shared" si="2"/>
        <v>transportation-sector-main.html#conv-pol-stds</v>
      </c>
      <c r="R9" s="409" t="str">
        <f t="shared" si="2"/>
        <v>conventional-pollutant-standards.html</v>
      </c>
      <c r="S9" s="358"/>
    </row>
    <row r="10" spans="1:20" s="3" customFormat="1" ht="45">
      <c r="A10" s="354" t="str">
        <f t="shared" si="0"/>
        <v>Transportation</v>
      </c>
      <c r="B10" s="354" t="str">
        <f t="shared" si="0"/>
        <v>Conventional Pollutant Standards</v>
      </c>
      <c r="C10" s="354" t="str">
        <f t="shared" si="0"/>
        <v>Percentage Reduction of Separately Regulated Pollutants</v>
      </c>
      <c r="D10" s="3" t="s">
        <v>43</v>
      </c>
      <c r="E10" s="3" t="s">
        <v>2375</v>
      </c>
      <c r="F10" s="3" t="s">
        <v>43</v>
      </c>
      <c r="G10" s="3" t="s">
        <v>2375</v>
      </c>
      <c r="H10" s="350">
        <v>308</v>
      </c>
      <c r="I10" s="11" t="s">
        <v>50</v>
      </c>
      <c r="J10" s="6"/>
      <c r="K10" s="6"/>
      <c r="L10" s="352"/>
      <c r="M10" s="352"/>
      <c r="N10" s="352"/>
      <c r="O10" s="6"/>
      <c r="P10" s="56"/>
      <c r="Q10" s="6"/>
      <c r="R10" s="409"/>
      <c r="S10" s="358"/>
    </row>
    <row r="11" spans="1:20" s="3" customFormat="1" ht="45">
      <c r="A11" s="354" t="str">
        <f t="shared" si="0"/>
        <v>Transportation</v>
      </c>
      <c r="B11" s="354" t="str">
        <f t="shared" si="0"/>
        <v>Conventional Pollutant Standards</v>
      </c>
      <c r="C11" s="354" t="str">
        <f t="shared" si="0"/>
        <v>Percentage Reduction of Separately Regulated Pollutants</v>
      </c>
      <c r="D11" s="3" t="s">
        <v>43</v>
      </c>
      <c r="E11" s="3" t="s">
        <v>2377</v>
      </c>
      <c r="F11" s="3" t="s">
        <v>43</v>
      </c>
      <c r="G11" s="3" t="s">
        <v>2377</v>
      </c>
      <c r="H11" s="350">
        <v>309</v>
      </c>
      <c r="I11" s="11" t="s">
        <v>50</v>
      </c>
      <c r="J11" s="6"/>
      <c r="K11" s="6"/>
      <c r="L11" s="352"/>
      <c r="M11" s="352"/>
      <c r="N11" s="352"/>
      <c r="O11" s="6"/>
      <c r="P11" s="56"/>
      <c r="Q11" s="6"/>
      <c r="R11" s="409"/>
      <c r="S11" s="358"/>
    </row>
    <row r="12" spans="1:20" s="3" customFormat="1" ht="60">
      <c r="A12" s="354" t="str">
        <f>A$2</f>
        <v>Transportation</v>
      </c>
      <c r="B12" s="354" t="str">
        <f t="shared" si="0"/>
        <v>Conventional Pollutant Standards</v>
      </c>
      <c r="C12" s="354" t="str">
        <f t="shared" si="0"/>
        <v>Percentage Reduction of Separately Regulated Pollutants</v>
      </c>
      <c r="D12" s="347" t="s">
        <v>44</v>
      </c>
      <c r="E12" s="3" t="s">
        <v>2361</v>
      </c>
      <c r="F12" s="347" t="s">
        <v>44</v>
      </c>
      <c r="G12" s="3" t="s">
        <v>2762</v>
      </c>
      <c r="H12" s="350">
        <v>310</v>
      </c>
      <c r="I12" s="56" t="s">
        <v>49</v>
      </c>
      <c r="J12" s="6" t="str">
        <f t="shared" ref="J12" si="3">J$2</f>
        <v>Conventional Pollutant Standard</v>
      </c>
      <c r="K12" s="6" t="str">
        <f t="shared" si="1"/>
        <v>trans reduce regulated pollutants</v>
      </c>
      <c r="L12" s="352">
        <f t="shared" si="1"/>
        <v>0</v>
      </c>
      <c r="M12" s="352">
        <f t="shared" si="1"/>
        <v>1</v>
      </c>
      <c r="N12" s="352">
        <f t="shared" si="1"/>
        <v>0.02</v>
      </c>
      <c r="O12" s="6" t="str">
        <f t="shared" si="1"/>
        <v>% reduction in emissions</v>
      </c>
      <c r="P12" s="56" t="s">
        <v>2771</v>
      </c>
      <c r="Q12" s="6" t="str">
        <f t="shared" si="2"/>
        <v>transportation-sector-main.html#conv-pol-stds</v>
      </c>
      <c r="R12" s="409" t="str">
        <f t="shared" si="2"/>
        <v>conventional-pollutant-standards.html</v>
      </c>
      <c r="S12" s="358"/>
    </row>
    <row r="13" spans="1:20" s="3" customFormat="1" ht="60">
      <c r="A13" s="354" t="str">
        <f t="shared" ref="A13:C32" si="4">A$2</f>
        <v>Transportation</v>
      </c>
      <c r="B13" s="354" t="str">
        <f t="shared" si="0"/>
        <v>Conventional Pollutant Standards</v>
      </c>
      <c r="C13" s="354" t="str">
        <f t="shared" si="0"/>
        <v>Percentage Reduction of Separately Regulated Pollutants</v>
      </c>
      <c r="D13" s="347" t="s">
        <v>44</v>
      </c>
      <c r="E13" s="3" t="s">
        <v>566</v>
      </c>
      <c r="F13" s="347" t="s">
        <v>44</v>
      </c>
      <c r="G13" s="3" t="s">
        <v>566</v>
      </c>
      <c r="H13" s="350">
        <v>311</v>
      </c>
      <c r="I13" s="56" t="s">
        <v>49</v>
      </c>
      <c r="J13" s="6" t="str">
        <f t="shared" si="1"/>
        <v>Conventional Pollutant Standard</v>
      </c>
      <c r="K13" s="6" t="str">
        <f t="shared" si="1"/>
        <v>trans reduce regulated pollutants</v>
      </c>
      <c r="L13" s="352">
        <f t="shared" si="1"/>
        <v>0</v>
      </c>
      <c r="M13" s="352">
        <f t="shared" si="1"/>
        <v>1</v>
      </c>
      <c r="N13" s="352">
        <f t="shared" si="1"/>
        <v>0.02</v>
      </c>
      <c r="O13" s="6" t="str">
        <f t="shared" si="1"/>
        <v>% reduction in emissions</v>
      </c>
      <c r="P13" s="56" t="s">
        <v>2772</v>
      </c>
      <c r="Q13" s="6" t="str">
        <f t="shared" si="2"/>
        <v>transportation-sector-main.html#conv-pol-stds</v>
      </c>
      <c r="R13" s="409" t="str">
        <f t="shared" si="2"/>
        <v>conventional-pollutant-standards.html</v>
      </c>
      <c r="S13" s="358"/>
    </row>
    <row r="14" spans="1:20" s="3" customFormat="1" ht="60">
      <c r="A14" s="354" t="str">
        <f t="shared" si="4"/>
        <v>Transportation</v>
      </c>
      <c r="B14" s="354" t="str">
        <f t="shared" si="0"/>
        <v>Conventional Pollutant Standards</v>
      </c>
      <c r="C14" s="354" t="str">
        <f t="shared" si="0"/>
        <v>Percentage Reduction of Separately Regulated Pollutants</v>
      </c>
      <c r="D14" s="347" t="s">
        <v>44</v>
      </c>
      <c r="E14" s="3" t="s">
        <v>2364</v>
      </c>
      <c r="F14" s="347" t="s">
        <v>44</v>
      </c>
      <c r="G14" s="3" t="s">
        <v>2364</v>
      </c>
      <c r="H14" s="350">
        <v>312</v>
      </c>
      <c r="I14" s="56" t="s">
        <v>49</v>
      </c>
      <c r="J14" s="6" t="str">
        <f t="shared" si="1"/>
        <v>Conventional Pollutant Standard</v>
      </c>
      <c r="K14" s="6" t="str">
        <f t="shared" si="1"/>
        <v>trans reduce regulated pollutants</v>
      </c>
      <c r="L14" s="352">
        <f t="shared" si="1"/>
        <v>0</v>
      </c>
      <c r="M14" s="352">
        <f t="shared" si="1"/>
        <v>1</v>
      </c>
      <c r="N14" s="352">
        <f t="shared" si="1"/>
        <v>0.02</v>
      </c>
      <c r="O14" s="6" t="str">
        <f t="shared" si="1"/>
        <v>% reduction in emissions</v>
      </c>
      <c r="P14" s="56" t="s">
        <v>2773</v>
      </c>
      <c r="Q14" s="6" t="str">
        <f t="shared" si="2"/>
        <v>transportation-sector-main.html#conv-pol-stds</v>
      </c>
      <c r="R14" s="409" t="str">
        <f t="shared" si="2"/>
        <v>conventional-pollutant-standards.html</v>
      </c>
      <c r="S14" s="358"/>
    </row>
    <row r="15" spans="1:20" s="3" customFormat="1" ht="60">
      <c r="A15" s="354" t="str">
        <f t="shared" si="4"/>
        <v>Transportation</v>
      </c>
      <c r="B15" s="354" t="str">
        <f t="shared" si="0"/>
        <v>Conventional Pollutant Standards</v>
      </c>
      <c r="C15" s="354" t="str">
        <f t="shared" si="0"/>
        <v>Percentage Reduction of Separately Regulated Pollutants</v>
      </c>
      <c r="D15" s="347" t="s">
        <v>44</v>
      </c>
      <c r="E15" s="3" t="s">
        <v>2366</v>
      </c>
      <c r="F15" s="347" t="s">
        <v>44</v>
      </c>
      <c r="G15" s="3" t="s">
        <v>2366</v>
      </c>
      <c r="H15" s="350">
        <v>313</v>
      </c>
      <c r="I15" s="56" t="s">
        <v>49</v>
      </c>
      <c r="J15" s="6" t="str">
        <f t="shared" si="1"/>
        <v>Conventional Pollutant Standard</v>
      </c>
      <c r="K15" s="6" t="str">
        <f t="shared" si="1"/>
        <v>trans reduce regulated pollutants</v>
      </c>
      <c r="L15" s="352">
        <f t="shared" si="1"/>
        <v>0</v>
      </c>
      <c r="M15" s="352">
        <f t="shared" si="1"/>
        <v>1</v>
      </c>
      <c r="N15" s="352">
        <f t="shared" si="1"/>
        <v>0.02</v>
      </c>
      <c r="O15" s="6" t="str">
        <f t="shared" si="1"/>
        <v>% reduction in emissions</v>
      </c>
      <c r="P15" s="56" t="s">
        <v>2774</v>
      </c>
      <c r="Q15" s="6" t="str">
        <f t="shared" si="2"/>
        <v>transportation-sector-main.html#conv-pol-stds</v>
      </c>
      <c r="R15" s="409" t="str">
        <f t="shared" si="2"/>
        <v>conventional-pollutant-standards.html</v>
      </c>
      <c r="S15" s="358"/>
    </row>
    <row r="16" spans="1:20" s="3" customFormat="1" ht="60">
      <c r="A16" s="354" t="str">
        <f t="shared" si="4"/>
        <v>Transportation</v>
      </c>
      <c r="B16" s="354" t="str">
        <f t="shared" si="0"/>
        <v>Conventional Pollutant Standards</v>
      </c>
      <c r="C16" s="354" t="str">
        <f t="shared" si="0"/>
        <v>Percentage Reduction of Separately Regulated Pollutants</v>
      </c>
      <c r="D16" s="347" t="s">
        <v>44</v>
      </c>
      <c r="E16" s="3" t="s">
        <v>2368</v>
      </c>
      <c r="F16" s="347" t="s">
        <v>44</v>
      </c>
      <c r="G16" s="3" t="s">
        <v>2583</v>
      </c>
      <c r="H16" s="350">
        <v>314</v>
      </c>
      <c r="I16" s="56" t="s">
        <v>49</v>
      </c>
      <c r="J16" s="6" t="str">
        <f t="shared" si="1"/>
        <v>Conventional Pollutant Standard</v>
      </c>
      <c r="K16" s="6" t="str">
        <f t="shared" si="1"/>
        <v>trans reduce regulated pollutants</v>
      </c>
      <c r="L16" s="352">
        <f t="shared" si="1"/>
        <v>0</v>
      </c>
      <c r="M16" s="352">
        <f t="shared" si="1"/>
        <v>1</v>
      </c>
      <c r="N16" s="352">
        <f t="shared" si="1"/>
        <v>0.02</v>
      </c>
      <c r="O16" s="6" t="str">
        <f t="shared" si="1"/>
        <v>% reduction in emissions</v>
      </c>
      <c r="P16" s="56" t="s">
        <v>2775</v>
      </c>
      <c r="Q16" s="6" t="str">
        <f t="shared" si="2"/>
        <v>transportation-sector-main.html#conv-pol-stds</v>
      </c>
      <c r="R16" s="409" t="str">
        <f t="shared" si="2"/>
        <v>conventional-pollutant-standards.html</v>
      </c>
      <c r="S16" s="358"/>
    </row>
    <row r="17" spans="1:19" s="3" customFormat="1" ht="60">
      <c r="A17" s="354" t="str">
        <f t="shared" si="4"/>
        <v>Transportation</v>
      </c>
      <c r="B17" s="354" t="str">
        <f t="shared" si="0"/>
        <v>Conventional Pollutant Standards</v>
      </c>
      <c r="C17" s="354" t="str">
        <f t="shared" si="0"/>
        <v>Percentage Reduction of Separately Regulated Pollutants</v>
      </c>
      <c r="D17" s="347" t="s">
        <v>44</v>
      </c>
      <c r="E17" s="3" t="s">
        <v>2369</v>
      </c>
      <c r="F17" s="347" t="s">
        <v>44</v>
      </c>
      <c r="G17" s="3" t="s">
        <v>2369</v>
      </c>
      <c r="H17" s="350">
        <v>315</v>
      </c>
      <c r="I17" s="56" t="s">
        <v>49</v>
      </c>
      <c r="J17" s="6" t="str">
        <f t="shared" si="1"/>
        <v>Conventional Pollutant Standard</v>
      </c>
      <c r="K17" s="6" t="str">
        <f t="shared" si="1"/>
        <v>trans reduce regulated pollutants</v>
      </c>
      <c r="L17" s="352">
        <f t="shared" si="1"/>
        <v>0</v>
      </c>
      <c r="M17" s="352">
        <f t="shared" si="1"/>
        <v>1</v>
      </c>
      <c r="N17" s="352">
        <f t="shared" si="1"/>
        <v>0.02</v>
      </c>
      <c r="O17" s="6" t="str">
        <f t="shared" si="1"/>
        <v>% reduction in emissions</v>
      </c>
      <c r="P17" s="56" t="s">
        <v>2776</v>
      </c>
      <c r="Q17" s="6" t="str">
        <f t="shared" si="2"/>
        <v>transportation-sector-main.html#conv-pol-stds</v>
      </c>
      <c r="R17" s="409" t="str">
        <f t="shared" si="2"/>
        <v>conventional-pollutant-standards.html</v>
      </c>
      <c r="S17" s="358"/>
    </row>
    <row r="18" spans="1:19" s="3" customFormat="1" ht="60">
      <c r="A18" s="354" t="str">
        <f t="shared" si="4"/>
        <v>Transportation</v>
      </c>
      <c r="B18" s="354" t="str">
        <f t="shared" si="0"/>
        <v>Conventional Pollutant Standards</v>
      </c>
      <c r="C18" s="354" t="str">
        <f t="shared" si="0"/>
        <v>Percentage Reduction of Separately Regulated Pollutants</v>
      </c>
      <c r="D18" s="347" t="s">
        <v>44</v>
      </c>
      <c r="E18" s="3" t="s">
        <v>2371</v>
      </c>
      <c r="F18" s="347" t="s">
        <v>44</v>
      </c>
      <c r="G18" s="3" t="s">
        <v>2371</v>
      </c>
      <c r="H18" s="350">
        <v>316</v>
      </c>
      <c r="I18" s="56" t="s">
        <v>49</v>
      </c>
      <c r="J18" s="6" t="str">
        <f t="shared" si="1"/>
        <v>Conventional Pollutant Standard</v>
      </c>
      <c r="K18" s="6" t="str">
        <f t="shared" si="1"/>
        <v>trans reduce regulated pollutants</v>
      </c>
      <c r="L18" s="352">
        <f t="shared" si="1"/>
        <v>0</v>
      </c>
      <c r="M18" s="352">
        <f t="shared" si="1"/>
        <v>1</v>
      </c>
      <c r="N18" s="352">
        <f t="shared" si="1"/>
        <v>0.02</v>
      </c>
      <c r="O18" s="6" t="str">
        <f t="shared" si="1"/>
        <v>% reduction in emissions</v>
      </c>
      <c r="P18" s="56" t="s">
        <v>2777</v>
      </c>
      <c r="Q18" s="6" t="str">
        <f t="shared" si="2"/>
        <v>transportation-sector-main.html#conv-pol-stds</v>
      </c>
      <c r="R18" s="409" t="str">
        <f t="shared" si="2"/>
        <v>conventional-pollutant-standards.html</v>
      </c>
      <c r="S18" s="358"/>
    </row>
    <row r="19" spans="1:19" s="3" customFormat="1" ht="60">
      <c r="A19" s="354" t="str">
        <f t="shared" si="4"/>
        <v>Transportation</v>
      </c>
      <c r="B19" s="354" t="str">
        <f t="shared" si="0"/>
        <v>Conventional Pollutant Standards</v>
      </c>
      <c r="C19" s="354" t="str">
        <f t="shared" si="0"/>
        <v>Percentage Reduction of Separately Regulated Pollutants</v>
      </c>
      <c r="D19" s="347" t="s">
        <v>44</v>
      </c>
      <c r="E19" s="3" t="s">
        <v>2373</v>
      </c>
      <c r="F19" s="347" t="s">
        <v>44</v>
      </c>
      <c r="G19" s="3" t="s">
        <v>2373</v>
      </c>
      <c r="H19" s="350">
        <v>317</v>
      </c>
      <c r="I19" s="56" t="s">
        <v>49</v>
      </c>
      <c r="J19" s="6" t="str">
        <f t="shared" si="1"/>
        <v>Conventional Pollutant Standard</v>
      </c>
      <c r="K19" s="6" t="str">
        <f t="shared" si="1"/>
        <v>trans reduce regulated pollutants</v>
      </c>
      <c r="L19" s="352">
        <f t="shared" si="1"/>
        <v>0</v>
      </c>
      <c r="M19" s="352">
        <f t="shared" si="1"/>
        <v>1</v>
      </c>
      <c r="N19" s="352">
        <f t="shared" si="1"/>
        <v>0.02</v>
      </c>
      <c r="O19" s="6" t="str">
        <f t="shared" si="1"/>
        <v>% reduction in emissions</v>
      </c>
      <c r="P19" s="56" t="s">
        <v>2778</v>
      </c>
      <c r="Q19" s="6" t="str">
        <f t="shared" si="2"/>
        <v>transportation-sector-main.html#conv-pol-stds</v>
      </c>
      <c r="R19" s="409" t="str">
        <f t="shared" si="2"/>
        <v>conventional-pollutant-standards.html</v>
      </c>
      <c r="S19" s="358"/>
    </row>
    <row r="20" spans="1:19" s="3" customFormat="1" ht="45">
      <c r="A20" s="354" t="str">
        <f t="shared" si="4"/>
        <v>Transportation</v>
      </c>
      <c r="B20" s="354" t="str">
        <f t="shared" si="0"/>
        <v>Conventional Pollutant Standards</v>
      </c>
      <c r="C20" s="354" t="str">
        <f t="shared" si="0"/>
        <v>Percentage Reduction of Separately Regulated Pollutants</v>
      </c>
      <c r="D20" s="347" t="s">
        <v>44</v>
      </c>
      <c r="E20" s="3" t="s">
        <v>2375</v>
      </c>
      <c r="F20" s="347" t="s">
        <v>44</v>
      </c>
      <c r="G20" s="3" t="s">
        <v>2375</v>
      </c>
      <c r="H20" s="350">
        <v>318</v>
      </c>
      <c r="I20" s="11" t="s">
        <v>50</v>
      </c>
      <c r="J20" s="6"/>
      <c r="K20" s="6"/>
      <c r="L20" s="352"/>
      <c r="M20" s="352"/>
      <c r="N20" s="352"/>
      <c r="O20" s="6"/>
      <c r="P20" s="56"/>
      <c r="Q20" s="6"/>
      <c r="R20" s="409"/>
      <c r="S20" s="358"/>
    </row>
    <row r="21" spans="1:19" s="3" customFormat="1" ht="45">
      <c r="A21" s="354" t="str">
        <f t="shared" si="4"/>
        <v>Transportation</v>
      </c>
      <c r="B21" s="354" t="str">
        <f t="shared" si="0"/>
        <v>Conventional Pollutant Standards</v>
      </c>
      <c r="C21" s="354" t="str">
        <f t="shared" si="0"/>
        <v>Percentage Reduction of Separately Regulated Pollutants</v>
      </c>
      <c r="D21" s="347" t="s">
        <v>44</v>
      </c>
      <c r="E21" s="3" t="s">
        <v>2377</v>
      </c>
      <c r="F21" s="347" t="s">
        <v>44</v>
      </c>
      <c r="G21" s="3" t="s">
        <v>2377</v>
      </c>
      <c r="H21" s="350">
        <v>319</v>
      </c>
      <c r="I21" s="11" t="s">
        <v>50</v>
      </c>
      <c r="J21" s="6"/>
      <c r="K21" s="6"/>
      <c r="L21" s="352"/>
      <c r="M21" s="352"/>
      <c r="N21" s="352"/>
      <c r="O21" s="6"/>
      <c r="P21" s="56"/>
      <c r="Q21" s="6"/>
      <c r="R21" s="409"/>
      <c r="S21" s="358"/>
    </row>
    <row r="22" spans="1:19" s="3" customFormat="1" ht="60">
      <c r="A22" s="354" t="str">
        <f t="shared" si="4"/>
        <v>Transportation</v>
      </c>
      <c r="B22" s="354" t="str">
        <f t="shared" si="0"/>
        <v>Conventional Pollutant Standards</v>
      </c>
      <c r="C22" s="354" t="str">
        <f t="shared" si="0"/>
        <v>Percentage Reduction of Separately Regulated Pollutants</v>
      </c>
      <c r="D22" s="3" t="s">
        <v>45</v>
      </c>
      <c r="E22" s="3" t="s">
        <v>2361</v>
      </c>
      <c r="F22" s="3" t="s">
        <v>45</v>
      </c>
      <c r="G22" s="3" t="s">
        <v>2762</v>
      </c>
      <c r="H22" s="350">
        <v>320</v>
      </c>
      <c r="I22" s="56" t="s">
        <v>49</v>
      </c>
      <c r="J22" s="6" t="str">
        <f t="shared" si="1"/>
        <v>Conventional Pollutant Standard</v>
      </c>
      <c r="K22" s="6" t="str">
        <f t="shared" si="1"/>
        <v>trans reduce regulated pollutants</v>
      </c>
      <c r="L22" s="352">
        <f t="shared" si="1"/>
        <v>0</v>
      </c>
      <c r="M22" s="352">
        <f t="shared" si="1"/>
        <v>1</v>
      </c>
      <c r="N22" s="352">
        <f t="shared" si="1"/>
        <v>0.02</v>
      </c>
      <c r="O22" s="6" t="str">
        <f t="shared" si="1"/>
        <v>% reduction in emissions</v>
      </c>
      <c r="P22" s="56" t="s">
        <v>2779</v>
      </c>
      <c r="Q22" s="6" t="str">
        <f t="shared" si="2"/>
        <v>transportation-sector-main.html#conv-pol-stds</v>
      </c>
      <c r="R22" s="409" t="str">
        <f t="shared" si="2"/>
        <v>conventional-pollutant-standards.html</v>
      </c>
      <c r="S22" s="358"/>
    </row>
    <row r="23" spans="1:19" s="3" customFormat="1" ht="45">
      <c r="A23" s="354" t="str">
        <f t="shared" si="4"/>
        <v>Transportation</v>
      </c>
      <c r="B23" s="354" t="str">
        <f t="shared" si="4"/>
        <v>Conventional Pollutant Standards</v>
      </c>
      <c r="C23" s="354" t="str">
        <f t="shared" si="4"/>
        <v>Percentage Reduction of Separately Regulated Pollutants</v>
      </c>
      <c r="D23" s="3" t="s">
        <v>45</v>
      </c>
      <c r="E23" s="3" t="s">
        <v>566</v>
      </c>
      <c r="F23" s="3" t="s">
        <v>45</v>
      </c>
      <c r="G23" s="3" t="s">
        <v>566</v>
      </c>
      <c r="H23" s="350">
        <v>321</v>
      </c>
      <c r="I23" s="11" t="s">
        <v>50</v>
      </c>
      <c r="J23" s="6"/>
      <c r="K23" s="6"/>
      <c r="L23" s="352"/>
      <c r="M23" s="352"/>
      <c r="N23" s="352"/>
      <c r="O23" s="6"/>
      <c r="P23" s="56"/>
      <c r="Q23" s="6"/>
      <c r="R23" s="409"/>
      <c r="S23" s="358"/>
    </row>
    <row r="24" spans="1:19" s="3" customFormat="1" ht="60">
      <c r="A24" s="354" t="str">
        <f t="shared" si="4"/>
        <v>Transportation</v>
      </c>
      <c r="B24" s="354" t="str">
        <f t="shared" si="4"/>
        <v>Conventional Pollutant Standards</v>
      </c>
      <c r="C24" s="354" t="str">
        <f t="shared" si="4"/>
        <v>Percentage Reduction of Separately Regulated Pollutants</v>
      </c>
      <c r="D24" s="3" t="s">
        <v>45</v>
      </c>
      <c r="E24" s="3" t="s">
        <v>2364</v>
      </c>
      <c r="F24" s="3" t="s">
        <v>45</v>
      </c>
      <c r="G24" s="3" t="s">
        <v>2364</v>
      </c>
      <c r="H24" s="350">
        <v>322</v>
      </c>
      <c r="I24" s="56" t="s">
        <v>49</v>
      </c>
      <c r="J24" s="6" t="str">
        <f t="shared" si="1"/>
        <v>Conventional Pollutant Standard</v>
      </c>
      <c r="K24" s="6" t="str">
        <f t="shared" si="1"/>
        <v>trans reduce regulated pollutants</v>
      </c>
      <c r="L24" s="352">
        <f t="shared" si="1"/>
        <v>0</v>
      </c>
      <c r="M24" s="352">
        <f t="shared" si="1"/>
        <v>1</v>
      </c>
      <c r="N24" s="352">
        <f t="shared" si="1"/>
        <v>0.02</v>
      </c>
      <c r="O24" s="6" t="str">
        <f t="shared" si="1"/>
        <v>% reduction in emissions</v>
      </c>
      <c r="P24" s="56" t="s">
        <v>2780</v>
      </c>
      <c r="Q24" s="6" t="str">
        <f t="shared" si="2"/>
        <v>transportation-sector-main.html#conv-pol-stds</v>
      </c>
      <c r="R24" s="409" t="str">
        <f t="shared" si="2"/>
        <v>conventional-pollutant-standards.html</v>
      </c>
      <c r="S24" s="358"/>
    </row>
    <row r="25" spans="1:19" s="3" customFormat="1" ht="45">
      <c r="A25" s="354" t="str">
        <f t="shared" si="4"/>
        <v>Transportation</v>
      </c>
      <c r="B25" s="354" t="str">
        <f t="shared" si="4"/>
        <v>Conventional Pollutant Standards</v>
      </c>
      <c r="C25" s="354" t="str">
        <f t="shared" si="4"/>
        <v>Percentage Reduction of Separately Regulated Pollutants</v>
      </c>
      <c r="D25" s="3" t="s">
        <v>45</v>
      </c>
      <c r="E25" s="3" t="s">
        <v>2366</v>
      </c>
      <c r="F25" s="3" t="s">
        <v>45</v>
      </c>
      <c r="G25" s="3" t="s">
        <v>2366</v>
      </c>
      <c r="H25" s="350">
        <v>323</v>
      </c>
      <c r="I25" s="11" t="s">
        <v>50</v>
      </c>
      <c r="J25" s="6"/>
      <c r="K25" s="6"/>
      <c r="L25" s="352"/>
      <c r="M25" s="352"/>
      <c r="N25" s="352"/>
      <c r="O25" s="6"/>
      <c r="P25" s="56"/>
      <c r="Q25" s="6"/>
      <c r="R25" s="409"/>
      <c r="S25" s="358"/>
    </row>
    <row r="26" spans="1:19" s="3" customFormat="1" ht="45">
      <c r="A26" s="354" t="str">
        <f t="shared" si="4"/>
        <v>Transportation</v>
      </c>
      <c r="B26" s="354" t="str">
        <f t="shared" si="4"/>
        <v>Conventional Pollutant Standards</v>
      </c>
      <c r="C26" s="354" t="str">
        <f t="shared" si="4"/>
        <v>Percentage Reduction of Separately Regulated Pollutants</v>
      </c>
      <c r="D26" s="3" t="s">
        <v>45</v>
      </c>
      <c r="E26" s="3" t="s">
        <v>2368</v>
      </c>
      <c r="F26" s="3" t="s">
        <v>45</v>
      </c>
      <c r="G26" s="3" t="s">
        <v>2583</v>
      </c>
      <c r="H26" s="350">
        <v>324</v>
      </c>
      <c r="I26" s="11" t="s">
        <v>50</v>
      </c>
      <c r="J26" s="6"/>
      <c r="K26" s="6"/>
      <c r="L26" s="352"/>
      <c r="M26" s="352"/>
      <c r="N26" s="352"/>
      <c r="O26" s="6"/>
      <c r="P26" s="56"/>
      <c r="Q26" s="6"/>
      <c r="R26" s="409"/>
      <c r="S26" s="358"/>
    </row>
    <row r="27" spans="1:19" s="3" customFormat="1" ht="45">
      <c r="A27" s="354" t="str">
        <f t="shared" si="4"/>
        <v>Transportation</v>
      </c>
      <c r="B27" s="354" t="str">
        <f t="shared" si="4"/>
        <v>Conventional Pollutant Standards</v>
      </c>
      <c r="C27" s="354" t="str">
        <f t="shared" si="4"/>
        <v>Percentage Reduction of Separately Regulated Pollutants</v>
      </c>
      <c r="D27" s="3" t="s">
        <v>45</v>
      </c>
      <c r="E27" s="3" t="s">
        <v>2369</v>
      </c>
      <c r="F27" s="3" t="s">
        <v>45</v>
      </c>
      <c r="G27" s="3" t="s">
        <v>2369</v>
      </c>
      <c r="H27" s="350">
        <v>325</v>
      </c>
      <c r="I27" s="11" t="s">
        <v>50</v>
      </c>
      <c r="J27" s="6"/>
      <c r="K27" s="6"/>
      <c r="L27" s="352"/>
      <c r="M27" s="352"/>
      <c r="N27" s="352"/>
      <c r="O27" s="6"/>
      <c r="P27" s="56"/>
      <c r="Q27" s="6"/>
      <c r="R27" s="409"/>
      <c r="S27" s="358"/>
    </row>
    <row r="28" spans="1:19" s="3" customFormat="1" ht="45">
      <c r="A28" s="354" t="str">
        <f t="shared" si="4"/>
        <v>Transportation</v>
      </c>
      <c r="B28" s="354" t="str">
        <f t="shared" si="4"/>
        <v>Conventional Pollutant Standards</v>
      </c>
      <c r="C28" s="354" t="str">
        <f t="shared" si="4"/>
        <v>Percentage Reduction of Separately Regulated Pollutants</v>
      </c>
      <c r="D28" s="3" t="s">
        <v>45</v>
      </c>
      <c r="E28" s="3" t="s">
        <v>2371</v>
      </c>
      <c r="F28" s="3" t="s">
        <v>45</v>
      </c>
      <c r="G28" s="3" t="s">
        <v>2371</v>
      </c>
      <c r="H28" s="350">
        <v>326</v>
      </c>
      <c r="I28" s="11" t="s">
        <v>50</v>
      </c>
      <c r="J28" s="6"/>
      <c r="K28" s="6"/>
      <c r="L28" s="352"/>
      <c r="M28" s="352"/>
      <c r="N28" s="352"/>
      <c r="O28" s="6"/>
      <c r="P28" s="56"/>
      <c r="Q28" s="6"/>
      <c r="R28" s="409"/>
      <c r="S28" s="358"/>
    </row>
    <row r="29" spans="1:19" s="3" customFormat="1" ht="45">
      <c r="A29" s="354" t="str">
        <f t="shared" si="4"/>
        <v>Transportation</v>
      </c>
      <c r="B29" s="354" t="str">
        <f t="shared" si="4"/>
        <v>Conventional Pollutant Standards</v>
      </c>
      <c r="C29" s="354" t="str">
        <f t="shared" si="4"/>
        <v>Percentage Reduction of Separately Regulated Pollutants</v>
      </c>
      <c r="D29" s="3" t="s">
        <v>45</v>
      </c>
      <c r="E29" s="3" t="s">
        <v>2373</v>
      </c>
      <c r="F29" s="3" t="s">
        <v>45</v>
      </c>
      <c r="G29" s="3" t="s">
        <v>2373</v>
      </c>
      <c r="H29" s="350">
        <v>327</v>
      </c>
      <c r="I29" s="11" t="s">
        <v>50</v>
      </c>
      <c r="J29" s="6"/>
      <c r="K29" s="6"/>
      <c r="L29" s="352"/>
      <c r="M29" s="352"/>
      <c r="N29" s="352"/>
      <c r="O29" s="6"/>
      <c r="P29" s="56"/>
      <c r="Q29" s="6"/>
      <c r="R29" s="409"/>
      <c r="S29" s="358"/>
    </row>
    <row r="30" spans="1:19" s="3" customFormat="1" ht="45">
      <c r="A30" s="354" t="str">
        <f t="shared" si="4"/>
        <v>Transportation</v>
      </c>
      <c r="B30" s="354" t="str">
        <f t="shared" si="4"/>
        <v>Conventional Pollutant Standards</v>
      </c>
      <c r="C30" s="354" t="str">
        <f t="shared" si="4"/>
        <v>Percentage Reduction of Separately Regulated Pollutants</v>
      </c>
      <c r="D30" s="3" t="s">
        <v>45</v>
      </c>
      <c r="E30" s="3" t="s">
        <v>2375</v>
      </c>
      <c r="F30" s="3" t="s">
        <v>45</v>
      </c>
      <c r="G30" s="3" t="s">
        <v>2375</v>
      </c>
      <c r="H30" s="350">
        <v>328</v>
      </c>
      <c r="I30" s="11" t="s">
        <v>50</v>
      </c>
      <c r="J30" s="6"/>
      <c r="K30" s="6"/>
      <c r="L30" s="352"/>
      <c r="M30" s="352"/>
      <c r="N30" s="352"/>
      <c r="O30" s="6"/>
      <c r="P30" s="56"/>
      <c r="Q30" s="6"/>
      <c r="R30" s="409"/>
      <c r="S30" s="358"/>
    </row>
    <row r="31" spans="1:19" s="3" customFormat="1" ht="45">
      <c r="A31" s="354" t="str">
        <f t="shared" si="4"/>
        <v>Transportation</v>
      </c>
      <c r="B31" s="354" t="str">
        <f t="shared" si="4"/>
        <v>Conventional Pollutant Standards</v>
      </c>
      <c r="C31" s="354" t="str">
        <f t="shared" si="4"/>
        <v>Percentage Reduction of Separately Regulated Pollutants</v>
      </c>
      <c r="D31" s="3" t="s">
        <v>45</v>
      </c>
      <c r="E31" s="3" t="s">
        <v>2377</v>
      </c>
      <c r="F31" s="3" t="s">
        <v>45</v>
      </c>
      <c r="G31" s="3" t="s">
        <v>2377</v>
      </c>
      <c r="H31" s="350">
        <v>329</v>
      </c>
      <c r="I31" s="11" t="s">
        <v>50</v>
      </c>
      <c r="J31" s="6"/>
      <c r="K31" s="6"/>
      <c r="L31" s="352"/>
      <c r="M31" s="352"/>
      <c r="N31" s="352"/>
      <c r="O31" s="6"/>
      <c r="P31" s="56"/>
      <c r="Q31" s="6"/>
      <c r="R31" s="409"/>
      <c r="S31" s="358"/>
    </row>
    <row r="32" spans="1:19" s="3" customFormat="1" ht="60">
      <c r="A32" s="354" t="str">
        <f t="shared" si="4"/>
        <v>Transportation</v>
      </c>
      <c r="B32" s="354" t="str">
        <f t="shared" si="4"/>
        <v>Conventional Pollutant Standards</v>
      </c>
      <c r="C32" s="354" t="str">
        <f t="shared" si="4"/>
        <v>Percentage Reduction of Separately Regulated Pollutants</v>
      </c>
      <c r="D32" s="3" t="s">
        <v>46</v>
      </c>
      <c r="E32" s="3" t="s">
        <v>2361</v>
      </c>
      <c r="F32" s="3" t="s">
        <v>46</v>
      </c>
      <c r="G32" s="3" t="s">
        <v>2762</v>
      </c>
      <c r="H32" s="350">
        <v>330</v>
      </c>
      <c r="I32" s="56" t="s">
        <v>49</v>
      </c>
      <c r="J32" s="6" t="str">
        <f t="shared" si="1"/>
        <v>Conventional Pollutant Standard</v>
      </c>
      <c r="K32" s="6" t="str">
        <f t="shared" si="1"/>
        <v>trans reduce regulated pollutants</v>
      </c>
      <c r="L32" s="352">
        <f t="shared" si="1"/>
        <v>0</v>
      </c>
      <c r="M32" s="352">
        <f t="shared" si="1"/>
        <v>1</v>
      </c>
      <c r="N32" s="352">
        <f t="shared" si="1"/>
        <v>0.02</v>
      </c>
      <c r="O32" s="6" t="str">
        <f t="shared" si="1"/>
        <v>% reduction in emissions</v>
      </c>
      <c r="P32" s="56" t="s">
        <v>2781</v>
      </c>
      <c r="Q32" s="6" t="str">
        <f t="shared" si="2"/>
        <v>transportation-sector-main.html#conv-pol-stds</v>
      </c>
      <c r="R32" s="409" t="str">
        <f t="shared" si="2"/>
        <v>conventional-pollutant-standards.html</v>
      </c>
      <c r="S32" s="358"/>
    </row>
    <row r="33" spans="1:19" s="3" customFormat="1" ht="60">
      <c r="A33" s="354" t="str">
        <f t="shared" ref="A33:C61" si="5">A$2</f>
        <v>Transportation</v>
      </c>
      <c r="B33" s="354" t="str">
        <f t="shared" si="5"/>
        <v>Conventional Pollutant Standards</v>
      </c>
      <c r="C33" s="354" t="str">
        <f t="shared" si="5"/>
        <v>Percentage Reduction of Separately Regulated Pollutants</v>
      </c>
      <c r="D33" s="3" t="s">
        <v>46</v>
      </c>
      <c r="E33" s="3" t="s">
        <v>566</v>
      </c>
      <c r="F33" s="3" t="s">
        <v>46</v>
      </c>
      <c r="G33" s="3" t="s">
        <v>566</v>
      </c>
      <c r="H33" s="350">
        <v>331</v>
      </c>
      <c r="I33" s="56" t="s">
        <v>49</v>
      </c>
      <c r="J33" s="6" t="str">
        <f t="shared" si="1"/>
        <v>Conventional Pollutant Standard</v>
      </c>
      <c r="K33" s="6" t="str">
        <f t="shared" si="1"/>
        <v>trans reduce regulated pollutants</v>
      </c>
      <c r="L33" s="352">
        <f t="shared" si="1"/>
        <v>0</v>
      </c>
      <c r="M33" s="352">
        <f t="shared" si="1"/>
        <v>1</v>
      </c>
      <c r="N33" s="352">
        <f t="shared" si="1"/>
        <v>0.02</v>
      </c>
      <c r="O33" s="6" t="str">
        <f t="shared" si="1"/>
        <v>% reduction in emissions</v>
      </c>
      <c r="P33" s="56" t="s">
        <v>2782</v>
      </c>
      <c r="Q33" s="6" t="str">
        <f t="shared" si="2"/>
        <v>transportation-sector-main.html#conv-pol-stds</v>
      </c>
      <c r="R33" s="409" t="str">
        <f t="shared" si="2"/>
        <v>conventional-pollutant-standards.html</v>
      </c>
      <c r="S33" s="358"/>
    </row>
    <row r="34" spans="1:19" s="3" customFormat="1" ht="60">
      <c r="A34" s="354" t="str">
        <f t="shared" si="5"/>
        <v>Transportation</v>
      </c>
      <c r="B34" s="354" t="str">
        <f t="shared" si="5"/>
        <v>Conventional Pollutant Standards</v>
      </c>
      <c r="C34" s="354" t="str">
        <f t="shared" si="5"/>
        <v>Percentage Reduction of Separately Regulated Pollutants</v>
      </c>
      <c r="D34" s="3" t="s">
        <v>46</v>
      </c>
      <c r="E34" s="3" t="s">
        <v>2364</v>
      </c>
      <c r="F34" s="3" t="s">
        <v>46</v>
      </c>
      <c r="G34" s="3" t="s">
        <v>2364</v>
      </c>
      <c r="H34" s="350">
        <v>332</v>
      </c>
      <c r="I34" s="56" t="s">
        <v>49</v>
      </c>
      <c r="J34" s="6" t="str">
        <f t="shared" si="1"/>
        <v>Conventional Pollutant Standard</v>
      </c>
      <c r="K34" s="6" t="str">
        <f t="shared" si="1"/>
        <v>trans reduce regulated pollutants</v>
      </c>
      <c r="L34" s="352">
        <f t="shared" si="1"/>
        <v>0</v>
      </c>
      <c r="M34" s="352">
        <f t="shared" si="1"/>
        <v>1</v>
      </c>
      <c r="N34" s="352">
        <f t="shared" si="1"/>
        <v>0.02</v>
      </c>
      <c r="O34" s="6" t="str">
        <f t="shared" si="1"/>
        <v>% reduction in emissions</v>
      </c>
      <c r="P34" s="56" t="s">
        <v>2783</v>
      </c>
      <c r="Q34" s="6" t="str">
        <f t="shared" si="2"/>
        <v>transportation-sector-main.html#conv-pol-stds</v>
      </c>
      <c r="R34" s="409" t="str">
        <f t="shared" si="2"/>
        <v>conventional-pollutant-standards.html</v>
      </c>
      <c r="S34" s="358"/>
    </row>
    <row r="35" spans="1:19" s="3" customFormat="1" ht="60">
      <c r="A35" s="354" t="str">
        <f t="shared" si="5"/>
        <v>Transportation</v>
      </c>
      <c r="B35" s="354" t="str">
        <f t="shared" si="5"/>
        <v>Conventional Pollutant Standards</v>
      </c>
      <c r="C35" s="354" t="str">
        <f t="shared" si="5"/>
        <v>Percentage Reduction of Separately Regulated Pollutants</v>
      </c>
      <c r="D35" s="3" t="s">
        <v>46</v>
      </c>
      <c r="E35" s="3" t="s">
        <v>2366</v>
      </c>
      <c r="F35" s="3" t="s">
        <v>46</v>
      </c>
      <c r="G35" s="3" t="s">
        <v>2366</v>
      </c>
      <c r="H35" s="350">
        <v>333</v>
      </c>
      <c r="I35" s="56" t="s">
        <v>49</v>
      </c>
      <c r="J35" s="6" t="str">
        <f t="shared" si="1"/>
        <v>Conventional Pollutant Standard</v>
      </c>
      <c r="K35" s="6" t="str">
        <f t="shared" si="1"/>
        <v>trans reduce regulated pollutants</v>
      </c>
      <c r="L35" s="352">
        <f t="shared" si="1"/>
        <v>0</v>
      </c>
      <c r="M35" s="352">
        <f t="shared" si="1"/>
        <v>1</v>
      </c>
      <c r="N35" s="352">
        <f t="shared" si="1"/>
        <v>0.02</v>
      </c>
      <c r="O35" s="6" t="str">
        <f t="shared" si="1"/>
        <v>% reduction in emissions</v>
      </c>
      <c r="P35" s="56" t="s">
        <v>2784</v>
      </c>
      <c r="Q35" s="6" t="str">
        <f t="shared" si="2"/>
        <v>transportation-sector-main.html#conv-pol-stds</v>
      </c>
      <c r="R35" s="409" t="str">
        <f t="shared" si="2"/>
        <v>conventional-pollutant-standards.html</v>
      </c>
      <c r="S35" s="358"/>
    </row>
    <row r="36" spans="1:19" s="3" customFormat="1" ht="60">
      <c r="A36" s="354" t="str">
        <f t="shared" si="5"/>
        <v>Transportation</v>
      </c>
      <c r="B36" s="354" t="str">
        <f t="shared" si="5"/>
        <v>Conventional Pollutant Standards</v>
      </c>
      <c r="C36" s="354" t="str">
        <f t="shared" si="5"/>
        <v>Percentage Reduction of Separately Regulated Pollutants</v>
      </c>
      <c r="D36" s="3" t="s">
        <v>46</v>
      </c>
      <c r="E36" s="3" t="s">
        <v>2368</v>
      </c>
      <c r="F36" s="3" t="s">
        <v>46</v>
      </c>
      <c r="G36" s="3" t="s">
        <v>2583</v>
      </c>
      <c r="H36" s="350">
        <v>334</v>
      </c>
      <c r="I36" s="56" t="s">
        <v>49</v>
      </c>
      <c r="J36" s="6" t="str">
        <f t="shared" si="1"/>
        <v>Conventional Pollutant Standard</v>
      </c>
      <c r="K36" s="6" t="str">
        <f t="shared" si="1"/>
        <v>trans reduce regulated pollutants</v>
      </c>
      <c r="L36" s="352">
        <f t="shared" si="1"/>
        <v>0</v>
      </c>
      <c r="M36" s="352">
        <f t="shared" si="1"/>
        <v>1</v>
      </c>
      <c r="N36" s="352">
        <f t="shared" si="1"/>
        <v>0.02</v>
      </c>
      <c r="O36" s="6" t="str">
        <f t="shared" si="1"/>
        <v>% reduction in emissions</v>
      </c>
      <c r="P36" s="56" t="s">
        <v>2785</v>
      </c>
      <c r="Q36" s="6" t="str">
        <f t="shared" si="2"/>
        <v>transportation-sector-main.html#conv-pol-stds</v>
      </c>
      <c r="R36" s="409" t="str">
        <f t="shared" si="2"/>
        <v>conventional-pollutant-standards.html</v>
      </c>
      <c r="S36" s="358"/>
    </row>
    <row r="37" spans="1:19" s="3" customFormat="1" ht="45">
      <c r="A37" s="354" t="str">
        <f t="shared" si="5"/>
        <v>Transportation</v>
      </c>
      <c r="B37" s="354" t="str">
        <f t="shared" si="5"/>
        <v>Conventional Pollutant Standards</v>
      </c>
      <c r="C37" s="354" t="str">
        <f t="shared" si="5"/>
        <v>Percentage Reduction of Separately Regulated Pollutants</v>
      </c>
      <c r="D37" s="3" t="s">
        <v>46</v>
      </c>
      <c r="E37" s="3" t="s">
        <v>2369</v>
      </c>
      <c r="F37" s="3" t="s">
        <v>46</v>
      </c>
      <c r="G37" s="3" t="s">
        <v>2369</v>
      </c>
      <c r="H37" s="350">
        <v>335</v>
      </c>
      <c r="I37" s="11" t="s">
        <v>50</v>
      </c>
      <c r="J37" s="6"/>
      <c r="K37" s="6"/>
      <c r="L37" s="352"/>
      <c r="M37" s="352"/>
      <c r="N37" s="352"/>
      <c r="O37" s="6"/>
      <c r="P37" s="56"/>
      <c r="Q37" s="6"/>
      <c r="R37" s="409"/>
      <c r="S37" s="358"/>
    </row>
    <row r="38" spans="1:19" s="3" customFormat="1" ht="60">
      <c r="A38" s="354" t="str">
        <f t="shared" si="5"/>
        <v>Transportation</v>
      </c>
      <c r="B38" s="354" t="str">
        <f t="shared" si="5"/>
        <v>Conventional Pollutant Standards</v>
      </c>
      <c r="C38" s="354" t="str">
        <f t="shared" si="5"/>
        <v>Percentage Reduction of Separately Regulated Pollutants</v>
      </c>
      <c r="D38" s="3" t="s">
        <v>46</v>
      </c>
      <c r="E38" s="3" t="s">
        <v>2371</v>
      </c>
      <c r="F38" s="3" t="s">
        <v>46</v>
      </c>
      <c r="G38" s="3" t="s">
        <v>2371</v>
      </c>
      <c r="H38" s="350">
        <v>336</v>
      </c>
      <c r="I38" s="56" t="s">
        <v>49</v>
      </c>
      <c r="J38" s="6" t="str">
        <f t="shared" si="1"/>
        <v>Conventional Pollutant Standard</v>
      </c>
      <c r="K38" s="6" t="str">
        <f t="shared" si="1"/>
        <v>trans reduce regulated pollutants</v>
      </c>
      <c r="L38" s="352">
        <f t="shared" si="1"/>
        <v>0</v>
      </c>
      <c r="M38" s="352">
        <f t="shared" si="1"/>
        <v>1</v>
      </c>
      <c r="N38" s="352">
        <f t="shared" si="1"/>
        <v>0.02</v>
      </c>
      <c r="O38" s="6" t="str">
        <f t="shared" si="1"/>
        <v>% reduction in emissions</v>
      </c>
      <c r="P38" s="56" t="s">
        <v>2786</v>
      </c>
      <c r="Q38" s="6" t="str">
        <f t="shared" si="2"/>
        <v>transportation-sector-main.html#conv-pol-stds</v>
      </c>
      <c r="R38" s="409" t="str">
        <f t="shared" si="2"/>
        <v>conventional-pollutant-standards.html</v>
      </c>
      <c r="S38" s="358"/>
    </row>
    <row r="39" spans="1:19" s="3" customFormat="1" ht="60">
      <c r="A39" s="354" t="str">
        <f t="shared" si="5"/>
        <v>Transportation</v>
      </c>
      <c r="B39" s="354" t="str">
        <f t="shared" si="5"/>
        <v>Conventional Pollutant Standards</v>
      </c>
      <c r="C39" s="354" t="str">
        <f t="shared" si="5"/>
        <v>Percentage Reduction of Separately Regulated Pollutants</v>
      </c>
      <c r="D39" s="3" t="s">
        <v>46</v>
      </c>
      <c r="E39" s="3" t="s">
        <v>2373</v>
      </c>
      <c r="F39" s="3" t="s">
        <v>46</v>
      </c>
      <c r="G39" s="3" t="s">
        <v>2373</v>
      </c>
      <c r="H39" s="350">
        <v>337</v>
      </c>
      <c r="I39" s="56" t="s">
        <v>49</v>
      </c>
      <c r="J39" s="6" t="str">
        <f t="shared" si="1"/>
        <v>Conventional Pollutant Standard</v>
      </c>
      <c r="K39" s="6" t="str">
        <f t="shared" si="1"/>
        <v>trans reduce regulated pollutants</v>
      </c>
      <c r="L39" s="352">
        <f t="shared" si="1"/>
        <v>0</v>
      </c>
      <c r="M39" s="352">
        <f t="shared" si="1"/>
        <v>1</v>
      </c>
      <c r="N39" s="352">
        <f t="shared" si="1"/>
        <v>0.02</v>
      </c>
      <c r="O39" s="6" t="str">
        <f t="shared" si="1"/>
        <v>% reduction in emissions</v>
      </c>
      <c r="P39" s="56" t="s">
        <v>2787</v>
      </c>
      <c r="Q39" s="6" t="str">
        <f t="shared" si="2"/>
        <v>transportation-sector-main.html#conv-pol-stds</v>
      </c>
      <c r="R39" s="409" t="str">
        <f t="shared" si="2"/>
        <v>conventional-pollutant-standards.html</v>
      </c>
      <c r="S39" s="358"/>
    </row>
    <row r="40" spans="1:19" s="3" customFormat="1" ht="45">
      <c r="A40" s="354" t="str">
        <f t="shared" si="5"/>
        <v>Transportation</v>
      </c>
      <c r="B40" s="354" t="str">
        <f t="shared" si="5"/>
        <v>Conventional Pollutant Standards</v>
      </c>
      <c r="C40" s="354" t="str">
        <f t="shared" si="5"/>
        <v>Percentage Reduction of Separately Regulated Pollutants</v>
      </c>
      <c r="D40" s="3" t="s">
        <v>46</v>
      </c>
      <c r="E40" s="3" t="s">
        <v>2375</v>
      </c>
      <c r="F40" s="3" t="s">
        <v>46</v>
      </c>
      <c r="G40" s="3" t="s">
        <v>2375</v>
      </c>
      <c r="H40" s="350">
        <v>338</v>
      </c>
      <c r="I40" s="11" t="s">
        <v>50</v>
      </c>
      <c r="J40" s="6"/>
      <c r="K40" s="6"/>
      <c r="L40" s="352"/>
      <c r="M40" s="352"/>
      <c r="N40" s="352"/>
      <c r="O40" s="6"/>
      <c r="P40" s="56"/>
      <c r="Q40" s="6"/>
      <c r="R40" s="409"/>
      <c r="S40" s="358"/>
    </row>
    <row r="41" spans="1:19" s="3" customFormat="1" ht="45">
      <c r="A41" s="354" t="str">
        <f t="shared" si="5"/>
        <v>Transportation</v>
      </c>
      <c r="B41" s="354" t="str">
        <f t="shared" si="5"/>
        <v>Conventional Pollutant Standards</v>
      </c>
      <c r="C41" s="354" t="str">
        <f t="shared" si="5"/>
        <v>Percentage Reduction of Separately Regulated Pollutants</v>
      </c>
      <c r="D41" s="3" t="s">
        <v>46</v>
      </c>
      <c r="E41" s="3" t="s">
        <v>2377</v>
      </c>
      <c r="F41" s="3" t="s">
        <v>46</v>
      </c>
      <c r="G41" s="3" t="s">
        <v>2377</v>
      </c>
      <c r="H41" s="350">
        <v>339</v>
      </c>
      <c r="I41" s="11" t="s">
        <v>50</v>
      </c>
      <c r="J41" s="6"/>
      <c r="K41" s="6"/>
      <c r="L41" s="352"/>
      <c r="M41" s="352"/>
      <c r="N41" s="352"/>
      <c r="O41" s="6"/>
      <c r="P41" s="56"/>
      <c r="Q41" s="6"/>
      <c r="R41" s="409"/>
      <c r="S41" s="358"/>
    </row>
    <row r="42" spans="1:19" s="3" customFormat="1" ht="60">
      <c r="A42" s="354" t="str">
        <f t="shared" si="5"/>
        <v>Transportation</v>
      </c>
      <c r="B42" s="354" t="str">
        <f t="shared" si="5"/>
        <v>Conventional Pollutant Standards</v>
      </c>
      <c r="C42" s="354" t="str">
        <f t="shared" si="5"/>
        <v>Percentage Reduction of Separately Regulated Pollutants</v>
      </c>
      <c r="D42" s="3" t="s">
        <v>47</v>
      </c>
      <c r="E42" s="3" t="s">
        <v>2361</v>
      </c>
      <c r="F42" s="3" t="s">
        <v>47</v>
      </c>
      <c r="G42" s="3" t="s">
        <v>2762</v>
      </c>
      <c r="H42" s="350">
        <v>340</v>
      </c>
      <c r="I42" s="56" t="s">
        <v>49</v>
      </c>
      <c r="J42" s="6" t="str">
        <f t="shared" si="1"/>
        <v>Conventional Pollutant Standard</v>
      </c>
      <c r="K42" s="6" t="str">
        <f t="shared" si="1"/>
        <v>trans reduce regulated pollutants</v>
      </c>
      <c r="L42" s="352">
        <f t="shared" si="1"/>
        <v>0</v>
      </c>
      <c r="M42" s="352">
        <f t="shared" si="1"/>
        <v>1</v>
      </c>
      <c r="N42" s="352">
        <f t="shared" si="1"/>
        <v>0.02</v>
      </c>
      <c r="O42" s="6" t="str">
        <f t="shared" si="1"/>
        <v>% reduction in emissions</v>
      </c>
      <c r="P42" s="56" t="s">
        <v>2788</v>
      </c>
      <c r="Q42" s="6" t="str">
        <f t="shared" si="2"/>
        <v>transportation-sector-main.html#conv-pol-stds</v>
      </c>
      <c r="R42" s="409" t="str">
        <f t="shared" si="2"/>
        <v>conventional-pollutant-standards.html</v>
      </c>
      <c r="S42" s="358"/>
    </row>
    <row r="43" spans="1:19" s="3" customFormat="1" ht="60">
      <c r="A43" s="354" t="str">
        <f t="shared" si="5"/>
        <v>Transportation</v>
      </c>
      <c r="B43" s="354" t="str">
        <f t="shared" si="5"/>
        <v>Conventional Pollutant Standards</v>
      </c>
      <c r="C43" s="354" t="str">
        <f t="shared" si="5"/>
        <v>Percentage Reduction of Separately Regulated Pollutants</v>
      </c>
      <c r="D43" s="3" t="s">
        <v>47</v>
      </c>
      <c r="E43" s="3" t="s">
        <v>566</v>
      </c>
      <c r="F43" s="3" t="s">
        <v>47</v>
      </c>
      <c r="G43" s="3" t="s">
        <v>566</v>
      </c>
      <c r="H43" s="350">
        <v>341</v>
      </c>
      <c r="I43" s="56" t="s">
        <v>49</v>
      </c>
      <c r="J43" s="6" t="str">
        <f t="shared" si="1"/>
        <v>Conventional Pollutant Standard</v>
      </c>
      <c r="K43" s="6" t="str">
        <f t="shared" si="1"/>
        <v>trans reduce regulated pollutants</v>
      </c>
      <c r="L43" s="352">
        <f t="shared" si="1"/>
        <v>0</v>
      </c>
      <c r="M43" s="352">
        <f t="shared" si="1"/>
        <v>1</v>
      </c>
      <c r="N43" s="352">
        <f t="shared" si="1"/>
        <v>0.02</v>
      </c>
      <c r="O43" s="6" t="str">
        <f t="shared" si="1"/>
        <v>% reduction in emissions</v>
      </c>
      <c r="P43" s="56" t="s">
        <v>2789</v>
      </c>
      <c r="Q43" s="6" t="str">
        <f t="shared" si="2"/>
        <v>transportation-sector-main.html#conv-pol-stds</v>
      </c>
      <c r="R43" s="409" t="str">
        <f t="shared" si="2"/>
        <v>conventional-pollutant-standards.html</v>
      </c>
      <c r="S43" s="358"/>
    </row>
    <row r="44" spans="1:19" s="3" customFormat="1" ht="60">
      <c r="A44" s="354" t="str">
        <f t="shared" si="5"/>
        <v>Transportation</v>
      </c>
      <c r="B44" s="354" t="str">
        <f t="shared" si="5"/>
        <v>Conventional Pollutant Standards</v>
      </c>
      <c r="C44" s="354" t="str">
        <f t="shared" si="5"/>
        <v>Percentage Reduction of Separately Regulated Pollutants</v>
      </c>
      <c r="D44" s="3" t="s">
        <v>47</v>
      </c>
      <c r="E44" s="3" t="s">
        <v>2364</v>
      </c>
      <c r="F44" s="3" t="s">
        <v>47</v>
      </c>
      <c r="G44" s="3" t="s">
        <v>2364</v>
      </c>
      <c r="H44" s="350">
        <v>342</v>
      </c>
      <c r="I44" s="56" t="s">
        <v>49</v>
      </c>
      <c r="J44" s="6" t="str">
        <f t="shared" si="1"/>
        <v>Conventional Pollutant Standard</v>
      </c>
      <c r="K44" s="6" t="str">
        <f t="shared" si="1"/>
        <v>trans reduce regulated pollutants</v>
      </c>
      <c r="L44" s="352">
        <f t="shared" si="1"/>
        <v>0</v>
      </c>
      <c r="M44" s="352">
        <f t="shared" si="1"/>
        <v>1</v>
      </c>
      <c r="N44" s="352">
        <f t="shared" si="1"/>
        <v>0.02</v>
      </c>
      <c r="O44" s="6" t="str">
        <f t="shared" si="1"/>
        <v>% reduction in emissions</v>
      </c>
      <c r="P44" s="56" t="s">
        <v>2790</v>
      </c>
      <c r="Q44" s="6" t="str">
        <f t="shared" si="2"/>
        <v>transportation-sector-main.html#conv-pol-stds</v>
      </c>
      <c r="R44" s="409" t="str">
        <f t="shared" si="2"/>
        <v>conventional-pollutant-standards.html</v>
      </c>
      <c r="S44" s="358"/>
    </row>
    <row r="45" spans="1:19" s="3" customFormat="1" ht="60">
      <c r="A45" s="354" t="str">
        <f t="shared" si="5"/>
        <v>Transportation</v>
      </c>
      <c r="B45" s="354" t="str">
        <f t="shared" si="5"/>
        <v>Conventional Pollutant Standards</v>
      </c>
      <c r="C45" s="354" t="str">
        <f t="shared" si="5"/>
        <v>Percentage Reduction of Separately Regulated Pollutants</v>
      </c>
      <c r="D45" s="3" t="s">
        <v>47</v>
      </c>
      <c r="E45" s="3" t="s">
        <v>2366</v>
      </c>
      <c r="F45" s="3" t="s">
        <v>47</v>
      </c>
      <c r="G45" s="3" t="s">
        <v>2366</v>
      </c>
      <c r="H45" s="350">
        <v>343</v>
      </c>
      <c r="I45" s="56" t="s">
        <v>49</v>
      </c>
      <c r="J45" s="6" t="str">
        <f t="shared" si="1"/>
        <v>Conventional Pollutant Standard</v>
      </c>
      <c r="K45" s="6" t="str">
        <f t="shared" si="1"/>
        <v>trans reduce regulated pollutants</v>
      </c>
      <c r="L45" s="352">
        <f t="shared" si="1"/>
        <v>0</v>
      </c>
      <c r="M45" s="352">
        <f t="shared" si="1"/>
        <v>1</v>
      </c>
      <c r="N45" s="352">
        <f t="shared" ref="J45:O59" si="6">N$2</f>
        <v>0.02</v>
      </c>
      <c r="O45" s="6" t="str">
        <f t="shared" si="6"/>
        <v>% reduction in emissions</v>
      </c>
      <c r="P45" s="56" t="s">
        <v>2791</v>
      </c>
      <c r="Q45" s="6" t="str">
        <f t="shared" si="2"/>
        <v>transportation-sector-main.html#conv-pol-stds</v>
      </c>
      <c r="R45" s="409" t="str">
        <f t="shared" si="2"/>
        <v>conventional-pollutant-standards.html</v>
      </c>
      <c r="S45" s="358"/>
    </row>
    <row r="46" spans="1:19" s="3" customFormat="1" ht="60">
      <c r="A46" s="354" t="str">
        <f t="shared" si="5"/>
        <v>Transportation</v>
      </c>
      <c r="B46" s="354" t="str">
        <f t="shared" si="5"/>
        <v>Conventional Pollutant Standards</v>
      </c>
      <c r="C46" s="354" t="str">
        <f t="shared" si="5"/>
        <v>Percentage Reduction of Separately Regulated Pollutants</v>
      </c>
      <c r="D46" s="3" t="s">
        <v>47</v>
      </c>
      <c r="E46" s="3" t="s">
        <v>2368</v>
      </c>
      <c r="F46" s="3" t="s">
        <v>47</v>
      </c>
      <c r="G46" s="3" t="s">
        <v>2583</v>
      </c>
      <c r="H46" s="350">
        <v>344</v>
      </c>
      <c r="I46" s="56" t="s">
        <v>49</v>
      </c>
      <c r="J46" s="6" t="str">
        <f t="shared" si="6"/>
        <v>Conventional Pollutant Standard</v>
      </c>
      <c r="K46" s="6" t="str">
        <f t="shared" si="6"/>
        <v>trans reduce regulated pollutants</v>
      </c>
      <c r="L46" s="352">
        <f t="shared" si="6"/>
        <v>0</v>
      </c>
      <c r="M46" s="352">
        <f t="shared" si="6"/>
        <v>1</v>
      </c>
      <c r="N46" s="352">
        <f t="shared" si="6"/>
        <v>0.02</v>
      </c>
      <c r="O46" s="6" t="str">
        <f t="shared" si="6"/>
        <v>% reduction in emissions</v>
      </c>
      <c r="P46" s="56" t="s">
        <v>2792</v>
      </c>
      <c r="Q46" s="6" t="str">
        <f t="shared" si="2"/>
        <v>transportation-sector-main.html#conv-pol-stds</v>
      </c>
      <c r="R46" s="409" t="str">
        <f t="shared" si="2"/>
        <v>conventional-pollutant-standards.html</v>
      </c>
      <c r="S46" s="358"/>
    </row>
    <row r="47" spans="1:19" s="3" customFormat="1" ht="45">
      <c r="A47" s="354" t="str">
        <f t="shared" si="5"/>
        <v>Transportation</v>
      </c>
      <c r="B47" s="354" t="str">
        <f t="shared" si="5"/>
        <v>Conventional Pollutant Standards</v>
      </c>
      <c r="C47" s="354" t="str">
        <f t="shared" si="5"/>
        <v>Percentage Reduction of Separately Regulated Pollutants</v>
      </c>
      <c r="D47" s="3" t="s">
        <v>47</v>
      </c>
      <c r="E47" s="3" t="s">
        <v>2369</v>
      </c>
      <c r="F47" s="3" t="s">
        <v>47</v>
      </c>
      <c r="G47" s="3" t="s">
        <v>2369</v>
      </c>
      <c r="H47" s="350">
        <v>345</v>
      </c>
      <c r="I47" s="11" t="s">
        <v>50</v>
      </c>
      <c r="J47" s="6"/>
      <c r="K47" s="6"/>
      <c r="L47" s="352"/>
      <c r="M47" s="352"/>
      <c r="N47" s="352"/>
      <c r="O47" s="6"/>
      <c r="P47" s="56"/>
      <c r="Q47" s="6"/>
      <c r="R47" s="409"/>
      <c r="S47" s="358"/>
    </row>
    <row r="48" spans="1:19" s="3" customFormat="1" ht="60">
      <c r="A48" s="354" t="str">
        <f t="shared" si="5"/>
        <v>Transportation</v>
      </c>
      <c r="B48" s="354" t="str">
        <f t="shared" si="5"/>
        <v>Conventional Pollutant Standards</v>
      </c>
      <c r="C48" s="354" t="str">
        <f t="shared" si="5"/>
        <v>Percentage Reduction of Separately Regulated Pollutants</v>
      </c>
      <c r="D48" s="3" t="s">
        <v>47</v>
      </c>
      <c r="E48" s="3" t="s">
        <v>2371</v>
      </c>
      <c r="F48" s="3" t="s">
        <v>47</v>
      </c>
      <c r="G48" s="3" t="s">
        <v>2371</v>
      </c>
      <c r="H48" s="350">
        <v>346</v>
      </c>
      <c r="I48" s="56" t="s">
        <v>49</v>
      </c>
      <c r="J48" s="6" t="str">
        <f t="shared" si="6"/>
        <v>Conventional Pollutant Standard</v>
      </c>
      <c r="K48" s="6" t="str">
        <f t="shared" si="6"/>
        <v>trans reduce regulated pollutants</v>
      </c>
      <c r="L48" s="352">
        <f t="shared" si="6"/>
        <v>0</v>
      </c>
      <c r="M48" s="352">
        <f t="shared" si="6"/>
        <v>1</v>
      </c>
      <c r="N48" s="352">
        <f t="shared" si="6"/>
        <v>0.02</v>
      </c>
      <c r="O48" s="6" t="str">
        <f t="shared" si="6"/>
        <v>% reduction in emissions</v>
      </c>
      <c r="P48" s="56" t="s">
        <v>2793</v>
      </c>
      <c r="Q48" s="6" t="str">
        <f t="shared" si="2"/>
        <v>transportation-sector-main.html#conv-pol-stds</v>
      </c>
      <c r="R48" s="409" t="str">
        <f t="shared" si="2"/>
        <v>conventional-pollutant-standards.html</v>
      </c>
      <c r="S48" s="358"/>
    </row>
    <row r="49" spans="1:20" s="3" customFormat="1" ht="60">
      <c r="A49" s="354" t="str">
        <f t="shared" si="5"/>
        <v>Transportation</v>
      </c>
      <c r="B49" s="354" t="str">
        <f t="shared" si="5"/>
        <v>Conventional Pollutant Standards</v>
      </c>
      <c r="C49" s="354" t="str">
        <f t="shared" si="5"/>
        <v>Percentage Reduction of Separately Regulated Pollutants</v>
      </c>
      <c r="D49" s="3" t="s">
        <v>47</v>
      </c>
      <c r="E49" s="3" t="s">
        <v>2373</v>
      </c>
      <c r="F49" s="3" t="s">
        <v>47</v>
      </c>
      <c r="G49" s="3" t="s">
        <v>2373</v>
      </c>
      <c r="H49" s="350">
        <v>347</v>
      </c>
      <c r="I49" s="56" t="s">
        <v>49</v>
      </c>
      <c r="J49" s="6" t="str">
        <f t="shared" si="6"/>
        <v>Conventional Pollutant Standard</v>
      </c>
      <c r="K49" s="6" t="str">
        <f t="shared" si="6"/>
        <v>trans reduce regulated pollutants</v>
      </c>
      <c r="L49" s="352">
        <f t="shared" si="6"/>
        <v>0</v>
      </c>
      <c r="M49" s="352">
        <f t="shared" si="6"/>
        <v>1</v>
      </c>
      <c r="N49" s="352">
        <f t="shared" si="6"/>
        <v>0.02</v>
      </c>
      <c r="O49" s="6" t="str">
        <f t="shared" si="6"/>
        <v>% reduction in emissions</v>
      </c>
      <c r="P49" s="56" t="s">
        <v>2794</v>
      </c>
      <c r="Q49" s="6" t="str">
        <f t="shared" si="2"/>
        <v>transportation-sector-main.html#conv-pol-stds</v>
      </c>
      <c r="R49" s="409" t="str">
        <f t="shared" si="2"/>
        <v>conventional-pollutant-standards.html</v>
      </c>
      <c r="S49" s="358"/>
    </row>
    <row r="50" spans="1:20" s="3" customFormat="1" ht="45">
      <c r="A50" s="354" t="str">
        <f t="shared" si="5"/>
        <v>Transportation</v>
      </c>
      <c r="B50" s="354" t="str">
        <f t="shared" si="5"/>
        <v>Conventional Pollutant Standards</v>
      </c>
      <c r="C50" s="354" t="str">
        <f t="shared" si="5"/>
        <v>Percentage Reduction of Separately Regulated Pollutants</v>
      </c>
      <c r="D50" s="3" t="s">
        <v>47</v>
      </c>
      <c r="E50" s="3" t="s">
        <v>2375</v>
      </c>
      <c r="F50" s="3" t="s">
        <v>47</v>
      </c>
      <c r="G50" s="3" t="s">
        <v>2375</v>
      </c>
      <c r="H50" s="350">
        <v>348</v>
      </c>
      <c r="I50" s="11" t="s">
        <v>50</v>
      </c>
      <c r="J50" s="6"/>
      <c r="K50" s="6"/>
      <c r="L50" s="352"/>
      <c r="M50" s="352"/>
      <c r="N50" s="352"/>
      <c r="O50" s="6"/>
      <c r="P50" s="56"/>
      <c r="Q50" s="6"/>
      <c r="R50" s="409"/>
      <c r="S50" s="358"/>
    </row>
    <row r="51" spans="1:20" s="3" customFormat="1" ht="45">
      <c r="A51" s="354" t="str">
        <f t="shared" si="5"/>
        <v>Transportation</v>
      </c>
      <c r="B51" s="354" t="str">
        <f t="shared" si="5"/>
        <v>Conventional Pollutant Standards</v>
      </c>
      <c r="C51" s="354" t="str">
        <f t="shared" si="5"/>
        <v>Percentage Reduction of Separately Regulated Pollutants</v>
      </c>
      <c r="D51" s="3" t="s">
        <v>47</v>
      </c>
      <c r="E51" s="3" t="s">
        <v>2377</v>
      </c>
      <c r="F51" s="3" t="s">
        <v>47</v>
      </c>
      <c r="G51" s="3" t="s">
        <v>2377</v>
      </c>
      <c r="H51" s="350">
        <v>349</v>
      </c>
      <c r="I51" s="11" t="s">
        <v>50</v>
      </c>
      <c r="J51" s="6"/>
      <c r="K51" s="6"/>
      <c r="L51" s="352"/>
      <c r="M51" s="352"/>
      <c r="N51" s="352"/>
      <c r="O51" s="6"/>
      <c r="P51" s="56"/>
      <c r="Q51" s="6"/>
      <c r="R51" s="409"/>
      <c r="S51" s="358"/>
    </row>
    <row r="52" spans="1:20" s="3" customFormat="1" ht="60">
      <c r="A52" s="354" t="str">
        <f t="shared" si="5"/>
        <v>Transportation</v>
      </c>
      <c r="B52" s="354" t="str">
        <f t="shared" si="5"/>
        <v>Conventional Pollutant Standards</v>
      </c>
      <c r="C52" s="354" t="str">
        <f t="shared" si="5"/>
        <v>Percentage Reduction of Separately Regulated Pollutants</v>
      </c>
      <c r="D52" s="3" t="s">
        <v>123</v>
      </c>
      <c r="E52" s="3" t="s">
        <v>2361</v>
      </c>
      <c r="F52" s="3" t="s">
        <v>123</v>
      </c>
      <c r="G52" s="3" t="s">
        <v>2762</v>
      </c>
      <c r="H52" s="350">
        <v>350</v>
      </c>
      <c r="I52" s="56" t="s">
        <v>49</v>
      </c>
      <c r="J52" s="6" t="str">
        <f t="shared" si="6"/>
        <v>Conventional Pollutant Standard</v>
      </c>
      <c r="K52" s="6" t="str">
        <f t="shared" si="6"/>
        <v>trans reduce regulated pollutants</v>
      </c>
      <c r="L52" s="352">
        <f t="shared" si="6"/>
        <v>0</v>
      </c>
      <c r="M52" s="352">
        <f t="shared" si="6"/>
        <v>1</v>
      </c>
      <c r="N52" s="352">
        <f t="shared" si="6"/>
        <v>0.02</v>
      </c>
      <c r="O52" s="6" t="str">
        <f t="shared" si="6"/>
        <v>% reduction in emissions</v>
      </c>
      <c r="P52" s="56" t="s">
        <v>2795</v>
      </c>
      <c r="Q52" s="6" t="str">
        <f t="shared" si="2"/>
        <v>transportation-sector-main.html#conv-pol-stds</v>
      </c>
      <c r="R52" s="409" t="str">
        <f t="shared" si="2"/>
        <v>conventional-pollutant-standards.html</v>
      </c>
      <c r="S52" s="358"/>
    </row>
    <row r="53" spans="1:20" s="3" customFormat="1" ht="60">
      <c r="A53" s="354" t="str">
        <f t="shared" si="5"/>
        <v>Transportation</v>
      </c>
      <c r="B53" s="354" t="str">
        <f t="shared" si="5"/>
        <v>Conventional Pollutant Standards</v>
      </c>
      <c r="C53" s="354" t="str">
        <f t="shared" si="5"/>
        <v>Percentage Reduction of Separately Regulated Pollutants</v>
      </c>
      <c r="D53" s="3" t="s">
        <v>123</v>
      </c>
      <c r="E53" s="3" t="s">
        <v>566</v>
      </c>
      <c r="F53" s="3" t="s">
        <v>123</v>
      </c>
      <c r="G53" s="3" t="s">
        <v>566</v>
      </c>
      <c r="H53" s="350">
        <v>351</v>
      </c>
      <c r="I53" s="56" t="s">
        <v>49</v>
      </c>
      <c r="J53" s="6" t="str">
        <f t="shared" si="6"/>
        <v>Conventional Pollutant Standard</v>
      </c>
      <c r="K53" s="6" t="str">
        <f t="shared" si="6"/>
        <v>trans reduce regulated pollutants</v>
      </c>
      <c r="L53" s="352">
        <f t="shared" si="6"/>
        <v>0</v>
      </c>
      <c r="M53" s="352">
        <f t="shared" si="6"/>
        <v>1</v>
      </c>
      <c r="N53" s="352">
        <f t="shared" si="6"/>
        <v>0.02</v>
      </c>
      <c r="O53" s="6" t="str">
        <f t="shared" si="6"/>
        <v>% reduction in emissions</v>
      </c>
      <c r="P53" s="56" t="s">
        <v>2796</v>
      </c>
      <c r="Q53" s="6" t="str">
        <f t="shared" si="2"/>
        <v>transportation-sector-main.html#conv-pol-stds</v>
      </c>
      <c r="R53" s="409" t="str">
        <f t="shared" si="2"/>
        <v>conventional-pollutant-standards.html</v>
      </c>
      <c r="S53" s="358"/>
    </row>
    <row r="54" spans="1:20" s="3" customFormat="1" ht="60">
      <c r="A54" s="354" t="str">
        <f t="shared" si="5"/>
        <v>Transportation</v>
      </c>
      <c r="B54" s="354" t="str">
        <f t="shared" si="5"/>
        <v>Conventional Pollutant Standards</v>
      </c>
      <c r="C54" s="354" t="str">
        <f t="shared" si="5"/>
        <v>Percentage Reduction of Separately Regulated Pollutants</v>
      </c>
      <c r="D54" s="3" t="s">
        <v>123</v>
      </c>
      <c r="E54" s="3" t="s">
        <v>2364</v>
      </c>
      <c r="F54" s="3" t="s">
        <v>123</v>
      </c>
      <c r="G54" s="3" t="s">
        <v>2364</v>
      </c>
      <c r="H54" s="350">
        <v>352</v>
      </c>
      <c r="I54" s="56" t="s">
        <v>49</v>
      </c>
      <c r="J54" s="6" t="str">
        <f t="shared" si="6"/>
        <v>Conventional Pollutant Standard</v>
      </c>
      <c r="K54" s="6" t="str">
        <f t="shared" si="6"/>
        <v>trans reduce regulated pollutants</v>
      </c>
      <c r="L54" s="352">
        <f t="shared" si="6"/>
        <v>0</v>
      </c>
      <c r="M54" s="352">
        <f t="shared" si="6"/>
        <v>1</v>
      </c>
      <c r="N54" s="352">
        <f t="shared" si="6"/>
        <v>0.02</v>
      </c>
      <c r="O54" s="6" t="str">
        <f t="shared" si="6"/>
        <v>% reduction in emissions</v>
      </c>
      <c r="P54" s="56" t="s">
        <v>2797</v>
      </c>
      <c r="Q54" s="6" t="str">
        <f t="shared" si="2"/>
        <v>transportation-sector-main.html#conv-pol-stds</v>
      </c>
      <c r="R54" s="409" t="str">
        <f t="shared" si="2"/>
        <v>conventional-pollutant-standards.html</v>
      </c>
      <c r="S54" s="358"/>
    </row>
    <row r="55" spans="1:20" s="3" customFormat="1" ht="60">
      <c r="A55" s="354" t="str">
        <f t="shared" si="5"/>
        <v>Transportation</v>
      </c>
      <c r="B55" s="354" t="str">
        <f t="shared" si="5"/>
        <v>Conventional Pollutant Standards</v>
      </c>
      <c r="C55" s="354" t="str">
        <f t="shared" si="5"/>
        <v>Percentage Reduction of Separately Regulated Pollutants</v>
      </c>
      <c r="D55" s="3" t="s">
        <v>123</v>
      </c>
      <c r="E55" s="3" t="s">
        <v>2366</v>
      </c>
      <c r="F55" s="3" t="s">
        <v>123</v>
      </c>
      <c r="G55" s="3" t="s">
        <v>2366</v>
      </c>
      <c r="H55" s="350">
        <v>353</v>
      </c>
      <c r="I55" s="56" t="s">
        <v>49</v>
      </c>
      <c r="J55" s="6" t="str">
        <f t="shared" si="6"/>
        <v>Conventional Pollutant Standard</v>
      </c>
      <c r="K55" s="6" t="str">
        <f t="shared" si="6"/>
        <v>trans reduce regulated pollutants</v>
      </c>
      <c r="L55" s="352">
        <f t="shared" si="6"/>
        <v>0</v>
      </c>
      <c r="M55" s="352">
        <f t="shared" si="6"/>
        <v>1</v>
      </c>
      <c r="N55" s="352">
        <f t="shared" si="6"/>
        <v>0.02</v>
      </c>
      <c r="O55" s="6" t="str">
        <f t="shared" si="6"/>
        <v>% reduction in emissions</v>
      </c>
      <c r="P55" s="56" t="s">
        <v>2798</v>
      </c>
      <c r="Q55" s="6" t="str">
        <f t="shared" si="2"/>
        <v>transportation-sector-main.html#conv-pol-stds</v>
      </c>
      <c r="R55" s="409" t="str">
        <f t="shared" si="2"/>
        <v>conventional-pollutant-standards.html</v>
      </c>
      <c r="S55" s="358"/>
    </row>
    <row r="56" spans="1:20" s="3" customFormat="1" ht="60">
      <c r="A56" s="354" t="str">
        <f t="shared" si="5"/>
        <v>Transportation</v>
      </c>
      <c r="B56" s="354" t="str">
        <f t="shared" si="5"/>
        <v>Conventional Pollutant Standards</v>
      </c>
      <c r="C56" s="354" t="str">
        <f t="shared" si="5"/>
        <v>Percentage Reduction of Separately Regulated Pollutants</v>
      </c>
      <c r="D56" s="3" t="s">
        <v>123</v>
      </c>
      <c r="E56" s="3" t="s">
        <v>2368</v>
      </c>
      <c r="F56" s="3" t="s">
        <v>123</v>
      </c>
      <c r="G56" s="3" t="s">
        <v>2583</v>
      </c>
      <c r="H56" s="350">
        <v>354</v>
      </c>
      <c r="I56" s="56" t="s">
        <v>49</v>
      </c>
      <c r="J56" s="6" t="str">
        <f t="shared" si="6"/>
        <v>Conventional Pollutant Standard</v>
      </c>
      <c r="K56" s="6" t="str">
        <f t="shared" si="6"/>
        <v>trans reduce regulated pollutants</v>
      </c>
      <c r="L56" s="352">
        <f t="shared" si="6"/>
        <v>0</v>
      </c>
      <c r="M56" s="352">
        <f t="shared" si="6"/>
        <v>1</v>
      </c>
      <c r="N56" s="352">
        <f t="shared" si="6"/>
        <v>0.02</v>
      </c>
      <c r="O56" s="6" t="str">
        <f t="shared" si="6"/>
        <v>% reduction in emissions</v>
      </c>
      <c r="P56" s="56" t="s">
        <v>2799</v>
      </c>
      <c r="Q56" s="6" t="str">
        <f t="shared" si="2"/>
        <v>transportation-sector-main.html#conv-pol-stds</v>
      </c>
      <c r="R56" s="409" t="str">
        <f t="shared" si="2"/>
        <v>conventional-pollutant-standards.html</v>
      </c>
      <c r="S56" s="358"/>
    </row>
    <row r="57" spans="1:20" s="3" customFormat="1" ht="60">
      <c r="A57" s="354" t="str">
        <f t="shared" si="5"/>
        <v>Transportation</v>
      </c>
      <c r="B57" s="354" t="str">
        <f t="shared" si="5"/>
        <v>Conventional Pollutant Standards</v>
      </c>
      <c r="C57" s="354" t="str">
        <f t="shared" si="5"/>
        <v>Percentage Reduction of Separately Regulated Pollutants</v>
      </c>
      <c r="D57" s="3" t="s">
        <v>123</v>
      </c>
      <c r="E57" s="3" t="s">
        <v>2369</v>
      </c>
      <c r="F57" s="3" t="s">
        <v>123</v>
      </c>
      <c r="G57" s="3" t="s">
        <v>2369</v>
      </c>
      <c r="H57" s="350">
        <v>355</v>
      </c>
      <c r="I57" s="56" t="s">
        <v>49</v>
      </c>
      <c r="J57" s="6" t="str">
        <f t="shared" si="6"/>
        <v>Conventional Pollutant Standard</v>
      </c>
      <c r="K57" s="6" t="str">
        <f t="shared" si="6"/>
        <v>trans reduce regulated pollutants</v>
      </c>
      <c r="L57" s="352">
        <f t="shared" si="6"/>
        <v>0</v>
      </c>
      <c r="M57" s="352">
        <f t="shared" si="6"/>
        <v>1</v>
      </c>
      <c r="N57" s="352">
        <f t="shared" si="6"/>
        <v>0.02</v>
      </c>
      <c r="O57" s="6" t="str">
        <f t="shared" si="6"/>
        <v>% reduction in emissions</v>
      </c>
      <c r="P57" s="56" t="s">
        <v>2800</v>
      </c>
      <c r="Q57" s="6" t="str">
        <f t="shared" si="2"/>
        <v>transportation-sector-main.html#conv-pol-stds</v>
      </c>
      <c r="R57" s="409" t="str">
        <f t="shared" si="2"/>
        <v>conventional-pollutant-standards.html</v>
      </c>
      <c r="S57" s="358"/>
    </row>
    <row r="58" spans="1:20" s="3" customFormat="1" ht="60">
      <c r="A58" s="354" t="str">
        <f t="shared" si="5"/>
        <v>Transportation</v>
      </c>
      <c r="B58" s="354" t="str">
        <f t="shared" si="5"/>
        <v>Conventional Pollutant Standards</v>
      </c>
      <c r="C58" s="354" t="str">
        <f t="shared" si="5"/>
        <v>Percentage Reduction of Separately Regulated Pollutants</v>
      </c>
      <c r="D58" s="3" t="s">
        <v>123</v>
      </c>
      <c r="E58" s="3" t="s">
        <v>2371</v>
      </c>
      <c r="F58" s="3" t="s">
        <v>123</v>
      </c>
      <c r="G58" s="3" t="s">
        <v>2371</v>
      </c>
      <c r="H58" s="350">
        <v>356</v>
      </c>
      <c r="I58" s="56" t="s">
        <v>49</v>
      </c>
      <c r="J58" s="6" t="str">
        <f t="shared" si="6"/>
        <v>Conventional Pollutant Standard</v>
      </c>
      <c r="K58" s="6" t="str">
        <f t="shared" si="6"/>
        <v>trans reduce regulated pollutants</v>
      </c>
      <c r="L58" s="352">
        <f t="shared" si="6"/>
        <v>0</v>
      </c>
      <c r="M58" s="352">
        <f t="shared" si="6"/>
        <v>1</v>
      </c>
      <c r="N58" s="352">
        <f t="shared" si="6"/>
        <v>0.02</v>
      </c>
      <c r="O58" s="6" t="str">
        <f t="shared" si="6"/>
        <v>% reduction in emissions</v>
      </c>
      <c r="P58" s="56" t="s">
        <v>2801</v>
      </c>
      <c r="Q58" s="6" t="str">
        <f t="shared" si="2"/>
        <v>transportation-sector-main.html#conv-pol-stds</v>
      </c>
      <c r="R58" s="409" t="str">
        <f t="shared" si="2"/>
        <v>conventional-pollutant-standards.html</v>
      </c>
      <c r="S58" s="358"/>
    </row>
    <row r="59" spans="1:20" s="3" customFormat="1" ht="60">
      <c r="A59" s="354" t="str">
        <f t="shared" si="5"/>
        <v>Transportation</v>
      </c>
      <c r="B59" s="354" t="str">
        <f t="shared" si="5"/>
        <v>Conventional Pollutant Standards</v>
      </c>
      <c r="C59" s="354" t="str">
        <f t="shared" si="5"/>
        <v>Percentage Reduction of Separately Regulated Pollutants</v>
      </c>
      <c r="D59" s="3" t="s">
        <v>123</v>
      </c>
      <c r="E59" s="3" t="s">
        <v>2373</v>
      </c>
      <c r="F59" s="3" t="s">
        <v>123</v>
      </c>
      <c r="G59" s="3" t="s">
        <v>2373</v>
      </c>
      <c r="H59" s="350">
        <v>357</v>
      </c>
      <c r="I59" s="56" t="s">
        <v>49</v>
      </c>
      <c r="J59" s="6" t="str">
        <f t="shared" si="6"/>
        <v>Conventional Pollutant Standard</v>
      </c>
      <c r="K59" s="6" t="str">
        <f t="shared" si="6"/>
        <v>trans reduce regulated pollutants</v>
      </c>
      <c r="L59" s="352">
        <f t="shared" si="6"/>
        <v>0</v>
      </c>
      <c r="M59" s="352">
        <f t="shared" si="6"/>
        <v>1</v>
      </c>
      <c r="N59" s="352">
        <f t="shared" si="6"/>
        <v>0.02</v>
      </c>
      <c r="O59" s="6" t="str">
        <f t="shared" si="6"/>
        <v>% reduction in emissions</v>
      </c>
      <c r="P59" s="56" t="s">
        <v>2802</v>
      </c>
      <c r="Q59" s="6" t="str">
        <f t="shared" si="2"/>
        <v>transportation-sector-main.html#conv-pol-stds</v>
      </c>
      <c r="R59" s="409" t="str">
        <f t="shared" si="2"/>
        <v>conventional-pollutant-standards.html</v>
      </c>
      <c r="S59" s="358"/>
    </row>
    <row r="60" spans="1:20" s="3" customFormat="1" ht="45">
      <c r="A60" s="354" t="str">
        <f t="shared" si="5"/>
        <v>Transportation</v>
      </c>
      <c r="B60" s="354" t="str">
        <f t="shared" si="5"/>
        <v>Conventional Pollutant Standards</v>
      </c>
      <c r="C60" s="354" t="str">
        <f t="shared" si="5"/>
        <v>Percentage Reduction of Separately Regulated Pollutants</v>
      </c>
      <c r="D60" s="3" t="s">
        <v>123</v>
      </c>
      <c r="E60" s="3" t="s">
        <v>2375</v>
      </c>
      <c r="F60" s="3" t="s">
        <v>123</v>
      </c>
      <c r="G60" s="3" t="s">
        <v>2375</v>
      </c>
      <c r="H60" s="350">
        <v>358</v>
      </c>
      <c r="I60" s="11" t="s">
        <v>50</v>
      </c>
      <c r="J60" s="6"/>
      <c r="K60" s="6"/>
      <c r="L60" s="352"/>
      <c r="M60" s="352"/>
      <c r="N60" s="352"/>
      <c r="O60" s="6"/>
      <c r="P60" s="56"/>
      <c r="Q60" s="6"/>
      <c r="R60" s="409"/>
      <c r="S60" s="358"/>
    </row>
    <row r="61" spans="1:20" s="3" customFormat="1" ht="45">
      <c r="A61" s="354" t="str">
        <f t="shared" si="5"/>
        <v>Transportation</v>
      </c>
      <c r="B61" s="354" t="str">
        <f t="shared" si="5"/>
        <v>Conventional Pollutant Standards</v>
      </c>
      <c r="C61" s="354" t="str">
        <f t="shared" si="5"/>
        <v>Percentage Reduction of Separately Regulated Pollutants</v>
      </c>
      <c r="D61" s="3" t="s">
        <v>123</v>
      </c>
      <c r="E61" s="3" t="s">
        <v>2377</v>
      </c>
      <c r="F61" s="3" t="s">
        <v>123</v>
      </c>
      <c r="G61" s="3" t="s">
        <v>2377</v>
      </c>
      <c r="H61" s="350">
        <v>359</v>
      </c>
      <c r="I61" s="11" t="s">
        <v>50</v>
      </c>
      <c r="J61" s="6"/>
      <c r="K61" s="6"/>
      <c r="L61" s="352"/>
      <c r="M61" s="352"/>
      <c r="N61" s="352"/>
      <c r="O61" s="6"/>
      <c r="P61" s="56"/>
      <c r="Q61" s="6"/>
      <c r="R61" s="409"/>
      <c r="S61" s="358"/>
    </row>
    <row r="62" spans="1:20" s="3" customFormat="1" ht="150">
      <c r="A62" s="347" t="s">
        <v>4</v>
      </c>
      <c r="B62" s="348" t="s">
        <v>2866</v>
      </c>
      <c r="C62" s="348" t="s">
        <v>2867</v>
      </c>
      <c r="H62" s="350">
        <v>360</v>
      </c>
      <c r="I62" s="11" t="s">
        <v>49</v>
      </c>
      <c r="J62" s="3" t="s">
        <v>2867</v>
      </c>
      <c r="K62" s="3" t="s">
        <v>2868</v>
      </c>
      <c r="L62" s="362">
        <v>0</v>
      </c>
      <c r="M62" s="362">
        <v>300</v>
      </c>
      <c r="N62" s="362">
        <v>5</v>
      </c>
      <c r="O62" s="3" t="s">
        <v>2869</v>
      </c>
      <c r="P62" s="11" t="s">
        <v>2873</v>
      </c>
      <c r="R62" s="408" t="s">
        <v>3206</v>
      </c>
      <c r="S62" s="358" t="s">
        <v>2870</v>
      </c>
    </row>
    <row r="63" spans="1:20" s="3" customFormat="1" ht="105">
      <c r="A63" s="347" t="s">
        <v>4</v>
      </c>
      <c r="B63" s="347" t="s">
        <v>2862</v>
      </c>
      <c r="C63" s="347" t="s">
        <v>2863</v>
      </c>
      <c r="D63" s="56"/>
      <c r="E63" s="56"/>
      <c r="F63" s="56"/>
      <c r="G63" s="56"/>
      <c r="H63" s="350">
        <v>361</v>
      </c>
      <c r="I63" s="56" t="s">
        <v>49</v>
      </c>
      <c r="J63" s="347" t="s">
        <v>2872</v>
      </c>
      <c r="K63" s="346" t="s">
        <v>2864</v>
      </c>
      <c r="L63" s="65">
        <v>0</v>
      </c>
      <c r="M63" s="65">
        <v>1</v>
      </c>
      <c r="N63" s="65">
        <v>0.02</v>
      </c>
      <c r="O63" s="56" t="s">
        <v>2865</v>
      </c>
      <c r="P63" s="56" t="s">
        <v>2874</v>
      </c>
      <c r="Q63" s="76"/>
      <c r="R63" s="410" t="s">
        <v>3207</v>
      </c>
      <c r="S63" s="76" t="s">
        <v>2871</v>
      </c>
      <c r="T63" s="11"/>
    </row>
    <row r="64" spans="1:20" s="3" customFormat="1" ht="90">
      <c r="A64" s="347" t="s">
        <v>4</v>
      </c>
      <c r="B64" s="347" t="s">
        <v>537</v>
      </c>
      <c r="C64" s="347" t="s">
        <v>538</v>
      </c>
      <c r="D64" s="56" t="s">
        <v>51</v>
      </c>
      <c r="E64" s="56" t="s">
        <v>43</v>
      </c>
      <c r="F64" s="56" t="s">
        <v>92</v>
      </c>
      <c r="G64" s="56" t="s">
        <v>43</v>
      </c>
      <c r="H64" s="59">
        <v>186</v>
      </c>
      <c r="I64" s="56" t="s">
        <v>49</v>
      </c>
      <c r="J64" s="78" t="s">
        <v>539</v>
      </c>
      <c r="K64" s="79" t="s">
        <v>2460</v>
      </c>
      <c r="L64" s="65">
        <v>0</v>
      </c>
      <c r="M64" s="65">
        <v>1</v>
      </c>
      <c r="N64" s="65">
        <v>0.01</v>
      </c>
      <c r="O64" s="56" t="s">
        <v>540</v>
      </c>
      <c r="P64" s="56" t="s">
        <v>2461</v>
      </c>
      <c r="Q64" s="76" t="s">
        <v>541</v>
      </c>
      <c r="R64" s="410" t="s">
        <v>542</v>
      </c>
      <c r="S64" s="76" t="s">
        <v>543</v>
      </c>
      <c r="T64" s="11"/>
    </row>
    <row r="65" spans="1:20" s="3" customFormat="1" ht="105">
      <c r="A65" s="77" t="str">
        <f>A$64</f>
        <v>Transportation</v>
      </c>
      <c r="B65" s="77" t="str">
        <f t="shared" ref="B65:C75" si="7">B$64</f>
        <v>Electric Vehicle Sales Mandate</v>
      </c>
      <c r="C65" s="77" t="str">
        <f t="shared" si="7"/>
        <v>Additional Minimum Required EV Sales Percentage</v>
      </c>
      <c r="D65" s="78" t="s">
        <v>48</v>
      </c>
      <c r="E65" s="78" t="s">
        <v>43</v>
      </c>
      <c r="F65" s="78" t="s">
        <v>93</v>
      </c>
      <c r="G65" s="78" t="s">
        <v>43</v>
      </c>
      <c r="H65" s="59">
        <v>203</v>
      </c>
      <c r="I65" s="11" t="s">
        <v>49</v>
      </c>
      <c r="J65" s="77" t="str">
        <f t="shared" ref="J65:J73" si="8">J$64</f>
        <v>EV Sales Mandate</v>
      </c>
      <c r="K65" s="77" t="str">
        <f t="shared" ref="K65:R73" si="9">K$64</f>
        <v>trans EV minimum</v>
      </c>
      <c r="L65" s="77">
        <f t="shared" si="9"/>
        <v>0</v>
      </c>
      <c r="M65" s="64">
        <f t="shared" si="9"/>
        <v>1</v>
      </c>
      <c r="N65" s="64">
        <f t="shared" si="9"/>
        <v>0.01</v>
      </c>
      <c r="O65" s="64" t="str">
        <f t="shared" si="9"/>
        <v>% of new vehicles sold</v>
      </c>
      <c r="P65" s="56" t="s">
        <v>2709</v>
      </c>
      <c r="Q65" s="64" t="str">
        <f t="shared" si="9"/>
        <v>transportation-sector-main.html#ev-mandate</v>
      </c>
      <c r="R65" s="411" t="str">
        <f t="shared" si="9"/>
        <v>ev-mandate.html</v>
      </c>
      <c r="S65" s="76"/>
      <c r="T65" s="11"/>
    </row>
    <row r="66" spans="1:20" s="3" customFormat="1" ht="90">
      <c r="A66" s="77" t="str">
        <f t="shared" ref="A66:A75" si="10">A$64</f>
        <v>Transportation</v>
      </c>
      <c r="B66" s="77" t="str">
        <f t="shared" si="7"/>
        <v>Electric Vehicle Sales Mandate</v>
      </c>
      <c r="C66" s="77" t="str">
        <f t="shared" si="7"/>
        <v>Additional Minimum Required EV Sales Percentage</v>
      </c>
      <c r="D66" s="78" t="s">
        <v>51</v>
      </c>
      <c r="E66" s="78" t="s">
        <v>44</v>
      </c>
      <c r="F66" s="78" t="s">
        <v>92</v>
      </c>
      <c r="G66" s="78" t="s">
        <v>44</v>
      </c>
      <c r="H66" s="59">
        <v>187</v>
      </c>
      <c r="I66" s="56" t="s">
        <v>49</v>
      </c>
      <c r="J66" s="77" t="str">
        <f t="shared" si="8"/>
        <v>EV Sales Mandate</v>
      </c>
      <c r="K66" s="77" t="str">
        <f t="shared" si="9"/>
        <v>trans EV minimum</v>
      </c>
      <c r="L66" s="77">
        <f t="shared" si="9"/>
        <v>0</v>
      </c>
      <c r="M66" s="64">
        <f t="shared" si="9"/>
        <v>1</v>
      </c>
      <c r="N66" s="64">
        <f t="shared" si="9"/>
        <v>0.01</v>
      </c>
      <c r="O66" s="64" t="str">
        <f t="shared" si="9"/>
        <v>% of new vehicles sold</v>
      </c>
      <c r="P66" s="56" t="s">
        <v>2462</v>
      </c>
      <c r="Q66" s="64" t="str">
        <f t="shared" si="9"/>
        <v>transportation-sector-main.html#ev-mandate</v>
      </c>
      <c r="R66" s="411" t="str">
        <f t="shared" si="9"/>
        <v>ev-mandate.html</v>
      </c>
      <c r="S66" s="76" t="s">
        <v>544</v>
      </c>
      <c r="T66" s="11"/>
    </row>
    <row r="67" spans="1:20" s="3" customFormat="1" ht="105">
      <c r="A67" s="77" t="str">
        <f t="shared" si="10"/>
        <v>Transportation</v>
      </c>
      <c r="B67" s="77" t="str">
        <f t="shared" si="7"/>
        <v>Electric Vehicle Sales Mandate</v>
      </c>
      <c r="C67" s="77" t="str">
        <f t="shared" si="7"/>
        <v>Additional Minimum Required EV Sales Percentage</v>
      </c>
      <c r="D67" s="78" t="s">
        <v>48</v>
      </c>
      <c r="E67" s="78" t="s">
        <v>44</v>
      </c>
      <c r="F67" s="78" t="s">
        <v>93</v>
      </c>
      <c r="G67" s="78" t="s">
        <v>44</v>
      </c>
      <c r="H67" s="59">
        <v>191</v>
      </c>
      <c r="I67" s="56" t="s">
        <v>49</v>
      </c>
      <c r="J67" s="77" t="str">
        <f t="shared" si="8"/>
        <v>EV Sales Mandate</v>
      </c>
      <c r="K67" s="77" t="str">
        <f t="shared" si="9"/>
        <v>trans EV minimum</v>
      </c>
      <c r="L67" s="77">
        <f t="shared" si="9"/>
        <v>0</v>
      </c>
      <c r="M67" s="64">
        <f t="shared" si="9"/>
        <v>1</v>
      </c>
      <c r="N67" s="64">
        <f t="shared" si="9"/>
        <v>0.01</v>
      </c>
      <c r="O67" s="64" t="str">
        <f t="shared" si="9"/>
        <v>% of new vehicles sold</v>
      </c>
      <c r="P67" s="56" t="s">
        <v>2463</v>
      </c>
      <c r="Q67" s="64" t="str">
        <f t="shared" si="9"/>
        <v>transportation-sector-main.html#ev-mandate</v>
      </c>
      <c r="R67" s="411" t="str">
        <f t="shared" si="9"/>
        <v>ev-mandate.html</v>
      </c>
      <c r="S67" s="76"/>
      <c r="T67" s="11"/>
    </row>
    <row r="68" spans="1:20" s="3" customFormat="1" ht="105">
      <c r="A68" s="77" t="str">
        <f t="shared" si="10"/>
        <v>Transportation</v>
      </c>
      <c r="B68" s="77" t="str">
        <f t="shared" si="7"/>
        <v>Electric Vehicle Sales Mandate</v>
      </c>
      <c r="C68" s="77" t="str">
        <f t="shared" si="7"/>
        <v>Additional Minimum Required EV Sales Percentage</v>
      </c>
      <c r="D68" s="78" t="s">
        <v>51</v>
      </c>
      <c r="E68" s="78" t="s">
        <v>45</v>
      </c>
      <c r="F68" s="78" t="s">
        <v>92</v>
      </c>
      <c r="G68" s="78" t="s">
        <v>94</v>
      </c>
      <c r="H68" s="59">
        <v>496</v>
      </c>
      <c r="I68" s="56" t="s">
        <v>49</v>
      </c>
      <c r="J68" s="77" t="str">
        <f t="shared" si="8"/>
        <v>EV Sales Mandate</v>
      </c>
      <c r="K68" s="77" t="str">
        <f t="shared" si="9"/>
        <v>trans EV minimum</v>
      </c>
      <c r="L68" s="77">
        <f t="shared" si="9"/>
        <v>0</v>
      </c>
      <c r="M68" s="64">
        <f t="shared" si="9"/>
        <v>1</v>
      </c>
      <c r="N68" s="64">
        <f t="shared" si="9"/>
        <v>0.01</v>
      </c>
      <c r="O68" s="64" t="str">
        <f t="shared" si="9"/>
        <v>% of new vehicles sold</v>
      </c>
      <c r="P68" s="56" t="s">
        <v>3250</v>
      </c>
      <c r="Q68" s="64" t="str">
        <f t="shared" si="9"/>
        <v>transportation-sector-main.html#ev-mandate</v>
      </c>
      <c r="R68" s="411" t="str">
        <f t="shared" si="9"/>
        <v>ev-mandate.html</v>
      </c>
      <c r="S68" s="76"/>
      <c r="T68" s="11"/>
    </row>
    <row r="69" spans="1:20" s="3" customFormat="1" ht="105">
      <c r="A69" s="77" t="str">
        <f t="shared" si="10"/>
        <v>Transportation</v>
      </c>
      <c r="B69" s="77" t="str">
        <f t="shared" si="7"/>
        <v>Electric Vehicle Sales Mandate</v>
      </c>
      <c r="C69" s="77" t="str">
        <f t="shared" si="7"/>
        <v>Additional Minimum Required EV Sales Percentage</v>
      </c>
      <c r="D69" s="78" t="s">
        <v>48</v>
      </c>
      <c r="E69" s="78" t="s">
        <v>45</v>
      </c>
      <c r="F69" s="78" t="s">
        <v>93</v>
      </c>
      <c r="G69" s="78" t="s">
        <v>94</v>
      </c>
      <c r="H69" s="59">
        <v>497</v>
      </c>
      <c r="I69" s="56" t="s">
        <v>49</v>
      </c>
      <c r="J69" s="77" t="str">
        <f t="shared" si="8"/>
        <v>EV Sales Mandate</v>
      </c>
      <c r="K69" s="77" t="str">
        <f t="shared" si="9"/>
        <v>trans EV minimum</v>
      </c>
      <c r="L69" s="77">
        <f t="shared" si="9"/>
        <v>0</v>
      </c>
      <c r="M69" s="64">
        <f t="shared" si="9"/>
        <v>1</v>
      </c>
      <c r="N69" s="64">
        <f t="shared" si="9"/>
        <v>0.01</v>
      </c>
      <c r="O69" s="64" t="str">
        <f t="shared" si="9"/>
        <v>% of new vehicles sold</v>
      </c>
      <c r="P69" s="56" t="s">
        <v>3251</v>
      </c>
      <c r="Q69" s="64" t="str">
        <f t="shared" si="9"/>
        <v>transportation-sector-main.html#ev-mandate</v>
      </c>
      <c r="R69" s="411" t="str">
        <f t="shared" si="9"/>
        <v>ev-mandate.html</v>
      </c>
      <c r="S69" s="76"/>
      <c r="T69" s="11"/>
    </row>
    <row r="70" spans="1:20" s="3" customFormat="1" ht="120">
      <c r="A70" s="77" t="str">
        <f t="shared" si="10"/>
        <v>Transportation</v>
      </c>
      <c r="B70" s="77" t="str">
        <f t="shared" si="7"/>
        <v>Electric Vehicle Sales Mandate</v>
      </c>
      <c r="C70" s="77" t="str">
        <f t="shared" si="7"/>
        <v>Additional Minimum Required EV Sales Percentage</v>
      </c>
      <c r="D70" s="78" t="s">
        <v>51</v>
      </c>
      <c r="E70" s="78" t="s">
        <v>46</v>
      </c>
      <c r="F70" s="78" t="s">
        <v>92</v>
      </c>
      <c r="G70" s="78" t="s">
        <v>95</v>
      </c>
      <c r="H70" s="59">
        <v>498</v>
      </c>
      <c r="I70" s="56" t="s">
        <v>49</v>
      </c>
      <c r="J70" s="77" t="str">
        <f t="shared" si="8"/>
        <v>EV Sales Mandate</v>
      </c>
      <c r="K70" s="77" t="str">
        <f t="shared" si="9"/>
        <v>trans EV minimum</v>
      </c>
      <c r="L70" s="77">
        <f t="shared" si="9"/>
        <v>0</v>
      </c>
      <c r="M70" s="64">
        <f t="shared" si="9"/>
        <v>1</v>
      </c>
      <c r="N70" s="64">
        <f t="shared" si="9"/>
        <v>0.01</v>
      </c>
      <c r="O70" s="64" t="str">
        <f t="shared" si="9"/>
        <v>% of new vehicles sold</v>
      </c>
      <c r="P70" s="56" t="s">
        <v>3252</v>
      </c>
      <c r="Q70" s="64" t="str">
        <f t="shared" si="9"/>
        <v>transportation-sector-main.html#ev-mandate</v>
      </c>
      <c r="R70" s="411" t="str">
        <f t="shared" si="9"/>
        <v>ev-mandate.html</v>
      </c>
      <c r="S70" s="76"/>
      <c r="T70" s="11"/>
    </row>
    <row r="71" spans="1:20" s="3" customFormat="1" ht="120">
      <c r="A71" s="77" t="str">
        <f t="shared" si="10"/>
        <v>Transportation</v>
      </c>
      <c r="B71" s="77" t="str">
        <f t="shared" si="7"/>
        <v>Electric Vehicle Sales Mandate</v>
      </c>
      <c r="C71" s="77" t="str">
        <f t="shared" si="7"/>
        <v>Additional Minimum Required EV Sales Percentage</v>
      </c>
      <c r="D71" s="78" t="s">
        <v>48</v>
      </c>
      <c r="E71" s="78" t="s">
        <v>46</v>
      </c>
      <c r="F71" s="78" t="s">
        <v>93</v>
      </c>
      <c r="G71" s="78" t="s">
        <v>95</v>
      </c>
      <c r="H71" s="59">
        <v>499</v>
      </c>
      <c r="I71" s="56" t="s">
        <v>49</v>
      </c>
      <c r="J71" s="77" t="str">
        <f t="shared" si="8"/>
        <v>EV Sales Mandate</v>
      </c>
      <c r="K71" s="77" t="str">
        <f t="shared" si="9"/>
        <v>trans EV minimum</v>
      </c>
      <c r="L71" s="77">
        <f t="shared" si="9"/>
        <v>0</v>
      </c>
      <c r="M71" s="64">
        <f t="shared" si="9"/>
        <v>1</v>
      </c>
      <c r="N71" s="64">
        <f t="shared" si="9"/>
        <v>0.01</v>
      </c>
      <c r="O71" s="64" t="str">
        <f t="shared" si="9"/>
        <v>% of new vehicles sold</v>
      </c>
      <c r="P71" s="56" t="s">
        <v>3253</v>
      </c>
      <c r="Q71" s="64" t="str">
        <f t="shared" si="9"/>
        <v>transportation-sector-main.html#ev-mandate</v>
      </c>
      <c r="R71" s="411" t="str">
        <f t="shared" si="9"/>
        <v>ev-mandate.html</v>
      </c>
      <c r="S71" s="76"/>
      <c r="T71" s="11"/>
    </row>
    <row r="72" spans="1:20" s="3" customFormat="1" ht="120">
      <c r="A72" s="77" t="str">
        <f t="shared" si="10"/>
        <v>Transportation</v>
      </c>
      <c r="B72" s="77" t="str">
        <f t="shared" si="7"/>
        <v>Electric Vehicle Sales Mandate</v>
      </c>
      <c r="C72" s="77" t="str">
        <f t="shared" si="7"/>
        <v>Additional Minimum Required EV Sales Percentage</v>
      </c>
      <c r="D72" s="78" t="s">
        <v>51</v>
      </c>
      <c r="E72" s="78" t="s">
        <v>47</v>
      </c>
      <c r="F72" s="78" t="s">
        <v>92</v>
      </c>
      <c r="G72" s="78" t="s">
        <v>96</v>
      </c>
      <c r="H72" s="59">
        <v>500</v>
      </c>
      <c r="I72" s="56" t="s">
        <v>49</v>
      </c>
      <c r="J72" s="77" t="str">
        <f t="shared" si="8"/>
        <v>EV Sales Mandate</v>
      </c>
      <c r="K72" s="77" t="str">
        <f t="shared" si="9"/>
        <v>trans EV minimum</v>
      </c>
      <c r="L72" s="77">
        <f t="shared" si="9"/>
        <v>0</v>
      </c>
      <c r="M72" s="64">
        <f t="shared" si="9"/>
        <v>1</v>
      </c>
      <c r="N72" s="64">
        <f t="shared" si="9"/>
        <v>0.01</v>
      </c>
      <c r="O72" s="64" t="str">
        <f t="shared" si="9"/>
        <v>% of new vehicles sold</v>
      </c>
      <c r="P72" s="56" t="s">
        <v>3255</v>
      </c>
      <c r="Q72" s="64" t="str">
        <f t="shared" si="9"/>
        <v>transportation-sector-main.html#ev-mandate</v>
      </c>
      <c r="R72" s="411" t="str">
        <f t="shared" si="9"/>
        <v>ev-mandate.html</v>
      </c>
      <c r="S72" s="8" t="s">
        <v>3254</v>
      </c>
      <c r="T72" s="11"/>
    </row>
    <row r="73" spans="1:20" s="3" customFormat="1" ht="150">
      <c r="A73" s="77" t="str">
        <f t="shared" si="10"/>
        <v>Transportation</v>
      </c>
      <c r="B73" s="77" t="str">
        <f t="shared" si="7"/>
        <v>Electric Vehicle Sales Mandate</v>
      </c>
      <c r="C73" s="77" t="str">
        <f t="shared" si="7"/>
        <v>Additional Minimum Required EV Sales Percentage</v>
      </c>
      <c r="D73" s="78" t="s">
        <v>48</v>
      </c>
      <c r="E73" s="78" t="s">
        <v>47</v>
      </c>
      <c r="F73" s="78" t="s">
        <v>93</v>
      </c>
      <c r="G73" s="78" t="s">
        <v>96</v>
      </c>
      <c r="H73" s="59">
        <v>501</v>
      </c>
      <c r="I73" s="56" t="s">
        <v>49</v>
      </c>
      <c r="J73" s="77" t="str">
        <f t="shared" si="8"/>
        <v>EV Sales Mandate</v>
      </c>
      <c r="K73" s="77" t="str">
        <f t="shared" si="9"/>
        <v>trans EV minimum</v>
      </c>
      <c r="L73" s="77">
        <f t="shared" si="9"/>
        <v>0</v>
      </c>
      <c r="M73" s="64">
        <f t="shared" si="9"/>
        <v>1</v>
      </c>
      <c r="N73" s="64">
        <f t="shared" si="9"/>
        <v>0.01</v>
      </c>
      <c r="O73" s="64" t="str">
        <f t="shared" si="9"/>
        <v>% of new vehicles sold</v>
      </c>
      <c r="P73" s="56" t="s">
        <v>3256</v>
      </c>
      <c r="Q73" s="64" t="str">
        <f t="shared" si="9"/>
        <v>transportation-sector-main.html#ev-mandate</v>
      </c>
      <c r="R73" s="411" t="str">
        <f t="shared" si="9"/>
        <v>ev-mandate.html</v>
      </c>
      <c r="S73" s="76"/>
      <c r="T73" s="11"/>
    </row>
    <row r="74" spans="1:20" s="3" customFormat="1" ht="105">
      <c r="A74" s="77" t="str">
        <f t="shared" si="10"/>
        <v>Transportation</v>
      </c>
      <c r="B74" s="77" t="str">
        <f t="shared" si="7"/>
        <v>Electric Vehicle Sales Mandate</v>
      </c>
      <c r="C74" s="77" t="str">
        <f t="shared" si="7"/>
        <v>Additional Minimum Required EV Sales Percentage</v>
      </c>
      <c r="D74" s="78" t="s">
        <v>51</v>
      </c>
      <c r="E74" s="78" t="s">
        <v>123</v>
      </c>
      <c r="F74" s="78" t="s">
        <v>92</v>
      </c>
      <c r="G74" s="78" t="s">
        <v>165</v>
      </c>
      <c r="H74" s="59">
        <v>188</v>
      </c>
      <c r="I74" s="56" t="s">
        <v>49</v>
      </c>
      <c r="J74" s="77" t="str">
        <f t="shared" ref="J74:J75" si="11">J$64</f>
        <v>EV Sales Mandate</v>
      </c>
      <c r="K74" s="77" t="str">
        <f t="shared" ref="K74:K75" si="12">K$64</f>
        <v>trans EV minimum</v>
      </c>
      <c r="L74" s="77">
        <f t="shared" ref="L74:O74" si="13">L$64</f>
        <v>0</v>
      </c>
      <c r="M74" s="64">
        <f t="shared" si="13"/>
        <v>1</v>
      </c>
      <c r="N74" s="64">
        <f t="shared" si="13"/>
        <v>0.01</v>
      </c>
      <c r="O74" s="64" t="str">
        <f t="shared" si="13"/>
        <v>% of new vehicles sold</v>
      </c>
      <c r="P74" s="56" t="s">
        <v>2464</v>
      </c>
      <c r="Q74" s="64" t="str">
        <f t="shared" ref="Q74:R74" si="14">Q$64</f>
        <v>transportation-sector-main.html#ev-mandate</v>
      </c>
      <c r="R74" s="411" t="str">
        <f t="shared" si="14"/>
        <v>ev-mandate.html</v>
      </c>
      <c r="S74" s="76"/>
      <c r="T74" s="11"/>
    </row>
    <row r="75" spans="1:20" s="3" customFormat="1" ht="30">
      <c r="A75" s="77" t="str">
        <f t="shared" si="10"/>
        <v>Transportation</v>
      </c>
      <c r="B75" s="77" t="str">
        <f t="shared" si="7"/>
        <v>Electric Vehicle Sales Mandate</v>
      </c>
      <c r="C75" s="77" t="str">
        <f t="shared" si="7"/>
        <v>Additional Minimum Required EV Sales Percentage</v>
      </c>
      <c r="D75" s="78" t="s">
        <v>48</v>
      </c>
      <c r="E75" s="78" t="s">
        <v>123</v>
      </c>
      <c r="F75" s="78" t="s">
        <v>93</v>
      </c>
      <c r="G75" s="78" t="s">
        <v>165</v>
      </c>
      <c r="H75" s="59"/>
      <c r="I75" s="11" t="s">
        <v>50</v>
      </c>
      <c r="J75" s="77" t="str">
        <f t="shared" si="11"/>
        <v>EV Sales Mandate</v>
      </c>
      <c r="K75" s="77" t="str">
        <f t="shared" si="12"/>
        <v>trans EV minimum</v>
      </c>
      <c r="L75" s="82"/>
      <c r="M75" s="82"/>
      <c r="N75" s="82"/>
      <c r="O75" s="56"/>
      <c r="P75" s="56"/>
      <c r="Q75" s="76"/>
      <c r="R75" s="410"/>
      <c r="S75" s="76"/>
      <c r="T75" s="11"/>
    </row>
    <row r="76" spans="1:20" s="3" customFormat="1" ht="60">
      <c r="A76" s="347" t="s">
        <v>4</v>
      </c>
      <c r="B76" s="347" t="s">
        <v>536</v>
      </c>
      <c r="C76" s="347" t="s">
        <v>531</v>
      </c>
      <c r="D76" s="56" t="s">
        <v>51</v>
      </c>
      <c r="E76" s="56" t="s">
        <v>43</v>
      </c>
      <c r="F76" s="56" t="s">
        <v>92</v>
      </c>
      <c r="G76" s="56" t="s">
        <v>43</v>
      </c>
      <c r="H76" s="59">
        <v>189</v>
      </c>
      <c r="I76" s="56" t="s">
        <v>49</v>
      </c>
      <c r="J76" s="78" t="s">
        <v>530</v>
      </c>
      <c r="K76" s="79" t="s">
        <v>2459</v>
      </c>
      <c r="L76" s="65">
        <v>0</v>
      </c>
      <c r="M76" s="65">
        <v>0.5</v>
      </c>
      <c r="N76" s="65">
        <v>0.01</v>
      </c>
      <c r="O76" s="76" t="s">
        <v>532</v>
      </c>
      <c r="P76" s="56" t="s">
        <v>2465</v>
      </c>
      <c r="Q76" s="76" t="s">
        <v>533</v>
      </c>
      <c r="R76" s="410" t="s">
        <v>534</v>
      </c>
      <c r="S76" s="76" t="s">
        <v>535</v>
      </c>
      <c r="T76" s="11"/>
    </row>
    <row r="77" spans="1:20" s="81" customFormat="1" ht="30">
      <c r="A77" s="77" t="str">
        <f t="shared" ref="A77:C87" si="15">A$76</f>
        <v>Transportation</v>
      </c>
      <c r="B77" s="77" t="str">
        <f t="shared" si="15"/>
        <v>Electric Vehicle Subsidy</v>
      </c>
      <c r="C77" s="77" t="str">
        <f t="shared" si="15"/>
        <v>Additional EV Subsidy Percentage</v>
      </c>
      <c r="D77" s="78" t="s">
        <v>48</v>
      </c>
      <c r="E77" s="78" t="s">
        <v>43</v>
      </c>
      <c r="F77" s="78" t="s">
        <v>93</v>
      </c>
      <c r="G77" s="78" t="s">
        <v>43</v>
      </c>
      <c r="H77" s="57"/>
      <c r="I77" s="11" t="s">
        <v>50</v>
      </c>
      <c r="J77" s="77" t="str">
        <f t="shared" ref="J77:K87" si="16">J$76</f>
        <v>EV Subsidy</v>
      </c>
      <c r="K77" s="58" t="str">
        <f t="shared" si="16"/>
        <v>trans EV subsidy</v>
      </c>
      <c r="L77" s="80"/>
      <c r="M77" s="80"/>
      <c r="N77" s="80"/>
      <c r="O77" s="80"/>
      <c r="P77" s="79"/>
      <c r="Q77" s="80"/>
      <c r="R77" s="412"/>
      <c r="S77" s="80"/>
      <c r="T77" s="79"/>
    </row>
    <row r="78" spans="1:20" s="81" customFormat="1" ht="30">
      <c r="A78" s="77" t="str">
        <f t="shared" si="15"/>
        <v>Transportation</v>
      </c>
      <c r="B78" s="77" t="str">
        <f t="shared" si="15"/>
        <v>Electric Vehicle Subsidy</v>
      </c>
      <c r="C78" s="77" t="str">
        <f t="shared" si="15"/>
        <v>Additional EV Subsidy Percentage</v>
      </c>
      <c r="D78" s="78" t="s">
        <v>51</v>
      </c>
      <c r="E78" s="78" t="s">
        <v>44</v>
      </c>
      <c r="F78" s="78" t="s">
        <v>92</v>
      </c>
      <c r="G78" s="78" t="s">
        <v>44</v>
      </c>
      <c r="H78" s="57"/>
      <c r="I78" s="11" t="s">
        <v>50</v>
      </c>
      <c r="J78" s="77" t="str">
        <f t="shared" si="16"/>
        <v>EV Subsidy</v>
      </c>
      <c r="K78" s="58" t="str">
        <f t="shared" si="16"/>
        <v>trans EV subsidy</v>
      </c>
      <c r="L78" s="80"/>
      <c r="M78" s="80"/>
      <c r="N78" s="80"/>
      <c r="O78" s="80"/>
      <c r="P78" s="79"/>
      <c r="Q78" s="80"/>
      <c r="R78" s="412"/>
      <c r="S78" s="80"/>
      <c r="T78" s="79"/>
    </row>
    <row r="79" spans="1:20" s="81" customFormat="1" ht="30">
      <c r="A79" s="77" t="str">
        <f t="shared" si="15"/>
        <v>Transportation</v>
      </c>
      <c r="B79" s="77" t="str">
        <f t="shared" si="15"/>
        <v>Electric Vehicle Subsidy</v>
      </c>
      <c r="C79" s="77" t="str">
        <f t="shared" si="15"/>
        <v>Additional EV Subsidy Percentage</v>
      </c>
      <c r="D79" s="78" t="s">
        <v>48</v>
      </c>
      <c r="E79" s="78" t="s">
        <v>44</v>
      </c>
      <c r="F79" s="78" t="s">
        <v>93</v>
      </c>
      <c r="G79" s="78" t="s">
        <v>44</v>
      </c>
      <c r="H79" s="57"/>
      <c r="I79" s="11" t="s">
        <v>50</v>
      </c>
      <c r="J79" s="77" t="str">
        <f t="shared" si="16"/>
        <v>EV Subsidy</v>
      </c>
      <c r="K79" s="58" t="str">
        <f t="shared" si="16"/>
        <v>trans EV subsidy</v>
      </c>
      <c r="L79" s="80"/>
      <c r="M79" s="80"/>
      <c r="N79" s="80"/>
      <c r="O79" s="80"/>
      <c r="P79" s="79"/>
      <c r="Q79" s="80"/>
      <c r="R79" s="412"/>
      <c r="S79" s="80"/>
      <c r="T79" s="79"/>
    </row>
    <row r="80" spans="1:20" s="81" customFormat="1" ht="30">
      <c r="A80" s="77" t="str">
        <f t="shared" si="15"/>
        <v>Transportation</v>
      </c>
      <c r="B80" s="77" t="str">
        <f t="shared" si="15"/>
        <v>Electric Vehicle Subsidy</v>
      </c>
      <c r="C80" s="77" t="str">
        <f t="shared" si="15"/>
        <v>Additional EV Subsidy Percentage</v>
      </c>
      <c r="D80" s="78" t="s">
        <v>51</v>
      </c>
      <c r="E80" s="78" t="s">
        <v>45</v>
      </c>
      <c r="F80" s="78" t="s">
        <v>92</v>
      </c>
      <c r="G80" s="78" t="s">
        <v>94</v>
      </c>
      <c r="H80" s="57"/>
      <c r="I80" s="11" t="s">
        <v>50</v>
      </c>
      <c r="J80" s="77" t="str">
        <f t="shared" si="16"/>
        <v>EV Subsidy</v>
      </c>
      <c r="K80" s="58" t="str">
        <f t="shared" si="16"/>
        <v>trans EV subsidy</v>
      </c>
      <c r="L80" s="80"/>
      <c r="M80" s="80"/>
      <c r="N80" s="80"/>
      <c r="O80" s="80"/>
      <c r="P80" s="79"/>
      <c r="Q80" s="80"/>
      <c r="R80" s="412"/>
      <c r="S80" s="80"/>
      <c r="T80" s="79"/>
    </row>
    <row r="81" spans="1:20" s="81" customFormat="1" ht="30">
      <c r="A81" s="77" t="str">
        <f t="shared" si="15"/>
        <v>Transportation</v>
      </c>
      <c r="B81" s="77" t="str">
        <f t="shared" si="15"/>
        <v>Electric Vehicle Subsidy</v>
      </c>
      <c r="C81" s="77" t="str">
        <f t="shared" si="15"/>
        <v>Additional EV Subsidy Percentage</v>
      </c>
      <c r="D81" s="78" t="s">
        <v>48</v>
      </c>
      <c r="E81" s="78" t="s">
        <v>45</v>
      </c>
      <c r="F81" s="78" t="s">
        <v>93</v>
      </c>
      <c r="G81" s="78" t="s">
        <v>94</v>
      </c>
      <c r="H81" s="57"/>
      <c r="I81" s="11" t="s">
        <v>50</v>
      </c>
      <c r="J81" s="77" t="str">
        <f t="shared" si="16"/>
        <v>EV Subsidy</v>
      </c>
      <c r="K81" s="58" t="str">
        <f t="shared" si="16"/>
        <v>trans EV subsidy</v>
      </c>
      <c r="L81" s="80"/>
      <c r="M81" s="80"/>
      <c r="N81" s="80"/>
      <c r="O81" s="80"/>
      <c r="P81" s="79"/>
      <c r="Q81" s="80"/>
      <c r="R81" s="412"/>
      <c r="S81" s="80"/>
      <c r="T81" s="79"/>
    </row>
    <row r="82" spans="1:20" s="81" customFormat="1" ht="30">
      <c r="A82" s="77" t="str">
        <f t="shared" si="15"/>
        <v>Transportation</v>
      </c>
      <c r="B82" s="77" t="str">
        <f t="shared" si="15"/>
        <v>Electric Vehicle Subsidy</v>
      </c>
      <c r="C82" s="77" t="str">
        <f t="shared" si="15"/>
        <v>Additional EV Subsidy Percentage</v>
      </c>
      <c r="D82" s="78" t="s">
        <v>51</v>
      </c>
      <c r="E82" s="78" t="s">
        <v>46</v>
      </c>
      <c r="F82" s="78" t="s">
        <v>92</v>
      </c>
      <c r="G82" s="78" t="s">
        <v>95</v>
      </c>
      <c r="H82" s="57"/>
      <c r="I82" s="11" t="s">
        <v>50</v>
      </c>
      <c r="J82" s="77" t="str">
        <f t="shared" si="16"/>
        <v>EV Subsidy</v>
      </c>
      <c r="K82" s="58" t="str">
        <f t="shared" si="16"/>
        <v>trans EV subsidy</v>
      </c>
      <c r="L82" s="80"/>
      <c r="M82" s="80"/>
      <c r="N82" s="80"/>
      <c r="O82" s="80"/>
      <c r="P82" s="79"/>
      <c r="Q82" s="80"/>
      <c r="R82" s="412"/>
      <c r="S82" s="80"/>
      <c r="T82" s="79"/>
    </row>
    <row r="83" spans="1:20" s="81" customFormat="1" ht="30">
      <c r="A83" s="77" t="str">
        <f t="shared" si="15"/>
        <v>Transportation</v>
      </c>
      <c r="B83" s="77" t="str">
        <f t="shared" si="15"/>
        <v>Electric Vehicle Subsidy</v>
      </c>
      <c r="C83" s="77" t="str">
        <f t="shared" si="15"/>
        <v>Additional EV Subsidy Percentage</v>
      </c>
      <c r="D83" s="78" t="s">
        <v>48</v>
      </c>
      <c r="E83" s="78" t="s">
        <v>46</v>
      </c>
      <c r="F83" s="78" t="s">
        <v>93</v>
      </c>
      <c r="G83" s="78" t="s">
        <v>95</v>
      </c>
      <c r="H83" s="57"/>
      <c r="I83" s="11" t="s">
        <v>50</v>
      </c>
      <c r="J83" s="77" t="str">
        <f t="shared" si="16"/>
        <v>EV Subsidy</v>
      </c>
      <c r="K83" s="58" t="str">
        <f t="shared" si="16"/>
        <v>trans EV subsidy</v>
      </c>
      <c r="L83" s="80"/>
      <c r="M83" s="80"/>
      <c r="N83" s="80"/>
      <c r="O83" s="80"/>
      <c r="P83" s="79"/>
      <c r="Q83" s="80"/>
      <c r="R83" s="412"/>
      <c r="S83" s="80"/>
      <c r="T83" s="79"/>
    </row>
    <row r="84" spans="1:20" s="81" customFormat="1" ht="30">
      <c r="A84" s="77" t="str">
        <f t="shared" si="15"/>
        <v>Transportation</v>
      </c>
      <c r="B84" s="77" t="str">
        <f t="shared" si="15"/>
        <v>Electric Vehicle Subsidy</v>
      </c>
      <c r="C84" s="77" t="str">
        <f t="shared" si="15"/>
        <v>Additional EV Subsidy Percentage</v>
      </c>
      <c r="D84" s="78" t="s">
        <v>51</v>
      </c>
      <c r="E84" s="78" t="s">
        <v>47</v>
      </c>
      <c r="F84" s="78" t="s">
        <v>92</v>
      </c>
      <c r="G84" s="78" t="s">
        <v>96</v>
      </c>
      <c r="H84" s="57"/>
      <c r="I84" s="11" t="s">
        <v>50</v>
      </c>
      <c r="J84" s="77" t="str">
        <f t="shared" si="16"/>
        <v>EV Subsidy</v>
      </c>
      <c r="K84" s="58" t="str">
        <f t="shared" si="16"/>
        <v>trans EV subsidy</v>
      </c>
      <c r="L84" s="80"/>
      <c r="M84" s="80"/>
      <c r="N84" s="80"/>
      <c r="O84" s="80"/>
      <c r="P84" s="79"/>
      <c r="Q84" s="80"/>
      <c r="R84" s="412"/>
      <c r="S84" s="80"/>
      <c r="T84" s="79"/>
    </row>
    <row r="85" spans="1:20" s="81" customFormat="1" ht="30">
      <c r="A85" s="77" t="str">
        <f t="shared" si="15"/>
        <v>Transportation</v>
      </c>
      <c r="B85" s="77" t="str">
        <f t="shared" si="15"/>
        <v>Electric Vehicle Subsidy</v>
      </c>
      <c r="C85" s="77" t="str">
        <f t="shared" si="15"/>
        <v>Additional EV Subsidy Percentage</v>
      </c>
      <c r="D85" s="78" t="s">
        <v>48</v>
      </c>
      <c r="E85" s="78" t="s">
        <v>47</v>
      </c>
      <c r="F85" s="78" t="s">
        <v>93</v>
      </c>
      <c r="G85" s="78" t="s">
        <v>96</v>
      </c>
      <c r="H85" s="57"/>
      <c r="I85" s="11" t="s">
        <v>50</v>
      </c>
      <c r="J85" s="77" t="str">
        <f t="shared" si="16"/>
        <v>EV Subsidy</v>
      </c>
      <c r="K85" s="58" t="str">
        <f t="shared" si="16"/>
        <v>trans EV subsidy</v>
      </c>
      <c r="L85" s="80"/>
      <c r="M85" s="80"/>
      <c r="N85" s="80"/>
      <c r="O85" s="80"/>
      <c r="P85" s="79"/>
      <c r="Q85" s="80"/>
      <c r="R85" s="412"/>
      <c r="S85" s="80"/>
      <c r="T85" s="79"/>
    </row>
    <row r="86" spans="1:20" s="81" customFormat="1" ht="30">
      <c r="A86" s="77" t="str">
        <f t="shared" si="15"/>
        <v>Transportation</v>
      </c>
      <c r="B86" s="77" t="str">
        <f t="shared" si="15"/>
        <v>Electric Vehicle Subsidy</v>
      </c>
      <c r="C86" s="77" t="str">
        <f t="shared" si="15"/>
        <v>Additional EV Subsidy Percentage</v>
      </c>
      <c r="D86" s="78" t="s">
        <v>51</v>
      </c>
      <c r="E86" s="78" t="s">
        <v>123</v>
      </c>
      <c r="F86" s="78" t="s">
        <v>92</v>
      </c>
      <c r="G86" s="78" t="s">
        <v>165</v>
      </c>
      <c r="H86" s="57"/>
      <c r="I86" s="11" t="s">
        <v>50</v>
      </c>
      <c r="J86" s="77" t="str">
        <f t="shared" si="16"/>
        <v>EV Subsidy</v>
      </c>
      <c r="K86" s="58" t="str">
        <f t="shared" si="16"/>
        <v>trans EV subsidy</v>
      </c>
      <c r="L86" s="80"/>
      <c r="M86" s="80"/>
      <c r="N86" s="80"/>
      <c r="O86" s="80"/>
      <c r="P86" s="79"/>
      <c r="Q86" s="80"/>
      <c r="R86" s="412"/>
      <c r="S86" s="80"/>
      <c r="T86" s="79"/>
    </row>
    <row r="87" spans="1:20" s="81" customFormat="1" ht="30">
      <c r="A87" s="77" t="str">
        <f t="shared" si="15"/>
        <v>Transportation</v>
      </c>
      <c r="B87" s="77" t="str">
        <f t="shared" si="15"/>
        <v>Electric Vehicle Subsidy</v>
      </c>
      <c r="C87" s="77" t="str">
        <f t="shared" si="15"/>
        <v>Additional EV Subsidy Percentage</v>
      </c>
      <c r="D87" s="78" t="s">
        <v>48</v>
      </c>
      <c r="E87" s="78" t="s">
        <v>123</v>
      </c>
      <c r="F87" s="78" t="s">
        <v>93</v>
      </c>
      <c r="G87" s="78" t="s">
        <v>165</v>
      </c>
      <c r="H87" s="57"/>
      <c r="I87" s="11" t="s">
        <v>50</v>
      </c>
      <c r="J87" s="77" t="str">
        <f t="shared" si="16"/>
        <v>EV Subsidy</v>
      </c>
      <c r="K87" s="58" t="str">
        <f t="shared" si="16"/>
        <v>trans EV subsidy</v>
      </c>
      <c r="L87" s="80"/>
      <c r="M87" s="80"/>
      <c r="N87" s="80"/>
      <c r="O87" s="80"/>
      <c r="P87" s="79"/>
      <c r="Q87" s="80"/>
      <c r="R87" s="412"/>
      <c r="S87" s="80"/>
      <c r="T87" s="79"/>
    </row>
    <row r="88" spans="1:20" ht="105">
      <c r="A88" s="346" t="s">
        <v>4</v>
      </c>
      <c r="B88" s="346" t="s">
        <v>11</v>
      </c>
      <c r="C88" s="346" t="s">
        <v>121</v>
      </c>
      <c r="D88" s="56"/>
      <c r="E88" s="56"/>
      <c r="F88" s="56"/>
      <c r="G88" s="56"/>
      <c r="H88" s="57">
        <v>1</v>
      </c>
      <c r="I88" s="56" t="s">
        <v>49</v>
      </c>
      <c r="J88" s="57" t="s">
        <v>11</v>
      </c>
      <c r="K88" s="79" t="s">
        <v>2458</v>
      </c>
      <c r="L88" s="62">
        <v>0</v>
      </c>
      <c r="M88" s="62">
        <v>1</v>
      </c>
      <c r="N88" s="63">
        <v>0.02</v>
      </c>
      <c r="O88" s="56" t="s">
        <v>513</v>
      </c>
      <c r="P88" s="56" t="s">
        <v>2466</v>
      </c>
      <c r="Q88" s="56" t="s">
        <v>217</v>
      </c>
      <c r="R88" s="413" t="s">
        <v>218</v>
      </c>
      <c r="S88" s="56" t="s">
        <v>168</v>
      </c>
      <c r="T88" s="56" t="s">
        <v>197</v>
      </c>
    </row>
    <row r="89" spans="1:20" ht="75" customHeight="1">
      <c r="A89" s="346" t="s">
        <v>4</v>
      </c>
      <c r="B89" s="346" t="s">
        <v>5</v>
      </c>
      <c r="C89" s="346" t="s">
        <v>337</v>
      </c>
      <c r="D89" s="56" t="s">
        <v>51</v>
      </c>
      <c r="E89" s="56" t="s">
        <v>43</v>
      </c>
      <c r="F89" s="56" t="s">
        <v>92</v>
      </c>
      <c r="G89" s="56" t="s">
        <v>43</v>
      </c>
      <c r="H89" s="357">
        <v>362</v>
      </c>
      <c r="I89" s="11" t="s">
        <v>49</v>
      </c>
      <c r="J89" s="57" t="s">
        <v>407</v>
      </c>
      <c r="K89" s="79" t="s">
        <v>2457</v>
      </c>
      <c r="L89" s="62">
        <v>0</v>
      </c>
      <c r="M89" s="62">
        <f>ROUND(MaxBoundCalculations!B88,1)</f>
        <v>1</v>
      </c>
      <c r="N89" s="62">
        <v>0.01</v>
      </c>
      <c r="O89" s="56" t="s">
        <v>122</v>
      </c>
      <c r="P89" s="56" t="s">
        <v>2841</v>
      </c>
      <c r="Q89" s="56" t="s">
        <v>219</v>
      </c>
      <c r="R89" s="413" t="s">
        <v>220</v>
      </c>
      <c r="S89" s="403" t="s">
        <v>2729</v>
      </c>
      <c r="T89" s="56" t="s">
        <v>426</v>
      </c>
    </row>
    <row r="90" spans="1:20" ht="90" customHeight="1">
      <c r="A90" s="77" t="str">
        <f t="shared" ref="A90:C94" si="17">A$89</f>
        <v>Transportation</v>
      </c>
      <c r="B90" s="77" t="str">
        <f t="shared" si="17"/>
        <v>Fuel Economy Standard</v>
      </c>
      <c r="C90" s="77" t="str">
        <f t="shared" si="17"/>
        <v>Percentage Additional Improvement of Fuel Economy Std</v>
      </c>
      <c r="D90" s="56" t="s">
        <v>48</v>
      </c>
      <c r="E90" s="56" t="s">
        <v>43</v>
      </c>
      <c r="F90" s="56" t="s">
        <v>93</v>
      </c>
      <c r="G90" s="56" t="s">
        <v>43</v>
      </c>
      <c r="H90" s="57">
        <v>363</v>
      </c>
      <c r="I90" s="11" t="s">
        <v>49</v>
      </c>
      <c r="J90" s="339" t="str">
        <f>J$89</f>
        <v>Vehicle Fuel Economy Standards</v>
      </c>
      <c r="K90" s="339" t="str">
        <f>K$89</f>
        <v>trans fuel economy standards</v>
      </c>
      <c r="L90" s="356">
        <f t="shared" ref="L90:T99" si="18">L$89</f>
        <v>0</v>
      </c>
      <c r="M90" s="356">
        <f t="shared" si="18"/>
        <v>1</v>
      </c>
      <c r="N90" s="356">
        <f t="shared" si="18"/>
        <v>0.01</v>
      </c>
      <c r="O90" s="77" t="str">
        <f t="shared" si="18"/>
        <v>% increase in miles/gal</v>
      </c>
      <c r="P90" s="56" t="s">
        <v>2840</v>
      </c>
      <c r="Q90" s="77" t="str">
        <f t="shared" si="18"/>
        <v>transportation-sector-main.html#fuel-econ-std</v>
      </c>
      <c r="R90" s="401" t="str">
        <f t="shared" si="18"/>
        <v>fuel-economy-standard.html</v>
      </c>
      <c r="S90" s="360" t="str">
        <f t="shared" si="18"/>
        <v>U. S. EPA, 2012, "Fact Sheet: EPA and NHTSA Set Standards to Reduce Greenhouse Gases and Improve Fuel Economy for Model Years 2017-2025 Cars and Light Trucks", https://nepis.epa.gov/Exe/ZyNET.exe/P100EZ7C.txt?ZyActionD=ZyDocument&amp;Client=EPA&amp;Index=2011%20Thru%202015&amp;Docs=&amp;Query=&amp;Time=&amp;EndTime=&amp;SearchMethod=1&amp;TocRestrict=n&amp;Toc=&amp;TocEntry=&amp;QField=&amp;QFieldYear=&amp;QFieldMonth=&amp;QFieldDay=&amp;UseQField=&amp;IntQFieldOp=0&amp;ExtQFieldOp=0&amp;XmlQuery=&amp;File=D%3A%5CZYFILES%5CINDEX%20DATA%5C11THRU15%5CTXT%5C00000005%5CP100EZ7C.txt&amp;User=ANONYMOUS&amp;Password=anonymous&amp;SortMethod=h%7C-&amp;MaximumDocuments=1&amp;FuzzyDegree=0&amp;ImageQuality=r75g8/r75g8/x150y150g16/i425&amp;Display=hpfr&amp;DefSeekPage=x&amp;SearchBack=ZyActionL&amp;Back=ZyActionS&amp;BackDesc=Results%20page&amp;MaximumPages=1&amp;ZyEntry=4, Table 1, Row 4.</v>
      </c>
      <c r="T90" s="360" t="str">
        <f t="shared" si="18"/>
        <v>National Research Council, 2013, "Transitions to Alternative Vehicles and Fuels", https://www.nap.edu/catalog/18264/transitions-to-alternative-vehicles-and-fuels, Table 2.9, Fuel economy test mpg.</v>
      </c>
    </row>
    <row r="91" spans="1:20" ht="90" customHeight="1">
      <c r="A91" s="77" t="str">
        <f>A$89</f>
        <v>Transportation</v>
      </c>
      <c r="B91" s="77" t="str">
        <f t="shared" ref="B91:C94" si="19">B$89</f>
        <v>Fuel Economy Standard</v>
      </c>
      <c r="C91" s="77" t="str">
        <f t="shared" si="19"/>
        <v>Percentage Additional Improvement of Fuel Economy Std</v>
      </c>
      <c r="D91" s="56" t="s">
        <v>51</v>
      </c>
      <c r="E91" s="56" t="s">
        <v>44</v>
      </c>
      <c r="F91" s="56" t="s">
        <v>92</v>
      </c>
      <c r="G91" s="56" t="s">
        <v>44</v>
      </c>
      <c r="H91" s="363">
        <v>364</v>
      </c>
      <c r="I91" s="11" t="s">
        <v>49</v>
      </c>
      <c r="J91" s="339" t="str">
        <f t="shared" ref="J91:J100" si="20">J$89</f>
        <v>Vehicle Fuel Economy Standards</v>
      </c>
      <c r="K91" s="339" t="str">
        <f t="shared" ref="K91:K100" si="21">K$89</f>
        <v>trans fuel economy standards</v>
      </c>
      <c r="L91" s="356">
        <f t="shared" si="18"/>
        <v>0</v>
      </c>
      <c r="M91" s="359">
        <v>0.66</v>
      </c>
      <c r="N91" s="356">
        <f t="shared" si="18"/>
        <v>0.01</v>
      </c>
      <c r="O91" s="77" t="str">
        <f t="shared" si="18"/>
        <v>% increase in miles/gal</v>
      </c>
      <c r="P91" s="56" t="s">
        <v>2859</v>
      </c>
      <c r="Q91" s="77" t="str">
        <f t="shared" si="18"/>
        <v>transportation-sector-main.html#fuel-econ-std</v>
      </c>
      <c r="R91" s="401" t="str">
        <f t="shared" si="18"/>
        <v>fuel-economy-standard.html</v>
      </c>
      <c r="S91" s="403" t="s">
        <v>2730</v>
      </c>
      <c r="T91" s="56" t="s">
        <v>437</v>
      </c>
    </row>
    <row r="92" spans="1:20" ht="105" customHeight="1">
      <c r="A92" s="77" t="str">
        <f t="shared" si="17"/>
        <v>Transportation</v>
      </c>
      <c r="B92" s="77" t="str">
        <f t="shared" si="17"/>
        <v>Fuel Economy Standard</v>
      </c>
      <c r="C92" s="77" t="str">
        <f t="shared" si="17"/>
        <v>Percentage Additional Improvement of Fuel Economy Std</v>
      </c>
      <c r="D92" s="56" t="s">
        <v>48</v>
      </c>
      <c r="E92" s="56" t="s">
        <v>44</v>
      </c>
      <c r="F92" s="56" t="s">
        <v>93</v>
      </c>
      <c r="G92" s="56" t="s">
        <v>44</v>
      </c>
      <c r="H92" s="57">
        <v>365</v>
      </c>
      <c r="I92" s="11" t="s">
        <v>49</v>
      </c>
      <c r="J92" s="339" t="str">
        <f t="shared" si="20"/>
        <v>Vehicle Fuel Economy Standards</v>
      </c>
      <c r="K92" s="339" t="str">
        <f t="shared" si="21"/>
        <v>trans fuel economy standards</v>
      </c>
      <c r="L92" s="356">
        <f t="shared" si="18"/>
        <v>0</v>
      </c>
      <c r="M92" s="356">
        <f>M$91</f>
        <v>0.66</v>
      </c>
      <c r="N92" s="356">
        <f t="shared" si="18"/>
        <v>0.01</v>
      </c>
      <c r="O92" s="77" t="str">
        <f t="shared" si="18"/>
        <v>% increase in miles/gal</v>
      </c>
      <c r="P92" s="56" t="s">
        <v>2860</v>
      </c>
      <c r="Q92" s="77" t="str">
        <f t="shared" si="18"/>
        <v>transportation-sector-main.html#fuel-econ-std</v>
      </c>
      <c r="R92" s="401" t="str">
        <f t="shared" si="18"/>
        <v>fuel-economy-standard.html</v>
      </c>
      <c r="S92" s="404" t="str">
        <f>S$91</f>
        <v>U.S. EPA, 2015, "EPA and NHTSA Propose Standards to Reduce Greenhouse Gas Emissions and Improve Fuel Efficiency of Medium- and Heavy-Duty Vehicles for Model Year 2018 and Beyond", https://nepis.epa.gov/Exe/ZyNET.exe/P100P7NL.txt?ZyActionD=ZyDocument&amp;Client=EPA&amp;Index=2016%20Thru%202020&amp;Docs=&amp;Query=&amp;Time=&amp;EndTime=&amp;SearchMethod=1&amp;TocRestrict=n&amp;Toc=&amp;TocEntry=&amp;QField=&amp;QFieldYear=&amp;QFieldMonth=&amp;QFieldDay=&amp;UseQField=&amp;IntQFieldOp=0&amp;ExtQFieldOp=0&amp;XmlQuery=&amp;File=D%3A%5CZYFILES%5CINDEX%20DATA%5C16THRU20%5CTXT%5C00000002%5CP100P7NL.txt&amp;User=ANONYMOUS&amp;Password=anonymous&amp;SortMethod=h%7C-&amp;MaximumDocuments=1&amp;FuzzyDegree=0&amp;ImageQuality=r75g8/r75g8/x150y150g16/i425&amp;Display=hpfr&amp;DefSeekPage=x&amp;SearchBack=ZyActionL&amp;Back=ZyActionS&amp;BackDesc=Results%20page&amp;MaximumPages=1&amp;ZyEntry=3, Page 3.</v>
      </c>
      <c r="T92" s="360" t="str">
        <f t="shared" si="18"/>
        <v>National Research Council, 2013, "Transitions to Alternative Vehicles and Fuels", https://www.nap.edu/catalog/18264/transitions-to-alternative-vehicles-and-fuels, Table 2.9, Fuel economy test mpg.</v>
      </c>
    </row>
    <row r="93" spans="1:20" ht="120">
      <c r="A93" s="77" t="str">
        <f t="shared" si="17"/>
        <v>Transportation</v>
      </c>
      <c r="B93" s="77" t="str">
        <f t="shared" si="17"/>
        <v>Fuel Economy Standard</v>
      </c>
      <c r="C93" s="77" t="str">
        <f t="shared" si="17"/>
        <v>Percentage Additional Improvement of Fuel Economy Std</v>
      </c>
      <c r="D93" s="56" t="s">
        <v>51</v>
      </c>
      <c r="E93" s="56" t="s">
        <v>45</v>
      </c>
      <c r="F93" s="56" t="s">
        <v>92</v>
      </c>
      <c r="G93" s="56" t="s">
        <v>94</v>
      </c>
      <c r="H93" s="363">
        <v>366</v>
      </c>
      <c r="I93" s="11" t="s">
        <v>49</v>
      </c>
      <c r="J93" s="339" t="str">
        <f t="shared" si="20"/>
        <v>Vehicle Fuel Economy Standards</v>
      </c>
      <c r="K93" s="339" t="str">
        <f t="shared" si="21"/>
        <v>trans fuel economy standards</v>
      </c>
      <c r="L93" s="356">
        <f t="shared" si="18"/>
        <v>0</v>
      </c>
      <c r="M93" s="359">
        <v>0.54</v>
      </c>
      <c r="N93" s="356">
        <f t="shared" si="18"/>
        <v>0.01</v>
      </c>
      <c r="O93" s="77" t="str">
        <f t="shared" si="18"/>
        <v>% increase in miles/gal</v>
      </c>
      <c r="P93" s="5" t="s">
        <v>2736</v>
      </c>
      <c r="Q93" s="77" t="str">
        <f t="shared" si="18"/>
        <v>transportation-sector-main.html#fuel-econ-std</v>
      </c>
      <c r="R93" s="401" t="str">
        <f t="shared" si="18"/>
        <v>fuel-economy-standard.html</v>
      </c>
      <c r="S93" s="56" t="s">
        <v>176</v>
      </c>
      <c r="T93" s="56" t="s">
        <v>198</v>
      </c>
    </row>
    <row r="94" spans="1:20" ht="120">
      <c r="A94" s="77" t="str">
        <f t="shared" si="17"/>
        <v>Transportation</v>
      </c>
      <c r="B94" s="77" t="str">
        <f t="shared" si="19"/>
        <v>Fuel Economy Standard</v>
      </c>
      <c r="C94" s="77" t="str">
        <f t="shared" si="19"/>
        <v>Percentage Additional Improvement of Fuel Economy Std</v>
      </c>
      <c r="D94" s="56" t="s">
        <v>48</v>
      </c>
      <c r="E94" s="56" t="s">
        <v>45</v>
      </c>
      <c r="F94" s="56" t="s">
        <v>93</v>
      </c>
      <c r="G94" s="56" t="s">
        <v>94</v>
      </c>
      <c r="H94" s="57">
        <v>367</v>
      </c>
      <c r="I94" s="11" t="s">
        <v>49</v>
      </c>
      <c r="J94" s="339" t="str">
        <f t="shared" si="20"/>
        <v>Vehicle Fuel Economy Standards</v>
      </c>
      <c r="K94" s="339" t="str">
        <f t="shared" si="21"/>
        <v>trans fuel economy standards</v>
      </c>
      <c r="L94" s="356">
        <f t="shared" si="18"/>
        <v>0</v>
      </c>
      <c r="M94" s="356">
        <f>M$93</f>
        <v>0.54</v>
      </c>
      <c r="N94" s="356">
        <f t="shared" si="18"/>
        <v>0.01</v>
      </c>
      <c r="O94" s="77" t="str">
        <f t="shared" si="18"/>
        <v>% increase in miles/gal</v>
      </c>
      <c r="P94" s="56" t="s">
        <v>2737</v>
      </c>
      <c r="Q94" s="77" t="str">
        <f t="shared" si="18"/>
        <v>transportation-sector-main.html#fuel-econ-std</v>
      </c>
      <c r="R94" s="401" t="str">
        <f t="shared" si="18"/>
        <v>fuel-economy-standard.html</v>
      </c>
      <c r="S94" s="56" t="s">
        <v>176</v>
      </c>
      <c r="T94" s="356" t="str">
        <f>T$93</f>
        <v>David McCollum, Gregory Gould, and Davide Greene, 2009, "Greenhouse Gas Emissions from Aviation and Marine Transportation: Mitigation Potential and Policies", Pew Center on Global Climate Change, http://www.c2es.org/docUploads/aviation-and-marine-report-2009.pdf, Table 4</v>
      </c>
    </row>
    <row r="95" spans="1:20" ht="75">
      <c r="A95" s="77" t="str">
        <f t="shared" ref="A95:C100" si="22">A$89</f>
        <v>Transportation</v>
      </c>
      <c r="B95" s="77" t="str">
        <f t="shared" si="22"/>
        <v>Fuel Economy Standard</v>
      </c>
      <c r="C95" s="77" t="str">
        <f t="shared" si="22"/>
        <v>Percentage Additional Improvement of Fuel Economy Std</v>
      </c>
      <c r="D95" s="56" t="s">
        <v>51</v>
      </c>
      <c r="E95" s="56" t="s">
        <v>46</v>
      </c>
      <c r="F95" s="56" t="s">
        <v>92</v>
      </c>
      <c r="G95" s="56" t="s">
        <v>95</v>
      </c>
      <c r="H95" s="363">
        <v>368</v>
      </c>
      <c r="I95" s="11" t="s">
        <v>49</v>
      </c>
      <c r="J95" s="339" t="str">
        <f t="shared" si="20"/>
        <v>Vehicle Fuel Economy Standards</v>
      </c>
      <c r="K95" s="339" t="str">
        <f t="shared" si="21"/>
        <v>trans fuel economy standards</v>
      </c>
      <c r="L95" s="356">
        <f t="shared" si="18"/>
        <v>0</v>
      </c>
      <c r="M95" s="359">
        <v>0.2</v>
      </c>
      <c r="N95" s="356">
        <f t="shared" si="18"/>
        <v>0.01</v>
      </c>
      <c r="O95" s="77" t="str">
        <f t="shared" si="18"/>
        <v>% increase in miles/gal</v>
      </c>
      <c r="P95" s="56" t="s">
        <v>2735</v>
      </c>
      <c r="Q95" s="77" t="str">
        <f t="shared" si="18"/>
        <v>transportation-sector-main.html#fuel-econ-std</v>
      </c>
      <c r="R95" s="401" t="str">
        <f t="shared" si="18"/>
        <v>fuel-economy-standard.html</v>
      </c>
      <c r="S95" s="56" t="s">
        <v>176</v>
      </c>
      <c r="T95" s="56" t="s">
        <v>199</v>
      </c>
    </row>
    <row r="96" spans="1:20" ht="75">
      <c r="A96" s="77" t="str">
        <f t="shared" si="22"/>
        <v>Transportation</v>
      </c>
      <c r="B96" s="77" t="str">
        <f t="shared" si="22"/>
        <v>Fuel Economy Standard</v>
      </c>
      <c r="C96" s="77" t="str">
        <f t="shared" si="22"/>
        <v>Percentage Additional Improvement of Fuel Economy Std</v>
      </c>
      <c r="D96" s="56" t="s">
        <v>48</v>
      </c>
      <c r="E96" s="56" t="s">
        <v>46</v>
      </c>
      <c r="F96" s="56" t="s">
        <v>93</v>
      </c>
      <c r="G96" s="56" t="s">
        <v>95</v>
      </c>
      <c r="H96" s="57">
        <v>369</v>
      </c>
      <c r="I96" s="11" t="s">
        <v>49</v>
      </c>
      <c r="J96" s="339" t="str">
        <f t="shared" si="20"/>
        <v>Vehicle Fuel Economy Standards</v>
      </c>
      <c r="K96" s="339" t="str">
        <f t="shared" si="21"/>
        <v>trans fuel economy standards</v>
      </c>
      <c r="L96" s="356">
        <f t="shared" si="18"/>
        <v>0</v>
      </c>
      <c r="M96" s="356">
        <f>M$95</f>
        <v>0.2</v>
      </c>
      <c r="N96" s="356">
        <f t="shared" si="18"/>
        <v>0.01</v>
      </c>
      <c r="O96" s="77" t="str">
        <f t="shared" si="18"/>
        <v>% increase in miles/gal</v>
      </c>
      <c r="P96" s="56" t="s">
        <v>2734</v>
      </c>
      <c r="Q96" s="77" t="str">
        <f t="shared" si="18"/>
        <v>transportation-sector-main.html#fuel-econ-std</v>
      </c>
      <c r="R96" s="401" t="str">
        <f t="shared" si="18"/>
        <v>fuel-economy-standard.html</v>
      </c>
      <c r="S96" s="56" t="s">
        <v>176</v>
      </c>
      <c r="T96" s="356" t="str">
        <f>T$95</f>
        <v>U.S. DOE, 2013, "Potential for Energy Efficiency Improvement Beyond the Light-Duty-Vehicle Sector", http://www.nrel.gov/docs/fy13osti/55637.pdf, Section 3.4.5, Paragraph 1</v>
      </c>
    </row>
    <row r="97" spans="1:20" ht="120">
      <c r="A97" s="77" t="str">
        <f t="shared" si="22"/>
        <v>Transportation</v>
      </c>
      <c r="B97" s="77" t="str">
        <f t="shared" si="22"/>
        <v>Fuel Economy Standard</v>
      </c>
      <c r="C97" s="77" t="str">
        <f t="shared" si="22"/>
        <v>Percentage Additional Improvement of Fuel Economy Std</v>
      </c>
      <c r="D97" s="56" t="s">
        <v>51</v>
      </c>
      <c r="E97" s="56" t="s">
        <v>47</v>
      </c>
      <c r="F97" s="56" t="s">
        <v>92</v>
      </c>
      <c r="G97" s="56" t="s">
        <v>96</v>
      </c>
      <c r="H97" s="363">
        <v>370</v>
      </c>
      <c r="I97" s="11" t="s">
        <v>49</v>
      </c>
      <c r="J97" s="339" t="str">
        <f t="shared" si="20"/>
        <v>Vehicle Fuel Economy Standards</v>
      </c>
      <c r="K97" s="339" t="str">
        <f t="shared" si="21"/>
        <v>trans fuel economy standards</v>
      </c>
      <c r="L97" s="356">
        <f t="shared" si="18"/>
        <v>0</v>
      </c>
      <c r="M97" s="359">
        <v>0.2</v>
      </c>
      <c r="N97" s="356">
        <f t="shared" si="18"/>
        <v>0.01</v>
      </c>
      <c r="O97" s="77" t="str">
        <f t="shared" si="18"/>
        <v>% increase in miles/gal</v>
      </c>
      <c r="P97" s="56" t="s">
        <v>2732</v>
      </c>
      <c r="Q97" s="77" t="str">
        <f t="shared" si="18"/>
        <v>transportation-sector-main.html#fuel-econ-std</v>
      </c>
      <c r="R97" s="401" t="str">
        <f t="shared" si="18"/>
        <v>fuel-economy-standard.html</v>
      </c>
      <c r="S97" s="56" t="s">
        <v>176</v>
      </c>
      <c r="T97" s="56" t="s">
        <v>198</v>
      </c>
    </row>
    <row r="98" spans="1:20" ht="120">
      <c r="A98" s="77" t="str">
        <f t="shared" si="22"/>
        <v>Transportation</v>
      </c>
      <c r="B98" s="77" t="str">
        <f t="shared" si="22"/>
        <v>Fuel Economy Standard</v>
      </c>
      <c r="C98" s="77" t="str">
        <f t="shared" si="22"/>
        <v>Percentage Additional Improvement of Fuel Economy Std</v>
      </c>
      <c r="D98" s="56" t="s">
        <v>48</v>
      </c>
      <c r="E98" s="56" t="s">
        <v>47</v>
      </c>
      <c r="F98" s="56" t="s">
        <v>93</v>
      </c>
      <c r="G98" s="56" t="s">
        <v>96</v>
      </c>
      <c r="H98" s="57">
        <v>371</v>
      </c>
      <c r="I98" s="11" t="s">
        <v>49</v>
      </c>
      <c r="J98" s="339" t="str">
        <f t="shared" si="20"/>
        <v>Vehicle Fuel Economy Standards</v>
      </c>
      <c r="K98" s="339" t="str">
        <f t="shared" si="21"/>
        <v>trans fuel economy standards</v>
      </c>
      <c r="L98" s="356">
        <f t="shared" si="18"/>
        <v>0</v>
      </c>
      <c r="M98" s="356">
        <f>M$97</f>
        <v>0.2</v>
      </c>
      <c r="N98" s="356">
        <f t="shared" si="18"/>
        <v>0.01</v>
      </c>
      <c r="O98" s="77" t="str">
        <f t="shared" si="18"/>
        <v>% increase in miles/gal</v>
      </c>
      <c r="P98" s="56" t="s">
        <v>2733</v>
      </c>
      <c r="Q98" s="77" t="str">
        <f t="shared" si="18"/>
        <v>transportation-sector-main.html#fuel-econ-std</v>
      </c>
      <c r="R98" s="401" t="str">
        <f t="shared" si="18"/>
        <v>fuel-economy-standard.html</v>
      </c>
      <c r="S98" s="56" t="s">
        <v>176</v>
      </c>
      <c r="T98" s="356" t="str">
        <f>T$97</f>
        <v>David McCollum, Gregory Gould, and Davide Greene, 2009, "Greenhouse Gas Emissions from Aviation and Marine Transportation: Mitigation Potential and Policies", Pew Center on Global Climate Change, http://www.c2es.org/docUploads/aviation-and-marine-report-2009.pdf, Table 4</v>
      </c>
    </row>
    <row r="99" spans="1:20" ht="120">
      <c r="A99" s="77" t="str">
        <f t="shared" si="22"/>
        <v>Transportation</v>
      </c>
      <c r="B99" s="77" t="str">
        <f t="shared" si="22"/>
        <v>Fuel Economy Standard</v>
      </c>
      <c r="C99" s="77" t="str">
        <f t="shared" si="22"/>
        <v>Percentage Additional Improvement of Fuel Economy Std</v>
      </c>
      <c r="D99" s="56" t="s">
        <v>51</v>
      </c>
      <c r="E99" s="56" t="s">
        <v>123</v>
      </c>
      <c r="F99" s="56" t="s">
        <v>92</v>
      </c>
      <c r="G99" s="56" t="s">
        <v>165</v>
      </c>
      <c r="H99" s="363">
        <v>372</v>
      </c>
      <c r="I99" s="11" t="s">
        <v>49</v>
      </c>
      <c r="J99" s="339" t="str">
        <f t="shared" si="20"/>
        <v>Vehicle Fuel Economy Standards</v>
      </c>
      <c r="K99" s="339" t="str">
        <f t="shared" si="21"/>
        <v>trans fuel economy standards</v>
      </c>
      <c r="L99" s="356">
        <f t="shared" si="18"/>
        <v>0</v>
      </c>
      <c r="M99" s="359">
        <v>0.74</v>
      </c>
      <c r="N99" s="356">
        <f t="shared" si="18"/>
        <v>0.01</v>
      </c>
      <c r="O99" s="77" t="str">
        <f t="shared" si="18"/>
        <v>% increase in miles/gal</v>
      </c>
      <c r="P99" s="56" t="s">
        <v>2731</v>
      </c>
      <c r="Q99" s="77" t="str">
        <f t="shared" si="18"/>
        <v>transportation-sector-main.html#fuel-econ-std</v>
      </c>
      <c r="R99" s="401" t="str">
        <f t="shared" si="18"/>
        <v>fuel-economy-standard.html</v>
      </c>
      <c r="S99" s="56" t="s">
        <v>176</v>
      </c>
      <c r="T99" s="56" t="s">
        <v>455</v>
      </c>
    </row>
    <row r="100" spans="1:20" ht="45">
      <c r="A100" s="77" t="str">
        <f t="shared" si="22"/>
        <v>Transportation</v>
      </c>
      <c r="B100" s="77" t="str">
        <f t="shared" si="22"/>
        <v>Fuel Economy Standard</v>
      </c>
      <c r="C100" s="77" t="str">
        <f t="shared" si="22"/>
        <v>Percentage Additional Improvement of Fuel Economy Std</v>
      </c>
      <c r="D100" s="56" t="s">
        <v>48</v>
      </c>
      <c r="E100" s="56" t="s">
        <v>123</v>
      </c>
      <c r="F100" s="56" t="s">
        <v>93</v>
      </c>
      <c r="G100" s="56" t="s">
        <v>165</v>
      </c>
      <c r="H100" s="57">
        <v>373</v>
      </c>
      <c r="I100" s="11" t="s">
        <v>50</v>
      </c>
      <c r="J100" s="339" t="str">
        <f t="shared" si="20"/>
        <v>Vehicle Fuel Economy Standards</v>
      </c>
      <c r="K100" s="339" t="str">
        <f t="shared" si="21"/>
        <v>trans fuel economy standards</v>
      </c>
      <c r="L100" s="64"/>
      <c r="M100" s="66"/>
      <c r="N100" s="64"/>
      <c r="O100" s="58"/>
      <c r="P100" s="56"/>
      <c r="Q100" s="58"/>
      <c r="R100" s="414"/>
      <c r="S100" s="56"/>
      <c r="T100" s="56"/>
    </row>
    <row r="101" spans="1:20" s="3" customFormat="1" ht="120">
      <c r="A101" s="347" t="s">
        <v>4</v>
      </c>
      <c r="B101" s="347" t="s">
        <v>2925</v>
      </c>
      <c r="C101" s="347" t="s">
        <v>2926</v>
      </c>
      <c r="D101" s="56" t="s">
        <v>51</v>
      </c>
      <c r="E101" s="56" t="s">
        <v>43</v>
      </c>
      <c r="F101" s="56" t="s">
        <v>92</v>
      </c>
      <c r="G101" s="56" t="s">
        <v>43</v>
      </c>
      <c r="H101" s="59">
        <v>460</v>
      </c>
      <c r="I101" s="56" t="s">
        <v>49</v>
      </c>
      <c r="J101" s="347" t="s">
        <v>2927</v>
      </c>
      <c r="K101" s="346" t="s">
        <v>2928</v>
      </c>
      <c r="L101" s="65">
        <v>0</v>
      </c>
      <c r="M101" s="65">
        <v>1</v>
      </c>
      <c r="N101" s="65">
        <v>0.01</v>
      </c>
      <c r="O101" s="56" t="s">
        <v>540</v>
      </c>
      <c r="P101" s="56" t="s">
        <v>2930</v>
      </c>
      <c r="Q101" s="76"/>
      <c r="R101" s="410" t="s">
        <v>3208</v>
      </c>
      <c r="S101" s="405" t="s">
        <v>2929</v>
      </c>
      <c r="T101" s="11"/>
    </row>
    <row r="102" spans="1:20" ht="120">
      <c r="A102" s="77" t="str">
        <f>A$101</f>
        <v>Transportation</v>
      </c>
      <c r="B102" s="77" t="str">
        <f t="shared" ref="B102:C112" si="23">B$101</f>
        <v>Hydrogen Vehicle Sales Mandate</v>
      </c>
      <c r="C102" s="77" t="str">
        <f t="shared" si="23"/>
        <v>Minimum Required Hydrogen Vehicle Sales Percentage</v>
      </c>
      <c r="D102" s="56" t="s">
        <v>48</v>
      </c>
      <c r="E102" s="56" t="s">
        <v>43</v>
      </c>
      <c r="F102" s="56" t="s">
        <v>93</v>
      </c>
      <c r="G102" s="56" t="s">
        <v>43</v>
      </c>
      <c r="H102" s="57">
        <v>461</v>
      </c>
      <c r="I102" s="56" t="s">
        <v>49</v>
      </c>
      <c r="J102" s="77" t="str">
        <f t="shared" ref="J102:O110" si="24">J$101</f>
        <v>Hydrogen Veh Sales Mandate</v>
      </c>
      <c r="K102" s="77" t="str">
        <f t="shared" si="24"/>
        <v>trans hydrogen vehicle minimum</v>
      </c>
      <c r="L102" s="356">
        <f t="shared" si="24"/>
        <v>0</v>
      </c>
      <c r="M102" s="356">
        <f t="shared" si="24"/>
        <v>1</v>
      </c>
      <c r="N102" s="356">
        <f t="shared" si="24"/>
        <v>0.01</v>
      </c>
      <c r="O102" s="77" t="str">
        <f t="shared" si="24"/>
        <v>% of new vehicles sold</v>
      </c>
      <c r="P102" s="56" t="s">
        <v>2933</v>
      </c>
      <c r="Q102" s="58"/>
      <c r="R102" s="401" t="str">
        <f t="shared" ref="R102:R104" si="25">R$101</f>
        <v>hydrogen-vehicle-mandate.html</v>
      </c>
      <c r="S102" s="56"/>
      <c r="T102" s="56"/>
    </row>
    <row r="103" spans="1:20" ht="120">
      <c r="A103" s="77" t="str">
        <f t="shared" ref="A103:A112" si="26">A$101</f>
        <v>Transportation</v>
      </c>
      <c r="B103" s="77" t="str">
        <f t="shared" si="23"/>
        <v>Hydrogen Vehicle Sales Mandate</v>
      </c>
      <c r="C103" s="77" t="str">
        <f t="shared" si="23"/>
        <v>Minimum Required Hydrogen Vehicle Sales Percentage</v>
      </c>
      <c r="D103" s="56" t="s">
        <v>51</v>
      </c>
      <c r="E103" s="56" t="s">
        <v>44</v>
      </c>
      <c r="F103" s="56" t="s">
        <v>92</v>
      </c>
      <c r="G103" s="56" t="s">
        <v>44</v>
      </c>
      <c r="H103" s="59">
        <v>462</v>
      </c>
      <c r="I103" s="56" t="s">
        <v>49</v>
      </c>
      <c r="J103" s="77" t="str">
        <f t="shared" si="24"/>
        <v>Hydrogen Veh Sales Mandate</v>
      </c>
      <c r="K103" s="77" t="str">
        <f t="shared" si="24"/>
        <v>trans hydrogen vehicle minimum</v>
      </c>
      <c r="L103" s="356">
        <f t="shared" si="24"/>
        <v>0</v>
      </c>
      <c r="M103" s="356">
        <f t="shared" si="24"/>
        <v>1</v>
      </c>
      <c r="N103" s="356">
        <f t="shared" si="24"/>
        <v>0.01</v>
      </c>
      <c r="O103" s="77" t="str">
        <f t="shared" si="24"/>
        <v>% of new vehicles sold</v>
      </c>
      <c r="P103" s="56" t="s">
        <v>2931</v>
      </c>
      <c r="Q103" s="58"/>
      <c r="R103" s="401" t="str">
        <f t="shared" si="25"/>
        <v>hydrogen-vehicle-mandate.html</v>
      </c>
      <c r="S103" s="56"/>
      <c r="T103" s="56"/>
    </row>
    <row r="104" spans="1:20" ht="120">
      <c r="A104" s="77" t="str">
        <f t="shared" si="26"/>
        <v>Transportation</v>
      </c>
      <c r="B104" s="77" t="str">
        <f t="shared" si="23"/>
        <v>Hydrogen Vehicle Sales Mandate</v>
      </c>
      <c r="C104" s="77" t="str">
        <f t="shared" si="23"/>
        <v>Minimum Required Hydrogen Vehicle Sales Percentage</v>
      </c>
      <c r="D104" s="56" t="s">
        <v>48</v>
      </c>
      <c r="E104" s="56" t="s">
        <v>44</v>
      </c>
      <c r="F104" s="56" t="s">
        <v>93</v>
      </c>
      <c r="G104" s="56" t="s">
        <v>44</v>
      </c>
      <c r="H104" s="57">
        <v>463</v>
      </c>
      <c r="I104" s="56" t="s">
        <v>49</v>
      </c>
      <c r="J104" s="77" t="str">
        <f t="shared" si="24"/>
        <v>Hydrogen Veh Sales Mandate</v>
      </c>
      <c r="K104" s="77" t="str">
        <f t="shared" si="24"/>
        <v>trans hydrogen vehicle minimum</v>
      </c>
      <c r="L104" s="356">
        <f t="shared" si="24"/>
        <v>0</v>
      </c>
      <c r="M104" s="356">
        <f t="shared" si="24"/>
        <v>1</v>
      </c>
      <c r="N104" s="356">
        <f t="shared" si="24"/>
        <v>0.01</v>
      </c>
      <c r="O104" s="77" t="str">
        <f t="shared" si="24"/>
        <v>% of new vehicles sold</v>
      </c>
      <c r="P104" s="56" t="s">
        <v>2932</v>
      </c>
      <c r="Q104" s="58"/>
      <c r="R104" s="401" t="str">
        <f t="shared" si="25"/>
        <v>hydrogen-vehicle-mandate.html</v>
      </c>
      <c r="S104" s="56"/>
      <c r="T104" s="56"/>
    </row>
    <row r="105" spans="1:20" ht="75">
      <c r="A105" s="77" t="str">
        <f t="shared" si="26"/>
        <v>Transportation</v>
      </c>
      <c r="B105" s="77" t="str">
        <f t="shared" si="23"/>
        <v>Hydrogen Vehicle Sales Mandate</v>
      </c>
      <c r="C105" s="77" t="str">
        <f t="shared" si="23"/>
        <v>Minimum Required Hydrogen Vehicle Sales Percentage</v>
      </c>
      <c r="D105" s="56" t="s">
        <v>51</v>
      </c>
      <c r="E105" s="56" t="s">
        <v>45</v>
      </c>
      <c r="F105" s="56" t="s">
        <v>92</v>
      </c>
      <c r="G105" s="56" t="s">
        <v>94</v>
      </c>
      <c r="H105" s="57">
        <v>502</v>
      </c>
      <c r="I105" s="56" t="s">
        <v>49</v>
      </c>
      <c r="J105" s="77" t="str">
        <f t="shared" si="24"/>
        <v>Hydrogen Veh Sales Mandate</v>
      </c>
      <c r="K105" s="77" t="str">
        <f t="shared" si="24"/>
        <v>trans hydrogen vehicle minimum</v>
      </c>
      <c r="L105" s="356">
        <f t="shared" si="24"/>
        <v>0</v>
      </c>
      <c r="M105" s="356">
        <f t="shared" si="24"/>
        <v>1</v>
      </c>
      <c r="N105" s="356">
        <f t="shared" si="24"/>
        <v>0.01</v>
      </c>
      <c r="O105" s="77" t="str">
        <f t="shared" si="24"/>
        <v>% of new vehicles sold</v>
      </c>
      <c r="P105" s="56" t="s">
        <v>3259</v>
      </c>
      <c r="Q105" s="58"/>
      <c r="R105" s="414"/>
      <c r="S105" s="56"/>
      <c r="T105" s="56"/>
    </row>
    <row r="106" spans="1:20" ht="75">
      <c r="A106" s="77" t="str">
        <f t="shared" si="26"/>
        <v>Transportation</v>
      </c>
      <c r="B106" s="77" t="str">
        <f t="shared" si="23"/>
        <v>Hydrogen Vehicle Sales Mandate</v>
      </c>
      <c r="C106" s="77" t="str">
        <f t="shared" si="23"/>
        <v>Minimum Required Hydrogen Vehicle Sales Percentage</v>
      </c>
      <c r="D106" s="56" t="s">
        <v>48</v>
      </c>
      <c r="E106" s="56" t="s">
        <v>45</v>
      </c>
      <c r="F106" s="56" t="s">
        <v>93</v>
      </c>
      <c r="G106" s="56" t="s">
        <v>94</v>
      </c>
      <c r="H106" s="57">
        <v>503</v>
      </c>
      <c r="I106" s="56" t="s">
        <v>49</v>
      </c>
      <c r="J106" s="77" t="str">
        <f t="shared" si="24"/>
        <v>Hydrogen Veh Sales Mandate</v>
      </c>
      <c r="K106" s="77" t="str">
        <f t="shared" si="24"/>
        <v>trans hydrogen vehicle minimum</v>
      </c>
      <c r="L106" s="356">
        <f t="shared" si="24"/>
        <v>0</v>
      </c>
      <c r="M106" s="356">
        <f t="shared" si="24"/>
        <v>1</v>
      </c>
      <c r="N106" s="356">
        <f t="shared" si="24"/>
        <v>0.01</v>
      </c>
      <c r="O106" s="77" t="str">
        <f t="shared" si="24"/>
        <v>% of new vehicles sold</v>
      </c>
      <c r="P106" s="56" t="s">
        <v>3260</v>
      </c>
      <c r="Q106" s="58"/>
      <c r="R106" s="414"/>
      <c r="S106" s="56"/>
      <c r="T106" s="56"/>
    </row>
    <row r="107" spans="1:20" ht="75">
      <c r="A107" s="77" t="str">
        <f t="shared" si="26"/>
        <v>Transportation</v>
      </c>
      <c r="B107" s="77" t="str">
        <f t="shared" si="23"/>
        <v>Hydrogen Vehicle Sales Mandate</v>
      </c>
      <c r="C107" s="77" t="str">
        <f t="shared" si="23"/>
        <v>Minimum Required Hydrogen Vehicle Sales Percentage</v>
      </c>
      <c r="D107" s="56" t="s">
        <v>51</v>
      </c>
      <c r="E107" s="56" t="s">
        <v>46</v>
      </c>
      <c r="F107" s="56" t="s">
        <v>92</v>
      </c>
      <c r="G107" s="56" t="s">
        <v>95</v>
      </c>
      <c r="H107" s="57">
        <v>504</v>
      </c>
      <c r="I107" s="56" t="s">
        <v>49</v>
      </c>
      <c r="J107" s="77" t="str">
        <f t="shared" si="24"/>
        <v>Hydrogen Veh Sales Mandate</v>
      </c>
      <c r="K107" s="77" t="str">
        <f t="shared" si="24"/>
        <v>trans hydrogen vehicle minimum</v>
      </c>
      <c r="L107" s="356">
        <f t="shared" si="24"/>
        <v>0</v>
      </c>
      <c r="M107" s="356">
        <f t="shared" si="24"/>
        <v>1</v>
      </c>
      <c r="N107" s="356">
        <f t="shared" si="24"/>
        <v>0.01</v>
      </c>
      <c r="O107" s="77" t="str">
        <f t="shared" si="24"/>
        <v>% of new vehicles sold</v>
      </c>
      <c r="P107" s="56" t="s">
        <v>3257</v>
      </c>
      <c r="Q107" s="58"/>
      <c r="R107" s="414"/>
      <c r="S107" s="56"/>
      <c r="T107" s="56"/>
    </row>
    <row r="108" spans="1:20" ht="75">
      <c r="A108" s="77" t="str">
        <f t="shared" si="26"/>
        <v>Transportation</v>
      </c>
      <c r="B108" s="77" t="str">
        <f t="shared" si="23"/>
        <v>Hydrogen Vehicle Sales Mandate</v>
      </c>
      <c r="C108" s="77" t="str">
        <f t="shared" si="23"/>
        <v>Minimum Required Hydrogen Vehicle Sales Percentage</v>
      </c>
      <c r="D108" s="56" t="s">
        <v>48</v>
      </c>
      <c r="E108" s="56" t="s">
        <v>46</v>
      </c>
      <c r="F108" s="56" t="s">
        <v>93</v>
      </c>
      <c r="G108" s="56" t="s">
        <v>95</v>
      </c>
      <c r="H108" s="57">
        <v>505</v>
      </c>
      <c r="I108" s="56" t="s">
        <v>49</v>
      </c>
      <c r="J108" s="77" t="str">
        <f t="shared" si="24"/>
        <v>Hydrogen Veh Sales Mandate</v>
      </c>
      <c r="K108" s="77" t="str">
        <f t="shared" si="24"/>
        <v>trans hydrogen vehicle minimum</v>
      </c>
      <c r="L108" s="356">
        <f t="shared" si="24"/>
        <v>0</v>
      </c>
      <c r="M108" s="356">
        <f t="shared" si="24"/>
        <v>1</v>
      </c>
      <c r="N108" s="356">
        <f t="shared" si="24"/>
        <v>0.01</v>
      </c>
      <c r="O108" s="77" t="str">
        <f t="shared" si="24"/>
        <v>% of new vehicles sold</v>
      </c>
      <c r="P108" s="56" t="s">
        <v>3258</v>
      </c>
      <c r="Q108" s="58"/>
      <c r="R108" s="414"/>
      <c r="S108" s="56"/>
      <c r="T108" s="56"/>
    </row>
    <row r="109" spans="1:20" ht="75">
      <c r="A109" s="77" t="str">
        <f t="shared" si="26"/>
        <v>Transportation</v>
      </c>
      <c r="B109" s="77" t="str">
        <f t="shared" si="23"/>
        <v>Hydrogen Vehicle Sales Mandate</v>
      </c>
      <c r="C109" s="77" t="str">
        <f t="shared" si="23"/>
        <v>Minimum Required Hydrogen Vehicle Sales Percentage</v>
      </c>
      <c r="D109" s="56" t="s">
        <v>51</v>
      </c>
      <c r="E109" s="56" t="s">
        <v>47</v>
      </c>
      <c r="F109" s="56" t="s">
        <v>92</v>
      </c>
      <c r="G109" s="56" t="s">
        <v>96</v>
      </c>
      <c r="H109" s="57">
        <v>506</v>
      </c>
      <c r="I109" s="56" t="s">
        <v>49</v>
      </c>
      <c r="J109" s="77" t="str">
        <f t="shared" si="24"/>
        <v>Hydrogen Veh Sales Mandate</v>
      </c>
      <c r="K109" s="77" t="str">
        <f t="shared" si="24"/>
        <v>trans hydrogen vehicle minimum</v>
      </c>
      <c r="L109" s="356">
        <f t="shared" si="24"/>
        <v>0</v>
      </c>
      <c r="M109" s="356">
        <f t="shared" si="24"/>
        <v>1</v>
      </c>
      <c r="N109" s="356">
        <f t="shared" si="24"/>
        <v>0.01</v>
      </c>
      <c r="O109" s="77" t="str">
        <f t="shared" si="24"/>
        <v>% of new vehicles sold</v>
      </c>
      <c r="P109" s="56" t="s">
        <v>3261</v>
      </c>
      <c r="Q109" s="58"/>
      <c r="R109" s="414"/>
      <c r="S109" s="56"/>
      <c r="T109" s="56"/>
    </row>
    <row r="110" spans="1:20" ht="90">
      <c r="A110" s="77" t="str">
        <f t="shared" si="26"/>
        <v>Transportation</v>
      </c>
      <c r="B110" s="77" t="str">
        <f t="shared" si="23"/>
        <v>Hydrogen Vehicle Sales Mandate</v>
      </c>
      <c r="C110" s="77" t="str">
        <f t="shared" si="23"/>
        <v>Minimum Required Hydrogen Vehicle Sales Percentage</v>
      </c>
      <c r="D110" s="56" t="s">
        <v>48</v>
      </c>
      <c r="E110" s="56" t="s">
        <v>47</v>
      </c>
      <c r="F110" s="56" t="s">
        <v>93</v>
      </c>
      <c r="G110" s="56" t="s">
        <v>96</v>
      </c>
      <c r="H110" s="57">
        <v>507</v>
      </c>
      <c r="I110" s="56" t="s">
        <v>49</v>
      </c>
      <c r="J110" s="77" t="str">
        <f t="shared" si="24"/>
        <v>Hydrogen Veh Sales Mandate</v>
      </c>
      <c r="K110" s="77" t="str">
        <f t="shared" si="24"/>
        <v>trans hydrogen vehicle minimum</v>
      </c>
      <c r="L110" s="356">
        <f t="shared" si="24"/>
        <v>0</v>
      </c>
      <c r="M110" s="356">
        <f t="shared" si="24"/>
        <v>1</v>
      </c>
      <c r="N110" s="356">
        <f t="shared" si="24"/>
        <v>0.01</v>
      </c>
      <c r="O110" s="77" t="str">
        <f t="shared" si="24"/>
        <v>% of new vehicles sold</v>
      </c>
      <c r="P110" s="56" t="s">
        <v>3262</v>
      </c>
      <c r="Q110" s="58"/>
      <c r="R110" s="414"/>
      <c r="S110" s="56"/>
      <c r="T110" s="56"/>
    </row>
    <row r="111" spans="1:20" ht="30">
      <c r="A111" s="77" t="str">
        <f t="shared" si="26"/>
        <v>Transportation</v>
      </c>
      <c r="B111" s="77" t="str">
        <f t="shared" si="23"/>
        <v>Hydrogen Vehicle Sales Mandate</v>
      </c>
      <c r="C111" s="77" t="str">
        <f t="shared" si="23"/>
        <v>Minimum Required Hydrogen Vehicle Sales Percentage</v>
      </c>
      <c r="D111" s="56" t="s">
        <v>51</v>
      </c>
      <c r="E111" s="56" t="s">
        <v>123</v>
      </c>
      <c r="F111" s="56" t="s">
        <v>92</v>
      </c>
      <c r="G111" s="56" t="s">
        <v>165</v>
      </c>
      <c r="H111" s="57"/>
      <c r="I111" s="11" t="s">
        <v>50</v>
      </c>
      <c r="J111" s="339"/>
      <c r="K111" s="339"/>
      <c r="L111" s="64"/>
      <c r="M111" s="66"/>
      <c r="N111" s="64"/>
      <c r="O111" s="58"/>
      <c r="P111" s="56"/>
      <c r="Q111" s="58"/>
      <c r="R111" s="414"/>
      <c r="S111" s="56"/>
      <c r="T111" s="56"/>
    </row>
    <row r="112" spans="1:20" ht="30">
      <c r="A112" s="77" t="str">
        <f t="shared" si="26"/>
        <v>Transportation</v>
      </c>
      <c r="B112" s="77" t="str">
        <f t="shared" si="23"/>
        <v>Hydrogen Vehicle Sales Mandate</v>
      </c>
      <c r="C112" s="77" t="str">
        <f t="shared" si="23"/>
        <v>Minimum Required Hydrogen Vehicle Sales Percentage</v>
      </c>
      <c r="D112" s="56" t="s">
        <v>48</v>
      </c>
      <c r="E112" s="56" t="s">
        <v>123</v>
      </c>
      <c r="F112" s="56" t="s">
        <v>93</v>
      </c>
      <c r="G112" s="56" t="s">
        <v>165</v>
      </c>
      <c r="H112" s="57"/>
      <c r="I112" s="11" t="s">
        <v>50</v>
      </c>
      <c r="J112" s="339"/>
      <c r="K112" s="339"/>
      <c r="L112" s="64"/>
      <c r="M112" s="66"/>
      <c r="N112" s="64"/>
      <c r="O112" s="58"/>
      <c r="P112" s="56"/>
      <c r="Q112" s="58"/>
      <c r="R112" s="414"/>
      <c r="S112" s="56"/>
      <c r="T112" s="56"/>
    </row>
    <row r="113" spans="1:20" s="3" customFormat="1" ht="60">
      <c r="A113" s="347" t="s">
        <v>4</v>
      </c>
      <c r="B113" s="347" t="s">
        <v>545</v>
      </c>
      <c r="C113" s="347" t="s">
        <v>546</v>
      </c>
      <c r="D113" s="56"/>
      <c r="E113" s="56"/>
      <c r="F113" s="56"/>
      <c r="G113" s="56"/>
      <c r="H113" s="59">
        <v>190</v>
      </c>
      <c r="I113" s="56" t="s">
        <v>49</v>
      </c>
      <c r="J113" s="78" t="s">
        <v>545</v>
      </c>
      <c r="K113" s="79" t="s">
        <v>2456</v>
      </c>
      <c r="L113" s="66">
        <v>0</v>
      </c>
      <c r="M113" s="66">
        <v>0.2</v>
      </c>
      <c r="N113" s="66">
        <v>0.01</v>
      </c>
      <c r="O113" s="11" t="s">
        <v>547</v>
      </c>
      <c r="P113" s="56" t="s">
        <v>2467</v>
      </c>
      <c r="Q113" s="56" t="s">
        <v>548</v>
      </c>
      <c r="R113" s="413" t="s">
        <v>549</v>
      </c>
      <c r="S113" s="11" t="s">
        <v>550</v>
      </c>
      <c r="T113" s="11"/>
    </row>
    <row r="114" spans="1:20" ht="105">
      <c r="A114" s="346" t="s">
        <v>4</v>
      </c>
      <c r="B114" s="346" t="s">
        <v>12</v>
      </c>
      <c r="C114" s="346" t="s">
        <v>338</v>
      </c>
      <c r="D114" s="56" t="s">
        <v>51</v>
      </c>
      <c r="E114" s="56"/>
      <c r="F114" s="56" t="s">
        <v>509</v>
      </c>
      <c r="G114" s="56"/>
      <c r="H114" s="57">
        <v>8</v>
      </c>
      <c r="I114" s="56" t="s">
        <v>49</v>
      </c>
      <c r="J114" s="79" t="s">
        <v>12</v>
      </c>
      <c r="K114" s="79" t="s">
        <v>2455</v>
      </c>
      <c r="L114" s="63">
        <v>0</v>
      </c>
      <c r="M114" s="63">
        <v>1</v>
      </c>
      <c r="N114" s="63">
        <v>0.01</v>
      </c>
      <c r="O114" s="56" t="s">
        <v>40</v>
      </c>
      <c r="P114" s="56" t="s">
        <v>2468</v>
      </c>
      <c r="Q114" s="56" t="s">
        <v>221</v>
      </c>
      <c r="R114" s="413" t="s">
        <v>222</v>
      </c>
      <c r="S114" s="406" t="s">
        <v>510</v>
      </c>
      <c r="T114" s="56"/>
    </row>
    <row r="115" spans="1:20" ht="75">
      <c r="A115" s="77" t="str">
        <f>A$114</f>
        <v>Transportation</v>
      </c>
      <c r="B115" s="77" t="str">
        <f t="shared" ref="B115:C115" si="27">B$114</f>
        <v>Transportation Demand Management</v>
      </c>
      <c r="C115" s="77" t="str">
        <f t="shared" si="27"/>
        <v>Fraction of TDM Package Implemented</v>
      </c>
      <c r="D115" s="56" t="s">
        <v>48</v>
      </c>
      <c r="E115" s="56"/>
      <c r="F115" s="56" t="s">
        <v>93</v>
      </c>
      <c r="G115" s="56"/>
      <c r="H115" s="57">
        <v>179</v>
      </c>
      <c r="I115" s="56" t="s">
        <v>49</v>
      </c>
      <c r="J115" s="77" t="str">
        <f t="shared" ref="J115:S115" si="28">J$114</f>
        <v>Transportation Demand Management</v>
      </c>
      <c r="K115" s="67" t="str">
        <f t="shared" si="28"/>
        <v>trans TDM</v>
      </c>
      <c r="L115" s="67">
        <f t="shared" si="28"/>
        <v>0</v>
      </c>
      <c r="M115" s="67">
        <f t="shared" si="28"/>
        <v>1</v>
      </c>
      <c r="N115" s="67">
        <f t="shared" si="28"/>
        <v>0.01</v>
      </c>
      <c r="O115" s="61" t="str">
        <f t="shared" si="28"/>
        <v>% of TDM package implemented</v>
      </c>
      <c r="P115" s="56" t="s">
        <v>2469</v>
      </c>
      <c r="Q115" s="61" t="str">
        <f t="shared" si="28"/>
        <v>transportation-sector-main.html#tdm</v>
      </c>
      <c r="R115" s="415" t="str">
        <f t="shared" si="28"/>
        <v>transportation-demand-management.html</v>
      </c>
      <c r="S115" s="61" t="str">
        <f t="shared" si="28"/>
        <v>International Energy Agency, 2009, "Transport, Energy and CO2: Moving toward Sustainability", http://www.iea.org/publications/freepublications/publication/transport2009.pdf</v>
      </c>
      <c r="T115" s="56"/>
    </row>
    <row r="116" spans="1:20" ht="45">
      <c r="A116" s="346" t="s">
        <v>78</v>
      </c>
      <c r="B116" s="346" t="s">
        <v>16</v>
      </c>
      <c r="C116" s="346" t="s">
        <v>2915</v>
      </c>
      <c r="D116" s="56" t="s">
        <v>125</v>
      </c>
      <c r="E116" s="56" t="s">
        <v>313</v>
      </c>
      <c r="F116" s="56" t="s">
        <v>317</v>
      </c>
      <c r="G116" s="56" t="s">
        <v>131</v>
      </c>
      <c r="H116" s="57">
        <v>435</v>
      </c>
      <c r="I116" s="56" t="s">
        <v>49</v>
      </c>
      <c r="J116" s="79" t="s">
        <v>16</v>
      </c>
      <c r="K116" s="79" t="s">
        <v>2914</v>
      </c>
      <c r="L116" s="62">
        <v>0</v>
      </c>
      <c r="M116" s="62">
        <v>1</v>
      </c>
      <c r="N116" s="62">
        <v>0.01</v>
      </c>
      <c r="O116" s="56" t="s">
        <v>124</v>
      </c>
      <c r="P116" s="56" t="s">
        <v>2883</v>
      </c>
      <c r="Q116" s="56" t="s">
        <v>223</v>
      </c>
      <c r="R116" s="413" t="s">
        <v>224</v>
      </c>
      <c r="S116" s="56"/>
      <c r="T116" s="56"/>
    </row>
    <row r="117" spans="1:20" ht="45">
      <c r="A117" s="77" t="str">
        <f>A$116</f>
        <v>Buildings and Appliances</v>
      </c>
      <c r="B117" s="77" t="str">
        <f t="shared" ref="B117:C129" si="29">B$116</f>
        <v>Building Component Electrification</v>
      </c>
      <c r="C117" s="77" t="str">
        <f t="shared" si="29"/>
        <v>Fraction of New Bldg Components Shifted to Other Fuels</v>
      </c>
      <c r="D117" s="56" t="s">
        <v>126</v>
      </c>
      <c r="E117" s="56" t="s">
        <v>313</v>
      </c>
      <c r="F117" s="56" t="s">
        <v>317</v>
      </c>
      <c r="G117" s="56" t="s">
        <v>132</v>
      </c>
      <c r="H117" s="57">
        <v>436</v>
      </c>
      <c r="I117" s="56" t="s">
        <v>50</v>
      </c>
      <c r="J117" s="77"/>
      <c r="K117" s="69"/>
      <c r="L117" s="356"/>
      <c r="M117" s="356"/>
      <c r="N117" s="67"/>
      <c r="O117" s="61"/>
      <c r="P117" s="56"/>
      <c r="Q117" s="61"/>
      <c r="R117" s="415"/>
      <c r="S117" s="61"/>
      <c r="T117" s="61"/>
    </row>
    <row r="118" spans="1:20" ht="45">
      <c r="A118" s="77" t="str">
        <f t="shared" ref="A118:C130" si="30">A$116</f>
        <v>Buildings and Appliances</v>
      </c>
      <c r="B118" s="77" t="str">
        <f t="shared" si="29"/>
        <v>Building Component Electrification</v>
      </c>
      <c r="C118" s="77" t="str">
        <f t="shared" si="29"/>
        <v>Fraction of New Bldg Components Shifted to Other Fuels</v>
      </c>
      <c r="D118" s="56" t="s">
        <v>128</v>
      </c>
      <c r="E118" s="56" t="s">
        <v>313</v>
      </c>
      <c r="F118" s="56" t="s">
        <v>317</v>
      </c>
      <c r="G118" s="56" t="s">
        <v>134</v>
      </c>
      <c r="H118" s="57">
        <v>437</v>
      </c>
      <c r="I118" s="56" t="s">
        <v>50</v>
      </c>
      <c r="J118" s="77"/>
      <c r="K118" s="69"/>
      <c r="L118" s="69"/>
      <c r="M118" s="67"/>
      <c r="N118" s="67"/>
      <c r="O118" s="61"/>
      <c r="P118" s="56"/>
      <c r="Q118" s="61"/>
      <c r="R118" s="415"/>
      <c r="S118" s="61"/>
      <c r="T118" s="61"/>
    </row>
    <row r="119" spans="1:20" ht="45">
      <c r="A119" s="77" t="str">
        <f t="shared" si="30"/>
        <v>Buildings and Appliances</v>
      </c>
      <c r="B119" s="77" t="str">
        <f t="shared" si="29"/>
        <v>Building Component Electrification</v>
      </c>
      <c r="C119" s="77" t="str">
        <f t="shared" si="29"/>
        <v>Fraction of New Bldg Components Shifted to Other Fuels</v>
      </c>
      <c r="D119" s="56" t="s">
        <v>129</v>
      </c>
      <c r="E119" s="56" t="s">
        <v>313</v>
      </c>
      <c r="F119" s="56" t="s">
        <v>317</v>
      </c>
      <c r="G119" s="56" t="s">
        <v>135</v>
      </c>
      <c r="H119" s="57">
        <v>438</v>
      </c>
      <c r="I119" s="56" t="s">
        <v>49</v>
      </c>
      <c r="J119" s="77" t="str">
        <f t="shared" ref="J119:J121" si="31">J$116</f>
        <v>Building Component Electrification</v>
      </c>
      <c r="K119" s="69" t="str">
        <f t="shared" ref="K119:Q121" si="32">K$116</f>
        <v>bldgs new component fuel shifting</v>
      </c>
      <c r="L119" s="356">
        <f t="shared" si="32"/>
        <v>0</v>
      </c>
      <c r="M119" s="356">
        <f t="shared" si="32"/>
        <v>1</v>
      </c>
      <c r="N119" s="67">
        <f t="shared" si="32"/>
        <v>0.01</v>
      </c>
      <c r="O119" s="61" t="str">
        <f t="shared" si="32"/>
        <v>% of newly sold non-electric building components</v>
      </c>
      <c r="P119" s="56" t="s">
        <v>2884</v>
      </c>
      <c r="Q119" s="61" t="str">
        <f t="shared" si="32"/>
        <v>buildings-sector-main.html#component-elec</v>
      </c>
      <c r="R119" s="415" t="str">
        <f t="shared" ref="R119:R121" si="33">R$116</f>
        <v>building-component-electrification.html</v>
      </c>
      <c r="S119" s="61"/>
      <c r="T119" s="61"/>
    </row>
    <row r="120" spans="1:20" ht="45">
      <c r="A120" s="77" t="str">
        <f t="shared" si="30"/>
        <v>Buildings and Appliances</v>
      </c>
      <c r="B120" s="77" t="str">
        <f t="shared" si="29"/>
        <v>Building Component Electrification</v>
      </c>
      <c r="C120" s="77" t="str">
        <f t="shared" si="29"/>
        <v>Fraction of New Bldg Components Shifted to Other Fuels</v>
      </c>
      <c r="D120" s="56" t="s">
        <v>130</v>
      </c>
      <c r="E120" s="56" t="s">
        <v>313</v>
      </c>
      <c r="F120" s="56" t="s">
        <v>317</v>
      </c>
      <c r="G120" s="56" t="s">
        <v>136</v>
      </c>
      <c r="H120" s="57">
        <v>439</v>
      </c>
      <c r="I120" s="56" t="s">
        <v>49</v>
      </c>
      <c r="J120" s="77" t="str">
        <f t="shared" si="31"/>
        <v>Building Component Electrification</v>
      </c>
      <c r="K120" s="69" t="str">
        <f t="shared" si="32"/>
        <v>bldgs new component fuel shifting</v>
      </c>
      <c r="L120" s="356">
        <f t="shared" si="32"/>
        <v>0</v>
      </c>
      <c r="M120" s="356">
        <f t="shared" si="32"/>
        <v>1</v>
      </c>
      <c r="N120" s="67">
        <f t="shared" si="32"/>
        <v>0.01</v>
      </c>
      <c r="O120" s="61" t="str">
        <f t="shared" si="32"/>
        <v>% of newly sold non-electric building components</v>
      </c>
      <c r="P120" s="56" t="s">
        <v>2885</v>
      </c>
      <c r="Q120" s="61" t="str">
        <f t="shared" si="32"/>
        <v>buildings-sector-main.html#component-elec</v>
      </c>
      <c r="R120" s="415" t="str">
        <f t="shared" si="33"/>
        <v>building-component-electrification.html</v>
      </c>
      <c r="S120" s="61"/>
      <c r="T120" s="61"/>
    </row>
    <row r="121" spans="1:20" ht="45">
      <c r="A121" s="77" t="str">
        <f t="shared" si="30"/>
        <v>Buildings and Appliances</v>
      </c>
      <c r="B121" s="77" t="str">
        <f t="shared" si="29"/>
        <v>Building Component Electrification</v>
      </c>
      <c r="C121" s="77" t="str">
        <f t="shared" si="29"/>
        <v>Fraction of New Bldg Components Shifted to Other Fuels</v>
      </c>
      <c r="D121" s="56" t="s">
        <v>125</v>
      </c>
      <c r="E121" s="56" t="s">
        <v>314</v>
      </c>
      <c r="F121" s="56" t="s">
        <v>316</v>
      </c>
      <c r="G121" s="56" t="s">
        <v>131</v>
      </c>
      <c r="H121" s="57">
        <v>440</v>
      </c>
      <c r="I121" s="56" t="s">
        <v>49</v>
      </c>
      <c r="J121" s="77" t="str">
        <f t="shared" si="31"/>
        <v>Building Component Electrification</v>
      </c>
      <c r="K121" s="69" t="str">
        <f t="shared" si="32"/>
        <v>bldgs new component fuel shifting</v>
      </c>
      <c r="L121" s="356">
        <f t="shared" si="32"/>
        <v>0</v>
      </c>
      <c r="M121" s="356">
        <f t="shared" si="32"/>
        <v>1</v>
      </c>
      <c r="N121" s="67">
        <f t="shared" si="32"/>
        <v>0.01</v>
      </c>
      <c r="O121" s="61" t="str">
        <f t="shared" si="32"/>
        <v>% of newly sold non-electric building components</v>
      </c>
      <c r="P121" s="56" t="s">
        <v>2886</v>
      </c>
      <c r="Q121" s="61" t="str">
        <f t="shared" si="32"/>
        <v>buildings-sector-main.html#component-elec</v>
      </c>
      <c r="R121" s="415" t="str">
        <f t="shared" si="33"/>
        <v>building-component-electrification.html</v>
      </c>
      <c r="S121" s="61"/>
      <c r="T121" s="61"/>
    </row>
    <row r="122" spans="1:20" ht="45">
      <c r="A122" s="77" t="str">
        <f t="shared" si="30"/>
        <v>Buildings and Appliances</v>
      </c>
      <c r="B122" s="77" t="str">
        <f t="shared" si="29"/>
        <v>Building Component Electrification</v>
      </c>
      <c r="C122" s="77" t="str">
        <f t="shared" si="29"/>
        <v>Fraction of New Bldg Components Shifted to Other Fuels</v>
      </c>
      <c r="D122" s="56" t="s">
        <v>126</v>
      </c>
      <c r="E122" s="56" t="s">
        <v>314</v>
      </c>
      <c r="F122" s="56" t="s">
        <v>316</v>
      </c>
      <c r="G122" s="56" t="s">
        <v>132</v>
      </c>
      <c r="H122" s="57">
        <v>441</v>
      </c>
      <c r="I122" s="56" t="s">
        <v>50</v>
      </c>
      <c r="J122" s="77"/>
      <c r="K122" s="69"/>
      <c r="L122" s="69"/>
      <c r="M122" s="67"/>
      <c r="N122" s="67"/>
      <c r="O122" s="61"/>
      <c r="P122" s="56"/>
      <c r="Q122" s="61"/>
      <c r="R122" s="415"/>
      <c r="S122" s="61"/>
      <c r="T122" s="61"/>
    </row>
    <row r="123" spans="1:20" ht="45">
      <c r="A123" s="77" t="str">
        <f t="shared" si="30"/>
        <v>Buildings and Appliances</v>
      </c>
      <c r="B123" s="77" t="str">
        <f t="shared" si="29"/>
        <v>Building Component Electrification</v>
      </c>
      <c r="C123" s="77" t="str">
        <f t="shared" si="29"/>
        <v>Fraction of New Bldg Components Shifted to Other Fuels</v>
      </c>
      <c r="D123" s="56" t="s">
        <v>128</v>
      </c>
      <c r="E123" s="56" t="s">
        <v>314</v>
      </c>
      <c r="F123" s="56" t="s">
        <v>316</v>
      </c>
      <c r="G123" s="56" t="s">
        <v>134</v>
      </c>
      <c r="H123" s="57">
        <v>442</v>
      </c>
      <c r="I123" s="56" t="s">
        <v>50</v>
      </c>
      <c r="J123" s="77"/>
      <c r="K123" s="69"/>
      <c r="L123" s="69"/>
      <c r="M123" s="67"/>
      <c r="N123" s="67"/>
      <c r="O123" s="61"/>
      <c r="P123" s="56"/>
      <c r="Q123" s="61"/>
      <c r="R123" s="415"/>
      <c r="S123" s="61"/>
      <c r="T123" s="61"/>
    </row>
    <row r="124" spans="1:20" ht="45">
      <c r="A124" s="77" t="str">
        <f t="shared" si="30"/>
        <v>Buildings and Appliances</v>
      </c>
      <c r="B124" s="77" t="str">
        <f t="shared" si="29"/>
        <v>Building Component Electrification</v>
      </c>
      <c r="C124" s="77" t="str">
        <f t="shared" si="29"/>
        <v>Fraction of New Bldg Components Shifted to Other Fuels</v>
      </c>
      <c r="D124" s="56" t="s">
        <v>129</v>
      </c>
      <c r="E124" s="56" t="s">
        <v>314</v>
      </c>
      <c r="F124" s="56" t="s">
        <v>316</v>
      </c>
      <c r="G124" s="56" t="s">
        <v>135</v>
      </c>
      <c r="H124" s="57">
        <v>443</v>
      </c>
      <c r="I124" s="56" t="s">
        <v>49</v>
      </c>
      <c r="J124" s="77" t="str">
        <f t="shared" ref="J124:O126" si="34">J$116</f>
        <v>Building Component Electrification</v>
      </c>
      <c r="K124" s="69" t="str">
        <f t="shared" si="34"/>
        <v>bldgs new component fuel shifting</v>
      </c>
      <c r="L124" s="356">
        <f t="shared" si="34"/>
        <v>0</v>
      </c>
      <c r="M124" s="356">
        <f t="shared" si="34"/>
        <v>1</v>
      </c>
      <c r="N124" s="67">
        <f t="shared" si="34"/>
        <v>0.01</v>
      </c>
      <c r="O124" s="61" t="str">
        <f t="shared" si="34"/>
        <v>% of newly sold non-electric building components</v>
      </c>
      <c r="P124" s="56" t="s">
        <v>2887</v>
      </c>
      <c r="Q124" s="61" t="str">
        <f t="shared" ref="Q124:R126" si="35">Q$116</f>
        <v>buildings-sector-main.html#component-elec</v>
      </c>
      <c r="R124" s="415" t="str">
        <f t="shared" si="35"/>
        <v>building-component-electrification.html</v>
      </c>
      <c r="S124" s="61"/>
      <c r="T124" s="61"/>
    </row>
    <row r="125" spans="1:20" ht="45">
      <c r="A125" s="77" t="str">
        <f t="shared" si="30"/>
        <v>Buildings and Appliances</v>
      </c>
      <c r="B125" s="77" t="str">
        <f t="shared" si="29"/>
        <v>Building Component Electrification</v>
      </c>
      <c r="C125" s="77" t="str">
        <f t="shared" si="29"/>
        <v>Fraction of New Bldg Components Shifted to Other Fuels</v>
      </c>
      <c r="D125" s="56" t="s">
        <v>130</v>
      </c>
      <c r="E125" s="56" t="s">
        <v>314</v>
      </c>
      <c r="F125" s="56" t="s">
        <v>316</v>
      </c>
      <c r="G125" s="56" t="s">
        <v>136</v>
      </c>
      <c r="H125" s="57">
        <v>444</v>
      </c>
      <c r="I125" s="56" t="s">
        <v>49</v>
      </c>
      <c r="J125" s="77" t="str">
        <f t="shared" si="34"/>
        <v>Building Component Electrification</v>
      </c>
      <c r="K125" s="69" t="str">
        <f t="shared" si="34"/>
        <v>bldgs new component fuel shifting</v>
      </c>
      <c r="L125" s="356">
        <f t="shared" si="34"/>
        <v>0</v>
      </c>
      <c r="M125" s="356">
        <f t="shared" si="34"/>
        <v>1</v>
      </c>
      <c r="N125" s="67">
        <f t="shared" si="34"/>
        <v>0.01</v>
      </c>
      <c r="O125" s="61" t="str">
        <f t="shared" si="34"/>
        <v>% of newly sold non-electric building components</v>
      </c>
      <c r="P125" s="56" t="s">
        <v>2885</v>
      </c>
      <c r="Q125" s="61" t="str">
        <f t="shared" si="35"/>
        <v>buildings-sector-main.html#component-elec</v>
      </c>
      <c r="R125" s="415" t="str">
        <f t="shared" si="35"/>
        <v>building-component-electrification.html</v>
      </c>
      <c r="S125" s="61"/>
      <c r="T125" s="61"/>
    </row>
    <row r="126" spans="1:20" ht="45">
      <c r="A126" s="77" t="str">
        <f t="shared" si="30"/>
        <v>Buildings and Appliances</v>
      </c>
      <c r="B126" s="77" t="str">
        <f t="shared" si="29"/>
        <v>Building Component Electrification</v>
      </c>
      <c r="C126" s="77" t="str">
        <f t="shared" si="29"/>
        <v>Fraction of New Bldg Components Shifted to Other Fuels</v>
      </c>
      <c r="D126" s="56" t="s">
        <v>125</v>
      </c>
      <c r="E126" s="56" t="s">
        <v>315</v>
      </c>
      <c r="F126" s="56" t="s">
        <v>189</v>
      </c>
      <c r="G126" s="56" t="s">
        <v>131</v>
      </c>
      <c r="H126" s="57">
        <v>445</v>
      </c>
      <c r="I126" s="56" t="s">
        <v>49</v>
      </c>
      <c r="J126" s="77" t="str">
        <f t="shared" si="34"/>
        <v>Building Component Electrification</v>
      </c>
      <c r="K126" s="69" t="str">
        <f t="shared" si="34"/>
        <v>bldgs new component fuel shifting</v>
      </c>
      <c r="L126" s="356">
        <f t="shared" si="34"/>
        <v>0</v>
      </c>
      <c r="M126" s="356">
        <f t="shared" si="34"/>
        <v>1</v>
      </c>
      <c r="N126" s="67">
        <f t="shared" si="34"/>
        <v>0.01</v>
      </c>
      <c r="O126" s="61" t="str">
        <f t="shared" si="34"/>
        <v>% of newly sold non-electric building components</v>
      </c>
      <c r="P126" s="56" t="s">
        <v>2888</v>
      </c>
      <c r="Q126" s="61" t="str">
        <f t="shared" si="35"/>
        <v>buildings-sector-main.html#component-elec</v>
      </c>
      <c r="R126" s="415" t="str">
        <f t="shared" si="35"/>
        <v>building-component-electrification.html</v>
      </c>
      <c r="S126" s="61"/>
      <c r="T126" s="61"/>
    </row>
    <row r="127" spans="1:20" ht="45">
      <c r="A127" s="77" t="str">
        <f t="shared" si="30"/>
        <v>Buildings and Appliances</v>
      </c>
      <c r="B127" s="77" t="str">
        <f t="shared" si="29"/>
        <v>Building Component Electrification</v>
      </c>
      <c r="C127" s="77" t="str">
        <f t="shared" si="29"/>
        <v>Fraction of New Bldg Components Shifted to Other Fuels</v>
      </c>
      <c r="D127" s="56" t="s">
        <v>126</v>
      </c>
      <c r="E127" s="56" t="s">
        <v>315</v>
      </c>
      <c r="F127" s="56" t="s">
        <v>189</v>
      </c>
      <c r="G127" s="56" t="s">
        <v>132</v>
      </c>
      <c r="H127" s="57">
        <v>446</v>
      </c>
      <c r="I127" s="56" t="s">
        <v>50</v>
      </c>
      <c r="J127" s="77"/>
      <c r="K127" s="69"/>
      <c r="L127" s="69"/>
      <c r="M127" s="67"/>
      <c r="N127" s="67"/>
      <c r="O127" s="61"/>
      <c r="P127" s="56"/>
      <c r="Q127" s="61"/>
      <c r="R127" s="415"/>
      <c r="S127" s="61"/>
      <c r="T127" s="61"/>
    </row>
    <row r="128" spans="1:20" ht="45">
      <c r="A128" s="77" t="str">
        <f t="shared" si="30"/>
        <v>Buildings and Appliances</v>
      </c>
      <c r="B128" s="77" t="str">
        <f t="shared" si="29"/>
        <v>Building Component Electrification</v>
      </c>
      <c r="C128" s="77" t="str">
        <f t="shared" si="29"/>
        <v>Fraction of New Bldg Components Shifted to Other Fuels</v>
      </c>
      <c r="D128" s="56" t="s">
        <v>128</v>
      </c>
      <c r="E128" s="56" t="s">
        <v>315</v>
      </c>
      <c r="F128" s="56" t="s">
        <v>189</v>
      </c>
      <c r="G128" s="56" t="s">
        <v>134</v>
      </c>
      <c r="H128" s="57">
        <v>447</v>
      </c>
      <c r="I128" s="56" t="s">
        <v>50</v>
      </c>
      <c r="J128" s="77"/>
      <c r="K128" s="69"/>
      <c r="L128" s="69"/>
      <c r="M128" s="67"/>
      <c r="N128" s="67"/>
      <c r="O128" s="61"/>
      <c r="P128" s="56"/>
      <c r="Q128" s="61"/>
      <c r="R128" s="415"/>
      <c r="S128" s="61"/>
      <c r="T128" s="61"/>
    </row>
    <row r="129" spans="1:20" ht="45">
      <c r="A129" s="77" t="str">
        <f t="shared" si="30"/>
        <v>Buildings and Appliances</v>
      </c>
      <c r="B129" s="77" t="str">
        <f t="shared" si="29"/>
        <v>Building Component Electrification</v>
      </c>
      <c r="C129" s="77" t="str">
        <f t="shared" si="29"/>
        <v>Fraction of New Bldg Components Shifted to Other Fuels</v>
      </c>
      <c r="D129" s="56" t="s">
        <v>129</v>
      </c>
      <c r="E129" s="56" t="s">
        <v>315</v>
      </c>
      <c r="F129" s="56" t="s">
        <v>189</v>
      </c>
      <c r="G129" s="56" t="s">
        <v>135</v>
      </c>
      <c r="H129" s="57">
        <v>448</v>
      </c>
      <c r="I129" s="56" t="s">
        <v>49</v>
      </c>
      <c r="J129" s="77" t="str">
        <f t="shared" ref="J129:O130" si="36">J$116</f>
        <v>Building Component Electrification</v>
      </c>
      <c r="K129" s="69" t="str">
        <f t="shared" si="36"/>
        <v>bldgs new component fuel shifting</v>
      </c>
      <c r="L129" s="356">
        <f t="shared" si="36"/>
        <v>0</v>
      </c>
      <c r="M129" s="356">
        <f t="shared" si="36"/>
        <v>1</v>
      </c>
      <c r="N129" s="67">
        <f t="shared" si="36"/>
        <v>0.01</v>
      </c>
      <c r="O129" s="61" t="str">
        <f t="shared" si="36"/>
        <v>% of newly sold non-electric building components</v>
      </c>
      <c r="P129" s="56" t="s">
        <v>2889</v>
      </c>
      <c r="Q129" s="61" t="str">
        <f t="shared" ref="Q129:R130" si="37">Q$116</f>
        <v>buildings-sector-main.html#component-elec</v>
      </c>
      <c r="R129" s="415" t="str">
        <f t="shared" si="37"/>
        <v>building-component-electrification.html</v>
      </c>
      <c r="S129" s="61"/>
      <c r="T129" s="61"/>
    </row>
    <row r="130" spans="1:20" ht="45">
      <c r="A130" s="77" t="str">
        <f t="shared" si="30"/>
        <v>Buildings and Appliances</v>
      </c>
      <c r="B130" s="77" t="str">
        <f t="shared" si="30"/>
        <v>Building Component Electrification</v>
      </c>
      <c r="C130" s="77" t="str">
        <f t="shared" si="30"/>
        <v>Fraction of New Bldg Components Shifted to Other Fuels</v>
      </c>
      <c r="D130" s="56" t="s">
        <v>130</v>
      </c>
      <c r="E130" s="56" t="s">
        <v>315</v>
      </c>
      <c r="F130" s="56" t="s">
        <v>189</v>
      </c>
      <c r="G130" s="56" t="s">
        <v>136</v>
      </c>
      <c r="H130" s="57">
        <v>449</v>
      </c>
      <c r="I130" s="56" t="s">
        <v>49</v>
      </c>
      <c r="J130" s="77" t="str">
        <f t="shared" si="36"/>
        <v>Building Component Electrification</v>
      </c>
      <c r="K130" s="69" t="str">
        <f t="shared" si="36"/>
        <v>bldgs new component fuel shifting</v>
      </c>
      <c r="L130" s="356">
        <f t="shared" si="36"/>
        <v>0</v>
      </c>
      <c r="M130" s="356">
        <f t="shared" si="36"/>
        <v>1</v>
      </c>
      <c r="N130" s="67">
        <f t="shared" si="36"/>
        <v>0.01</v>
      </c>
      <c r="O130" s="61" t="str">
        <f t="shared" si="36"/>
        <v>% of newly sold non-electric building components</v>
      </c>
      <c r="P130" s="56" t="s">
        <v>2890</v>
      </c>
      <c r="Q130" s="61" t="str">
        <f t="shared" si="37"/>
        <v>buildings-sector-main.html#component-elec</v>
      </c>
      <c r="R130" s="415" t="str">
        <f t="shared" si="37"/>
        <v>building-component-electrification.html</v>
      </c>
      <c r="S130" s="61"/>
      <c r="T130" s="61"/>
    </row>
    <row r="131" spans="1:20" s="6" customFormat="1" ht="120">
      <c r="A131" s="346" t="s">
        <v>78</v>
      </c>
      <c r="B131" s="346" t="s">
        <v>110</v>
      </c>
      <c r="C131" s="346" t="s">
        <v>339</v>
      </c>
      <c r="D131" s="56" t="s">
        <v>125</v>
      </c>
      <c r="E131" s="56" t="s">
        <v>313</v>
      </c>
      <c r="F131" s="56" t="s">
        <v>317</v>
      </c>
      <c r="G131" s="56" t="s">
        <v>131</v>
      </c>
      <c r="H131" s="57">
        <v>13</v>
      </c>
      <c r="I131" s="56" t="s">
        <v>49</v>
      </c>
      <c r="J131" s="79" t="s">
        <v>110</v>
      </c>
      <c r="K131" s="79" t="s">
        <v>2454</v>
      </c>
      <c r="L131" s="62">
        <v>0</v>
      </c>
      <c r="M131" s="62">
        <f>ROUND(MaxBoundCalculations!B162,2)</f>
        <v>0.22</v>
      </c>
      <c r="N131" s="62">
        <v>0.01</v>
      </c>
      <c r="O131" s="56" t="s">
        <v>35</v>
      </c>
      <c r="P131" s="56" t="s">
        <v>2470</v>
      </c>
      <c r="Q131" s="56" t="s">
        <v>225</v>
      </c>
      <c r="R131" s="413" t="s">
        <v>226</v>
      </c>
      <c r="S131" s="56" t="s">
        <v>169</v>
      </c>
      <c r="T131" s="56" t="s">
        <v>496</v>
      </c>
    </row>
    <row r="132" spans="1:20" s="6" customFormat="1" ht="120">
      <c r="A132" s="77" t="str">
        <f>A$131</f>
        <v>Buildings and Appliances</v>
      </c>
      <c r="B132" s="77" t="str">
        <f t="shared" ref="B132:C147" si="38">B$131</f>
        <v>Building Energy Efficiency Standards</v>
      </c>
      <c r="C132" s="77" t="str">
        <f t="shared" si="38"/>
        <v>Reduction in E Use Allowed by Component Eff Std</v>
      </c>
      <c r="D132" s="56" t="s">
        <v>126</v>
      </c>
      <c r="E132" s="56" t="s">
        <v>313</v>
      </c>
      <c r="F132" s="56" t="s">
        <v>317</v>
      </c>
      <c r="G132" s="56" t="s">
        <v>132</v>
      </c>
      <c r="H132" s="57">
        <v>14</v>
      </c>
      <c r="I132" s="56" t="s">
        <v>49</v>
      </c>
      <c r="J132" s="77" t="str">
        <f t="shared" ref="J132:J148" si="39">J$131</f>
        <v>Building Energy Efficiency Standards</v>
      </c>
      <c r="K132" s="64" t="str">
        <f t="shared" ref="K132:S147" si="40">K$131</f>
        <v>bldgs efficiency standards</v>
      </c>
      <c r="L132" s="64">
        <f t="shared" si="40"/>
        <v>0</v>
      </c>
      <c r="M132" s="66">
        <f>ROUND(MaxBoundCalculations!B163,2)</f>
        <v>0.38</v>
      </c>
      <c r="N132" s="64">
        <f t="shared" si="40"/>
        <v>0.01</v>
      </c>
      <c r="O132" s="58" t="str">
        <f t="shared" si="40"/>
        <v>% reduction in energy use</v>
      </c>
      <c r="P132" s="56" t="s">
        <v>2471</v>
      </c>
      <c r="Q132" s="58" t="str">
        <f t="shared" si="40"/>
        <v>buildings-sector-main.html#eff-stds</v>
      </c>
      <c r="R132" s="414" t="str">
        <f t="shared" si="40"/>
        <v>building-energy-efficiency-standards.html</v>
      </c>
      <c r="S132"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2" s="58" t="str">
        <f>T131</f>
        <v>Itron, 2007, "ASSESSMENT OF LONG-TERM
ELECTRIC ENERGY EFFICIENCY
POTENTIAL IN CALIFORNIA’S
RESIDENTIAL SECTOR," http://www.energy.ca.gov/2007publications/CEC-500-2007-002/CEC-500-2007-002.PDF, p.33, Table 5-1</v>
      </c>
    </row>
    <row r="133" spans="1:20" s="6" customFormat="1" ht="120">
      <c r="A133" s="77" t="str">
        <f>A$131</f>
        <v>Buildings and Appliances</v>
      </c>
      <c r="B133" s="77" t="str">
        <f t="shared" si="38"/>
        <v>Building Energy Efficiency Standards</v>
      </c>
      <c r="C133" s="77" t="str">
        <f t="shared" si="38"/>
        <v>Reduction in E Use Allowed by Component Eff Std</v>
      </c>
      <c r="D133" s="56" t="s">
        <v>127</v>
      </c>
      <c r="E133" s="56" t="s">
        <v>313</v>
      </c>
      <c r="F133" s="56" t="s">
        <v>317</v>
      </c>
      <c r="G133" s="56" t="s">
        <v>133</v>
      </c>
      <c r="H133" s="57">
        <v>15</v>
      </c>
      <c r="I133" s="56" t="s">
        <v>49</v>
      </c>
      <c r="J133" s="77" t="str">
        <f t="shared" si="39"/>
        <v>Building Energy Efficiency Standards</v>
      </c>
      <c r="K133" s="64" t="str">
        <f t="shared" si="40"/>
        <v>bldgs efficiency standards</v>
      </c>
      <c r="L133" s="64">
        <f t="shared" si="40"/>
        <v>0</v>
      </c>
      <c r="M133" s="66">
        <f>ROUND(MaxBoundCalculations!B163,2)</f>
        <v>0.38</v>
      </c>
      <c r="N133" s="64">
        <f t="shared" si="40"/>
        <v>0.01</v>
      </c>
      <c r="O133" s="58" t="str">
        <f t="shared" si="40"/>
        <v>% reduction in energy use</v>
      </c>
      <c r="P133" s="56" t="s">
        <v>2472</v>
      </c>
      <c r="Q133" s="58" t="str">
        <f t="shared" si="40"/>
        <v>buildings-sector-main.html#eff-stds</v>
      </c>
      <c r="R133" s="414" t="str">
        <f t="shared" si="40"/>
        <v>building-energy-efficiency-standards.html</v>
      </c>
      <c r="S133"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3" s="58" t="str">
        <f t="shared" ref="T133:T148" si="41">T132</f>
        <v>Itron, 2007, "ASSESSMENT OF LONG-TERM
ELECTRIC ENERGY EFFICIENCY
POTENTIAL IN CALIFORNIA’S
RESIDENTIAL SECTOR," http://www.energy.ca.gov/2007publications/CEC-500-2007-002/CEC-500-2007-002.PDF, p.33, Table 5-1</v>
      </c>
    </row>
    <row r="134" spans="1:20" s="6" customFormat="1" ht="120">
      <c r="A134" s="77" t="str">
        <f>A$131</f>
        <v>Buildings and Appliances</v>
      </c>
      <c r="B134" s="77" t="str">
        <f t="shared" si="38"/>
        <v>Building Energy Efficiency Standards</v>
      </c>
      <c r="C134" s="77" t="str">
        <f t="shared" si="38"/>
        <v>Reduction in E Use Allowed by Component Eff Std</v>
      </c>
      <c r="D134" s="56" t="s">
        <v>128</v>
      </c>
      <c r="E134" s="56" t="s">
        <v>313</v>
      </c>
      <c r="F134" s="56" t="s">
        <v>317</v>
      </c>
      <c r="G134" s="56" t="s">
        <v>134</v>
      </c>
      <c r="H134" s="57">
        <v>16</v>
      </c>
      <c r="I134" s="56" t="s">
        <v>49</v>
      </c>
      <c r="J134" s="77" t="str">
        <f t="shared" si="39"/>
        <v>Building Energy Efficiency Standards</v>
      </c>
      <c r="K134" s="64" t="str">
        <f t="shared" si="40"/>
        <v>bldgs efficiency standards</v>
      </c>
      <c r="L134" s="64">
        <f t="shared" si="40"/>
        <v>0</v>
      </c>
      <c r="M134" s="66">
        <f>ROUND(MaxBoundCalculations!B161,2)</f>
        <v>0.4</v>
      </c>
      <c r="N134" s="64">
        <f t="shared" si="40"/>
        <v>0.01</v>
      </c>
      <c r="O134" s="58" t="str">
        <f t="shared" si="40"/>
        <v>% reduction in energy use</v>
      </c>
      <c r="P134" s="56" t="s">
        <v>2473</v>
      </c>
      <c r="Q134" s="58" t="str">
        <f t="shared" si="40"/>
        <v>buildings-sector-main.html#eff-stds</v>
      </c>
      <c r="R134" s="414" t="str">
        <f t="shared" si="40"/>
        <v>building-energy-efficiency-standards.html</v>
      </c>
      <c r="S134"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4" s="58" t="str">
        <f t="shared" si="41"/>
        <v>Itron, 2007, "ASSESSMENT OF LONG-TERM
ELECTRIC ENERGY EFFICIENCY
POTENTIAL IN CALIFORNIA’S
RESIDENTIAL SECTOR," http://www.energy.ca.gov/2007publications/CEC-500-2007-002/CEC-500-2007-002.PDF, p.33, Table 5-1</v>
      </c>
    </row>
    <row r="135" spans="1:20" s="6" customFormat="1" ht="120">
      <c r="A135" s="77" t="str">
        <f>A$131</f>
        <v>Buildings and Appliances</v>
      </c>
      <c r="B135" s="77" t="str">
        <f t="shared" si="38"/>
        <v>Building Energy Efficiency Standards</v>
      </c>
      <c r="C135" s="77" t="str">
        <f t="shared" si="38"/>
        <v>Reduction in E Use Allowed by Component Eff Std</v>
      </c>
      <c r="D135" s="56" t="s">
        <v>129</v>
      </c>
      <c r="E135" s="56" t="s">
        <v>313</v>
      </c>
      <c r="F135" s="56" t="s">
        <v>317</v>
      </c>
      <c r="G135" s="56" t="s">
        <v>135</v>
      </c>
      <c r="H135" s="57">
        <v>17</v>
      </c>
      <c r="I135" s="56" t="s">
        <v>49</v>
      </c>
      <c r="J135" s="77" t="str">
        <f t="shared" si="39"/>
        <v>Building Energy Efficiency Standards</v>
      </c>
      <c r="K135" s="64" t="str">
        <f t="shared" si="40"/>
        <v>bldgs efficiency standards</v>
      </c>
      <c r="L135" s="64">
        <f t="shared" si="40"/>
        <v>0</v>
      </c>
      <c r="M135" s="66">
        <f>ROUND(MaxBoundCalculations!B159,2)</f>
        <v>0.38</v>
      </c>
      <c r="N135" s="64">
        <f t="shared" si="40"/>
        <v>0.01</v>
      </c>
      <c r="O135" s="58" t="str">
        <f t="shared" si="40"/>
        <v>% reduction in energy use</v>
      </c>
      <c r="P135" s="56" t="s">
        <v>2474</v>
      </c>
      <c r="Q135" s="58" t="str">
        <f t="shared" si="40"/>
        <v>buildings-sector-main.html#eff-stds</v>
      </c>
      <c r="R135" s="414" t="str">
        <f t="shared" si="40"/>
        <v>building-energy-efficiency-standards.html</v>
      </c>
      <c r="S135"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5" s="58" t="str">
        <f t="shared" si="41"/>
        <v>Itron, 2007, "ASSESSMENT OF LONG-TERM
ELECTRIC ENERGY EFFICIENCY
POTENTIAL IN CALIFORNIA’S
RESIDENTIAL SECTOR," http://www.energy.ca.gov/2007publications/CEC-500-2007-002/CEC-500-2007-002.PDF, p.33, Table 5-1</v>
      </c>
    </row>
    <row r="136" spans="1:20" s="6" customFormat="1" ht="120">
      <c r="A136" s="77" t="str">
        <f>A$131</f>
        <v>Buildings and Appliances</v>
      </c>
      <c r="B136" s="77" t="str">
        <f t="shared" si="38"/>
        <v>Building Energy Efficiency Standards</v>
      </c>
      <c r="C136" s="77" t="str">
        <f t="shared" si="38"/>
        <v>Reduction in E Use Allowed by Component Eff Std</v>
      </c>
      <c r="D136" s="56" t="s">
        <v>130</v>
      </c>
      <c r="E136" s="56" t="s">
        <v>313</v>
      </c>
      <c r="F136" s="56" t="s">
        <v>317</v>
      </c>
      <c r="G136" s="56" t="s">
        <v>136</v>
      </c>
      <c r="H136" s="57">
        <v>18</v>
      </c>
      <c r="I136" s="56" t="s">
        <v>49</v>
      </c>
      <c r="J136" s="77" t="str">
        <f t="shared" si="39"/>
        <v>Building Energy Efficiency Standards</v>
      </c>
      <c r="K136" s="64" t="str">
        <f t="shared" si="40"/>
        <v>bldgs efficiency standards</v>
      </c>
      <c r="L136" s="64">
        <f t="shared" si="40"/>
        <v>0</v>
      </c>
      <c r="M136" s="66">
        <f>ROUND(MaxBoundCalculations!B160,2)</f>
        <v>0.11</v>
      </c>
      <c r="N136" s="64">
        <f t="shared" si="40"/>
        <v>0.01</v>
      </c>
      <c r="O136" s="58" t="str">
        <f t="shared" si="40"/>
        <v>% reduction in energy use</v>
      </c>
      <c r="P136" s="56" t="s">
        <v>2475</v>
      </c>
      <c r="Q136" s="58" t="str">
        <f t="shared" si="40"/>
        <v>buildings-sector-main.html#eff-stds</v>
      </c>
      <c r="R136" s="414" t="str">
        <f t="shared" si="40"/>
        <v>building-energy-efficiency-standards.html</v>
      </c>
      <c r="S136" s="58" t="str">
        <f>S$131</f>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6" s="58" t="str">
        <f t="shared" si="41"/>
        <v>Itron, 2007, "ASSESSMENT OF LONG-TERM
ELECTRIC ENERGY EFFICIENCY
POTENTIAL IN CALIFORNIA’S
RESIDENTIAL SECTOR," http://www.energy.ca.gov/2007publications/CEC-500-2007-002/CEC-500-2007-002.PDF, p.33, Table 5-1</v>
      </c>
    </row>
    <row r="137" spans="1:20" s="6" customFormat="1" ht="120">
      <c r="A137" s="77" t="str">
        <f t="shared" ref="A137:C148" si="42">A$131</f>
        <v>Buildings and Appliances</v>
      </c>
      <c r="B137" s="77" t="str">
        <f t="shared" si="38"/>
        <v>Building Energy Efficiency Standards</v>
      </c>
      <c r="C137" s="77" t="str">
        <f t="shared" si="38"/>
        <v>Reduction in E Use Allowed by Component Eff Std</v>
      </c>
      <c r="D137" s="56" t="s">
        <v>125</v>
      </c>
      <c r="E137" s="56" t="s">
        <v>314</v>
      </c>
      <c r="F137" s="56" t="s">
        <v>316</v>
      </c>
      <c r="G137" s="56" t="s">
        <v>131</v>
      </c>
      <c r="H137" s="57">
        <v>150</v>
      </c>
      <c r="I137" s="56" t="s">
        <v>49</v>
      </c>
      <c r="J137" s="77" t="str">
        <f t="shared" si="39"/>
        <v>Building Energy Efficiency Standards</v>
      </c>
      <c r="K137" s="64" t="str">
        <f t="shared" si="40"/>
        <v>bldgs efficiency standards</v>
      </c>
      <c r="L137" s="64">
        <f t="shared" si="40"/>
        <v>0</v>
      </c>
      <c r="M137" s="64">
        <f>M131</f>
        <v>0.22</v>
      </c>
      <c r="N137" s="64">
        <f t="shared" si="40"/>
        <v>0.01</v>
      </c>
      <c r="O137" s="58" t="str">
        <f t="shared" si="40"/>
        <v>% reduction in energy use</v>
      </c>
      <c r="P137" s="56" t="s">
        <v>2476</v>
      </c>
      <c r="Q137" s="58" t="str">
        <f t="shared" si="40"/>
        <v>buildings-sector-main.html#eff-stds</v>
      </c>
      <c r="R137" s="414" t="str">
        <f t="shared" si="40"/>
        <v>building-energy-efficiency-standards.html</v>
      </c>
      <c r="S13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7" s="58" t="str">
        <f t="shared" si="41"/>
        <v>Itron, 2007, "ASSESSMENT OF LONG-TERM
ELECTRIC ENERGY EFFICIENCY
POTENTIAL IN CALIFORNIA’S
RESIDENTIAL SECTOR," http://www.energy.ca.gov/2007publications/CEC-500-2007-002/CEC-500-2007-002.PDF, p.33, Table 5-1</v>
      </c>
    </row>
    <row r="138" spans="1:20" s="6" customFormat="1" ht="120">
      <c r="A138" s="77" t="str">
        <f t="shared" si="42"/>
        <v>Buildings and Appliances</v>
      </c>
      <c r="B138" s="77" t="str">
        <f t="shared" si="38"/>
        <v>Building Energy Efficiency Standards</v>
      </c>
      <c r="C138" s="77" t="str">
        <f t="shared" si="38"/>
        <v>Reduction in E Use Allowed by Component Eff Std</v>
      </c>
      <c r="D138" s="56" t="s">
        <v>126</v>
      </c>
      <c r="E138" s="56" t="s">
        <v>314</v>
      </c>
      <c r="F138" s="56" t="s">
        <v>316</v>
      </c>
      <c r="G138" s="56" t="s">
        <v>132</v>
      </c>
      <c r="H138" s="57">
        <v>151</v>
      </c>
      <c r="I138" s="56" t="s">
        <v>49</v>
      </c>
      <c r="J138" s="77" t="str">
        <f t="shared" si="39"/>
        <v>Building Energy Efficiency Standards</v>
      </c>
      <c r="K138" s="64" t="str">
        <f t="shared" si="40"/>
        <v>bldgs efficiency standards</v>
      </c>
      <c r="L138" s="64">
        <f t="shared" si="40"/>
        <v>0</v>
      </c>
      <c r="M138" s="64">
        <f t="shared" ref="M138:M148" si="43">M132</f>
        <v>0.38</v>
      </c>
      <c r="N138" s="64">
        <f t="shared" si="40"/>
        <v>0.01</v>
      </c>
      <c r="O138" s="58" t="str">
        <f t="shared" si="40"/>
        <v>% reduction in energy use</v>
      </c>
      <c r="P138" s="56" t="s">
        <v>2477</v>
      </c>
      <c r="Q138" s="58" t="str">
        <f t="shared" si="40"/>
        <v>buildings-sector-main.html#eff-stds</v>
      </c>
      <c r="R138" s="414" t="str">
        <f t="shared" si="40"/>
        <v>building-energy-efficiency-standards.html</v>
      </c>
      <c r="S138"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8" s="58" t="str">
        <f t="shared" si="41"/>
        <v>Itron, 2007, "ASSESSMENT OF LONG-TERM
ELECTRIC ENERGY EFFICIENCY
POTENTIAL IN CALIFORNIA’S
RESIDENTIAL SECTOR," http://www.energy.ca.gov/2007publications/CEC-500-2007-002/CEC-500-2007-002.PDF, p.33, Table 5-1</v>
      </c>
    </row>
    <row r="139" spans="1:20" s="6" customFormat="1" ht="120">
      <c r="A139" s="77" t="str">
        <f t="shared" si="42"/>
        <v>Buildings and Appliances</v>
      </c>
      <c r="B139" s="77" t="str">
        <f t="shared" si="38"/>
        <v>Building Energy Efficiency Standards</v>
      </c>
      <c r="C139" s="77" t="str">
        <f t="shared" si="38"/>
        <v>Reduction in E Use Allowed by Component Eff Std</v>
      </c>
      <c r="D139" s="56" t="s">
        <v>127</v>
      </c>
      <c r="E139" s="56" t="s">
        <v>314</v>
      </c>
      <c r="F139" s="56" t="s">
        <v>316</v>
      </c>
      <c r="G139" s="56" t="s">
        <v>133</v>
      </c>
      <c r="H139" s="57">
        <v>152</v>
      </c>
      <c r="I139" s="56" t="s">
        <v>49</v>
      </c>
      <c r="J139" s="77" t="str">
        <f t="shared" si="39"/>
        <v>Building Energy Efficiency Standards</v>
      </c>
      <c r="K139" s="64" t="str">
        <f t="shared" si="40"/>
        <v>bldgs efficiency standards</v>
      </c>
      <c r="L139" s="64">
        <f t="shared" si="40"/>
        <v>0</v>
      </c>
      <c r="M139" s="64">
        <f t="shared" si="43"/>
        <v>0.38</v>
      </c>
      <c r="N139" s="64">
        <f t="shared" si="40"/>
        <v>0.01</v>
      </c>
      <c r="O139" s="58" t="str">
        <f t="shared" si="40"/>
        <v>% reduction in energy use</v>
      </c>
      <c r="P139" s="56" t="s">
        <v>2478</v>
      </c>
      <c r="Q139" s="58" t="str">
        <f t="shared" si="40"/>
        <v>buildings-sector-main.html#eff-stds</v>
      </c>
      <c r="R139" s="414" t="str">
        <f t="shared" si="40"/>
        <v>building-energy-efficiency-standards.html</v>
      </c>
      <c r="S139"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39" s="58" t="str">
        <f t="shared" si="41"/>
        <v>Itron, 2007, "ASSESSMENT OF LONG-TERM
ELECTRIC ENERGY EFFICIENCY
POTENTIAL IN CALIFORNIA’S
RESIDENTIAL SECTOR," http://www.energy.ca.gov/2007publications/CEC-500-2007-002/CEC-500-2007-002.PDF, p.33, Table 5-1</v>
      </c>
    </row>
    <row r="140" spans="1:20" s="6" customFormat="1" ht="120">
      <c r="A140" s="77" t="str">
        <f t="shared" si="42"/>
        <v>Buildings and Appliances</v>
      </c>
      <c r="B140" s="77" t="str">
        <f t="shared" si="38"/>
        <v>Building Energy Efficiency Standards</v>
      </c>
      <c r="C140" s="77" t="str">
        <f t="shared" si="38"/>
        <v>Reduction in E Use Allowed by Component Eff Std</v>
      </c>
      <c r="D140" s="56" t="s">
        <v>128</v>
      </c>
      <c r="E140" s="56" t="s">
        <v>314</v>
      </c>
      <c r="F140" s="56" t="s">
        <v>316</v>
      </c>
      <c r="G140" s="56" t="s">
        <v>134</v>
      </c>
      <c r="H140" s="57">
        <v>153</v>
      </c>
      <c r="I140" s="56" t="s">
        <v>49</v>
      </c>
      <c r="J140" s="77" t="str">
        <f t="shared" si="39"/>
        <v>Building Energy Efficiency Standards</v>
      </c>
      <c r="K140" s="64" t="str">
        <f t="shared" si="40"/>
        <v>bldgs efficiency standards</v>
      </c>
      <c r="L140" s="64">
        <f t="shared" si="40"/>
        <v>0</v>
      </c>
      <c r="M140" s="64">
        <f t="shared" si="43"/>
        <v>0.4</v>
      </c>
      <c r="N140" s="64">
        <f t="shared" si="40"/>
        <v>0.01</v>
      </c>
      <c r="O140" s="58" t="str">
        <f t="shared" si="40"/>
        <v>% reduction in energy use</v>
      </c>
      <c r="P140" s="56" t="s">
        <v>2479</v>
      </c>
      <c r="Q140" s="58" t="str">
        <f t="shared" si="40"/>
        <v>buildings-sector-main.html#eff-stds</v>
      </c>
      <c r="R140" s="414" t="str">
        <f t="shared" si="40"/>
        <v>building-energy-efficiency-standards.html</v>
      </c>
      <c r="S140"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0" s="58" t="str">
        <f t="shared" si="41"/>
        <v>Itron, 2007, "ASSESSMENT OF LONG-TERM
ELECTRIC ENERGY EFFICIENCY
POTENTIAL IN CALIFORNIA’S
RESIDENTIAL SECTOR," http://www.energy.ca.gov/2007publications/CEC-500-2007-002/CEC-500-2007-002.PDF, p.33, Table 5-1</v>
      </c>
    </row>
    <row r="141" spans="1:20" s="6" customFormat="1" ht="120">
      <c r="A141" s="77" t="str">
        <f t="shared" si="42"/>
        <v>Buildings and Appliances</v>
      </c>
      <c r="B141" s="77" t="str">
        <f t="shared" si="38"/>
        <v>Building Energy Efficiency Standards</v>
      </c>
      <c r="C141" s="77" t="str">
        <f t="shared" si="38"/>
        <v>Reduction in E Use Allowed by Component Eff Std</v>
      </c>
      <c r="D141" s="56" t="s">
        <v>129</v>
      </c>
      <c r="E141" s="56" t="s">
        <v>314</v>
      </c>
      <c r="F141" s="56" t="s">
        <v>316</v>
      </c>
      <c r="G141" s="56" t="s">
        <v>135</v>
      </c>
      <c r="H141" s="57">
        <v>154</v>
      </c>
      <c r="I141" s="56" t="s">
        <v>49</v>
      </c>
      <c r="J141" s="77" t="str">
        <f t="shared" si="39"/>
        <v>Building Energy Efficiency Standards</v>
      </c>
      <c r="K141" s="64" t="str">
        <f t="shared" si="40"/>
        <v>bldgs efficiency standards</v>
      </c>
      <c r="L141" s="64">
        <f t="shared" si="40"/>
        <v>0</v>
      </c>
      <c r="M141" s="64">
        <f t="shared" si="43"/>
        <v>0.38</v>
      </c>
      <c r="N141" s="64">
        <f t="shared" si="40"/>
        <v>0.01</v>
      </c>
      <c r="O141" s="58" t="str">
        <f t="shared" si="40"/>
        <v>% reduction in energy use</v>
      </c>
      <c r="P141" s="56" t="s">
        <v>2480</v>
      </c>
      <c r="Q141" s="58" t="str">
        <f t="shared" si="40"/>
        <v>buildings-sector-main.html#eff-stds</v>
      </c>
      <c r="R141" s="414" t="str">
        <f t="shared" si="40"/>
        <v>building-energy-efficiency-standards.html</v>
      </c>
      <c r="S141"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1" s="58" t="str">
        <f t="shared" si="41"/>
        <v>Itron, 2007, "ASSESSMENT OF LONG-TERM
ELECTRIC ENERGY EFFICIENCY
POTENTIAL IN CALIFORNIA’S
RESIDENTIAL SECTOR," http://www.energy.ca.gov/2007publications/CEC-500-2007-002/CEC-500-2007-002.PDF, p.33, Table 5-1</v>
      </c>
    </row>
    <row r="142" spans="1:20" s="6" customFormat="1" ht="120">
      <c r="A142" s="77" t="str">
        <f t="shared" si="42"/>
        <v>Buildings and Appliances</v>
      </c>
      <c r="B142" s="77" t="str">
        <f t="shared" si="38"/>
        <v>Building Energy Efficiency Standards</v>
      </c>
      <c r="C142" s="77" t="str">
        <f t="shared" si="38"/>
        <v>Reduction in E Use Allowed by Component Eff Std</v>
      </c>
      <c r="D142" s="56" t="s">
        <v>130</v>
      </c>
      <c r="E142" s="56" t="s">
        <v>314</v>
      </c>
      <c r="F142" s="56" t="s">
        <v>316</v>
      </c>
      <c r="G142" s="56" t="s">
        <v>136</v>
      </c>
      <c r="H142" s="57">
        <v>155</v>
      </c>
      <c r="I142" s="56" t="s">
        <v>49</v>
      </c>
      <c r="J142" s="77" t="str">
        <f t="shared" si="39"/>
        <v>Building Energy Efficiency Standards</v>
      </c>
      <c r="K142" s="64" t="str">
        <f t="shared" si="40"/>
        <v>bldgs efficiency standards</v>
      </c>
      <c r="L142" s="64">
        <f t="shared" si="40"/>
        <v>0</v>
      </c>
      <c r="M142" s="64">
        <f t="shared" si="43"/>
        <v>0.11</v>
      </c>
      <c r="N142" s="64">
        <f t="shared" si="40"/>
        <v>0.01</v>
      </c>
      <c r="O142" s="58" t="str">
        <f t="shared" si="40"/>
        <v>% reduction in energy use</v>
      </c>
      <c r="P142" s="56" t="s">
        <v>2481</v>
      </c>
      <c r="Q142" s="58" t="str">
        <f t="shared" si="40"/>
        <v>buildings-sector-main.html#eff-stds</v>
      </c>
      <c r="R142" s="414" t="str">
        <f t="shared" si="40"/>
        <v>building-energy-efficiency-standards.html</v>
      </c>
      <c r="S142"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2" s="58" t="str">
        <f t="shared" si="41"/>
        <v>Itron, 2007, "ASSESSMENT OF LONG-TERM
ELECTRIC ENERGY EFFICIENCY
POTENTIAL IN CALIFORNIA’S
RESIDENTIAL SECTOR," http://www.energy.ca.gov/2007publications/CEC-500-2007-002/CEC-500-2007-002.PDF, p.33, Table 5-1</v>
      </c>
    </row>
    <row r="143" spans="1:20" s="6" customFormat="1" ht="120">
      <c r="A143" s="77" t="str">
        <f t="shared" si="42"/>
        <v>Buildings and Appliances</v>
      </c>
      <c r="B143" s="77" t="str">
        <f t="shared" si="38"/>
        <v>Building Energy Efficiency Standards</v>
      </c>
      <c r="C143" s="77" t="str">
        <f t="shared" si="38"/>
        <v>Reduction in E Use Allowed by Component Eff Std</v>
      </c>
      <c r="D143" s="56" t="s">
        <v>125</v>
      </c>
      <c r="E143" s="56" t="s">
        <v>315</v>
      </c>
      <c r="F143" s="56" t="s">
        <v>189</v>
      </c>
      <c r="G143" s="56" t="s">
        <v>131</v>
      </c>
      <c r="H143" s="57">
        <v>156</v>
      </c>
      <c r="I143" s="56" t="s">
        <v>49</v>
      </c>
      <c r="J143" s="77" t="str">
        <f t="shared" si="39"/>
        <v>Building Energy Efficiency Standards</v>
      </c>
      <c r="K143" s="64" t="str">
        <f t="shared" si="40"/>
        <v>bldgs efficiency standards</v>
      </c>
      <c r="L143" s="64">
        <f t="shared" si="40"/>
        <v>0</v>
      </c>
      <c r="M143" s="64">
        <f>M137</f>
        <v>0.22</v>
      </c>
      <c r="N143" s="64">
        <f t="shared" si="40"/>
        <v>0.01</v>
      </c>
      <c r="O143" s="58" t="str">
        <f t="shared" si="40"/>
        <v>% reduction in energy use</v>
      </c>
      <c r="P143" s="56" t="s">
        <v>2482</v>
      </c>
      <c r="Q143" s="58" t="str">
        <f t="shared" si="40"/>
        <v>buildings-sector-main.html#eff-stds</v>
      </c>
      <c r="R143" s="414" t="str">
        <f t="shared" si="40"/>
        <v>building-energy-efficiency-standards.html</v>
      </c>
      <c r="S143"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3" s="58" t="str">
        <f t="shared" si="41"/>
        <v>Itron, 2007, "ASSESSMENT OF LONG-TERM
ELECTRIC ENERGY EFFICIENCY
POTENTIAL IN CALIFORNIA’S
RESIDENTIAL SECTOR," http://www.energy.ca.gov/2007publications/CEC-500-2007-002/CEC-500-2007-002.PDF, p.33, Table 5-1</v>
      </c>
    </row>
    <row r="144" spans="1:20" s="6" customFormat="1" ht="120">
      <c r="A144" s="77" t="str">
        <f t="shared" si="42"/>
        <v>Buildings and Appliances</v>
      </c>
      <c r="B144" s="77" t="str">
        <f t="shared" si="38"/>
        <v>Building Energy Efficiency Standards</v>
      </c>
      <c r="C144" s="77" t="str">
        <f t="shared" si="38"/>
        <v>Reduction in E Use Allowed by Component Eff Std</v>
      </c>
      <c r="D144" s="56" t="s">
        <v>126</v>
      </c>
      <c r="E144" s="56" t="s">
        <v>315</v>
      </c>
      <c r="F144" s="56" t="s">
        <v>189</v>
      </c>
      <c r="G144" s="56" t="s">
        <v>132</v>
      </c>
      <c r="H144" s="57">
        <v>157</v>
      </c>
      <c r="I144" s="56" t="s">
        <v>49</v>
      </c>
      <c r="J144" s="77" t="str">
        <f t="shared" si="39"/>
        <v>Building Energy Efficiency Standards</v>
      </c>
      <c r="K144" s="64" t="str">
        <f t="shared" si="40"/>
        <v>bldgs efficiency standards</v>
      </c>
      <c r="L144" s="64">
        <f t="shared" si="40"/>
        <v>0</v>
      </c>
      <c r="M144" s="64">
        <f t="shared" si="43"/>
        <v>0.38</v>
      </c>
      <c r="N144" s="64">
        <f t="shared" si="40"/>
        <v>0.01</v>
      </c>
      <c r="O144" s="58" t="str">
        <f t="shared" si="40"/>
        <v>% reduction in energy use</v>
      </c>
      <c r="P144" s="56" t="s">
        <v>2483</v>
      </c>
      <c r="Q144" s="58" t="str">
        <f t="shared" si="40"/>
        <v>buildings-sector-main.html#eff-stds</v>
      </c>
      <c r="R144" s="414" t="str">
        <f t="shared" si="40"/>
        <v>building-energy-efficiency-standards.html</v>
      </c>
      <c r="S144"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4" s="58" t="str">
        <f t="shared" si="41"/>
        <v>Itron, 2007, "ASSESSMENT OF LONG-TERM
ELECTRIC ENERGY EFFICIENCY
POTENTIAL IN CALIFORNIA’S
RESIDENTIAL SECTOR," http://www.energy.ca.gov/2007publications/CEC-500-2007-002/CEC-500-2007-002.PDF, p.33, Table 5-1</v>
      </c>
    </row>
    <row r="145" spans="1:20" s="6" customFormat="1" ht="120">
      <c r="A145" s="77" t="str">
        <f t="shared" si="42"/>
        <v>Buildings and Appliances</v>
      </c>
      <c r="B145" s="77" t="str">
        <f t="shared" si="38"/>
        <v>Building Energy Efficiency Standards</v>
      </c>
      <c r="C145" s="77" t="str">
        <f t="shared" si="38"/>
        <v>Reduction in E Use Allowed by Component Eff Std</v>
      </c>
      <c r="D145" s="56" t="s">
        <v>127</v>
      </c>
      <c r="E145" s="56" t="s">
        <v>315</v>
      </c>
      <c r="F145" s="56" t="s">
        <v>189</v>
      </c>
      <c r="G145" s="56" t="s">
        <v>133</v>
      </c>
      <c r="H145" s="57">
        <v>158</v>
      </c>
      <c r="I145" s="56" t="s">
        <v>49</v>
      </c>
      <c r="J145" s="77" t="str">
        <f t="shared" si="39"/>
        <v>Building Energy Efficiency Standards</v>
      </c>
      <c r="K145" s="64" t="str">
        <f t="shared" si="40"/>
        <v>bldgs efficiency standards</v>
      </c>
      <c r="L145" s="64">
        <f t="shared" si="40"/>
        <v>0</v>
      </c>
      <c r="M145" s="64">
        <f t="shared" si="43"/>
        <v>0.38</v>
      </c>
      <c r="N145" s="64">
        <f t="shared" si="40"/>
        <v>0.01</v>
      </c>
      <c r="O145" s="58" t="str">
        <f t="shared" si="40"/>
        <v>% reduction in energy use</v>
      </c>
      <c r="P145" s="56" t="s">
        <v>2484</v>
      </c>
      <c r="Q145" s="58" t="str">
        <f t="shared" si="40"/>
        <v>buildings-sector-main.html#eff-stds</v>
      </c>
      <c r="R145" s="414" t="str">
        <f t="shared" si="40"/>
        <v>building-energy-efficiency-standards.html</v>
      </c>
      <c r="S145"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5" s="58" t="str">
        <f t="shared" si="41"/>
        <v>Itron, 2007, "ASSESSMENT OF LONG-TERM
ELECTRIC ENERGY EFFICIENCY
POTENTIAL IN CALIFORNIA’S
RESIDENTIAL SECTOR," http://www.energy.ca.gov/2007publications/CEC-500-2007-002/CEC-500-2007-002.PDF, p.33, Table 5-1</v>
      </c>
    </row>
    <row r="146" spans="1:20" s="6" customFormat="1" ht="120">
      <c r="A146" s="77" t="str">
        <f t="shared" si="42"/>
        <v>Buildings and Appliances</v>
      </c>
      <c r="B146" s="77" t="str">
        <f t="shared" si="38"/>
        <v>Building Energy Efficiency Standards</v>
      </c>
      <c r="C146" s="77" t="str">
        <f t="shared" si="38"/>
        <v>Reduction in E Use Allowed by Component Eff Std</v>
      </c>
      <c r="D146" s="56" t="s">
        <v>128</v>
      </c>
      <c r="E146" s="56" t="s">
        <v>315</v>
      </c>
      <c r="F146" s="56" t="s">
        <v>189</v>
      </c>
      <c r="G146" s="56" t="s">
        <v>134</v>
      </c>
      <c r="H146" s="57">
        <v>159</v>
      </c>
      <c r="I146" s="56" t="s">
        <v>49</v>
      </c>
      <c r="J146" s="77" t="str">
        <f t="shared" si="39"/>
        <v>Building Energy Efficiency Standards</v>
      </c>
      <c r="K146" s="64" t="str">
        <f t="shared" si="40"/>
        <v>bldgs efficiency standards</v>
      </c>
      <c r="L146" s="64">
        <f t="shared" si="40"/>
        <v>0</v>
      </c>
      <c r="M146" s="64">
        <f t="shared" si="43"/>
        <v>0.4</v>
      </c>
      <c r="N146" s="64">
        <f t="shared" si="40"/>
        <v>0.01</v>
      </c>
      <c r="O146" s="58" t="str">
        <f t="shared" si="40"/>
        <v>% reduction in energy use</v>
      </c>
      <c r="P146" s="56" t="s">
        <v>2485</v>
      </c>
      <c r="Q146" s="58" t="str">
        <f t="shared" si="40"/>
        <v>buildings-sector-main.html#eff-stds</v>
      </c>
      <c r="R146" s="414" t="str">
        <f t="shared" si="40"/>
        <v>building-energy-efficiency-standards.html</v>
      </c>
      <c r="S146"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6" s="58" t="str">
        <f t="shared" si="41"/>
        <v>Itron, 2007, "ASSESSMENT OF LONG-TERM
ELECTRIC ENERGY EFFICIENCY
POTENTIAL IN CALIFORNIA’S
RESIDENTIAL SECTOR," http://www.energy.ca.gov/2007publications/CEC-500-2007-002/CEC-500-2007-002.PDF, p.33, Table 5-1</v>
      </c>
    </row>
    <row r="147" spans="1:20" s="6" customFormat="1" ht="120">
      <c r="A147" s="77" t="str">
        <f t="shared" si="42"/>
        <v>Buildings and Appliances</v>
      </c>
      <c r="B147" s="77" t="str">
        <f t="shared" si="38"/>
        <v>Building Energy Efficiency Standards</v>
      </c>
      <c r="C147" s="77" t="str">
        <f t="shared" si="38"/>
        <v>Reduction in E Use Allowed by Component Eff Std</v>
      </c>
      <c r="D147" s="56" t="s">
        <v>129</v>
      </c>
      <c r="E147" s="56" t="s">
        <v>315</v>
      </c>
      <c r="F147" s="56" t="s">
        <v>189</v>
      </c>
      <c r="G147" s="56" t="s">
        <v>135</v>
      </c>
      <c r="H147" s="57">
        <v>160</v>
      </c>
      <c r="I147" s="56" t="s">
        <v>49</v>
      </c>
      <c r="J147" s="77" t="str">
        <f t="shared" si="39"/>
        <v>Building Energy Efficiency Standards</v>
      </c>
      <c r="K147" s="64" t="str">
        <f t="shared" si="40"/>
        <v>bldgs efficiency standards</v>
      </c>
      <c r="L147" s="64">
        <f t="shared" si="40"/>
        <v>0</v>
      </c>
      <c r="M147" s="64">
        <f t="shared" si="43"/>
        <v>0.38</v>
      </c>
      <c r="N147" s="64">
        <f t="shared" si="40"/>
        <v>0.01</v>
      </c>
      <c r="O147" s="58" t="str">
        <f t="shared" si="40"/>
        <v>% reduction in energy use</v>
      </c>
      <c r="P147" s="56" t="s">
        <v>2486</v>
      </c>
      <c r="Q147" s="58" t="str">
        <f t="shared" si="40"/>
        <v>buildings-sector-main.html#eff-stds</v>
      </c>
      <c r="R147" s="414" t="str">
        <f t="shared" si="40"/>
        <v>building-energy-efficiency-standards.html</v>
      </c>
      <c r="S147" s="58" t="str">
        <f t="shared" si="40"/>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7" s="58" t="str">
        <f t="shared" si="41"/>
        <v>Itron, 2007, "ASSESSMENT OF LONG-TERM
ELECTRIC ENERGY EFFICIENCY
POTENTIAL IN CALIFORNIA’S
RESIDENTIAL SECTOR," http://www.energy.ca.gov/2007publications/CEC-500-2007-002/CEC-500-2007-002.PDF, p.33, Table 5-1</v>
      </c>
    </row>
    <row r="148" spans="1:20" s="6" customFormat="1" ht="120">
      <c r="A148" s="77" t="str">
        <f t="shared" si="42"/>
        <v>Buildings and Appliances</v>
      </c>
      <c r="B148" s="77" t="str">
        <f t="shared" si="42"/>
        <v>Building Energy Efficiency Standards</v>
      </c>
      <c r="C148" s="77" t="str">
        <f t="shared" si="42"/>
        <v>Reduction in E Use Allowed by Component Eff Std</v>
      </c>
      <c r="D148" s="56" t="s">
        <v>130</v>
      </c>
      <c r="E148" s="56" t="s">
        <v>315</v>
      </c>
      <c r="F148" s="56" t="s">
        <v>189</v>
      </c>
      <c r="G148" s="56" t="s">
        <v>136</v>
      </c>
      <c r="H148" s="57">
        <v>161</v>
      </c>
      <c r="I148" s="56" t="s">
        <v>49</v>
      </c>
      <c r="J148" s="77" t="str">
        <f t="shared" si="39"/>
        <v>Building Energy Efficiency Standards</v>
      </c>
      <c r="K148" s="64" t="str">
        <f t="shared" ref="K148" si="44">K$131</f>
        <v>bldgs efficiency standards</v>
      </c>
      <c r="L148" s="64">
        <f t="shared" ref="L148:O148" si="45">L$131</f>
        <v>0</v>
      </c>
      <c r="M148" s="64">
        <f t="shared" si="43"/>
        <v>0.11</v>
      </c>
      <c r="N148" s="64">
        <f t="shared" si="45"/>
        <v>0.01</v>
      </c>
      <c r="O148" s="58" t="str">
        <f t="shared" si="45"/>
        <v>% reduction in energy use</v>
      </c>
      <c r="P148" s="56" t="s">
        <v>2487</v>
      </c>
      <c r="Q148" s="58" t="str">
        <f t="shared" ref="Q148:S148" si="46">Q$131</f>
        <v>buildings-sector-main.html#eff-stds</v>
      </c>
      <c r="R148" s="414" t="str">
        <f t="shared" si="46"/>
        <v>building-energy-efficiency-standards.html</v>
      </c>
      <c r="S148" s="58" t="str">
        <f t="shared" si="46"/>
        <v>Edison Foundation, 2011, "Assessment of Electricity Savings in the U.S. Achievable through 
New Appliance/Equipment Efficiency Standards and Building Efficiency Codes (2010 - 2025)", http://www.edisonfoundation.net/iei/Documents/IEE_CodesandStandardsAssessment_2010-2025_UPDATE.pdf, Page B-2, Table B-1.</v>
      </c>
      <c r="T148" s="58" t="str">
        <f t="shared" si="41"/>
        <v>Itron, 2007, "ASSESSMENT OF LONG-TERM
ELECTRIC ENERGY EFFICIENCY
POTENTIAL IN CALIFORNIA’S
RESIDENTIAL SECTOR," http://www.energy.ca.gov/2007publications/CEC-500-2007-002/CEC-500-2007-002.PDF, p.33, Table 5-1</v>
      </c>
    </row>
    <row r="149" spans="1:20" s="6" customFormat="1" ht="60">
      <c r="A149" s="346" t="s">
        <v>78</v>
      </c>
      <c r="B149" s="346" t="s">
        <v>15</v>
      </c>
      <c r="C149" s="346" t="s">
        <v>7</v>
      </c>
      <c r="D149" s="56"/>
      <c r="E149" s="56"/>
      <c r="F149" s="56"/>
      <c r="G149" s="56"/>
      <c r="H149" s="57">
        <v>19</v>
      </c>
      <c r="I149" s="56" t="s">
        <v>49</v>
      </c>
      <c r="J149" s="79" t="s">
        <v>15</v>
      </c>
      <c r="K149" s="79" t="s">
        <v>2453</v>
      </c>
      <c r="L149" s="68">
        <v>0</v>
      </c>
      <c r="M149" s="68">
        <v>1</v>
      </c>
      <c r="N149" s="68">
        <v>1</v>
      </c>
      <c r="O149" s="56" t="s">
        <v>33</v>
      </c>
      <c r="P149" s="56" t="s">
        <v>2505</v>
      </c>
      <c r="Q149" s="56" t="s">
        <v>227</v>
      </c>
      <c r="R149" s="413" t="s">
        <v>228</v>
      </c>
      <c r="S149" s="11" t="s">
        <v>81</v>
      </c>
      <c r="T149" s="58"/>
    </row>
    <row r="150" spans="1:20" s="6" customFormat="1" ht="120">
      <c r="A150" s="346" t="s">
        <v>78</v>
      </c>
      <c r="B150" s="346" t="s">
        <v>295</v>
      </c>
      <c r="C150" s="346" t="s">
        <v>340</v>
      </c>
      <c r="D150" s="56"/>
      <c r="E150" s="56"/>
      <c r="F150" s="56"/>
      <c r="G150" s="56"/>
      <c r="H150" s="57">
        <v>146</v>
      </c>
      <c r="I150" s="56" t="s">
        <v>49</v>
      </c>
      <c r="J150" s="57" t="s">
        <v>408</v>
      </c>
      <c r="K150" s="79" t="s">
        <v>2452</v>
      </c>
      <c r="L150" s="68">
        <v>0</v>
      </c>
      <c r="M150" s="63">
        <f>ROUND(MaxBoundCalculations!B172,2)</f>
        <v>0.24</v>
      </c>
      <c r="N150" s="70">
        <v>5.0000000000000001E-3</v>
      </c>
      <c r="O150" s="56" t="s">
        <v>296</v>
      </c>
      <c r="P150" s="56" t="s">
        <v>2488</v>
      </c>
      <c r="Q150" s="56" t="s">
        <v>297</v>
      </c>
      <c r="R150" s="413" t="s">
        <v>298</v>
      </c>
      <c r="S150" s="11" t="s">
        <v>345</v>
      </c>
      <c r="T150" s="11" t="s">
        <v>461</v>
      </c>
    </row>
    <row r="151" spans="1:20" s="6" customFormat="1" ht="60">
      <c r="A151" s="346" t="s">
        <v>78</v>
      </c>
      <c r="B151" s="346" t="s">
        <v>299</v>
      </c>
      <c r="C151" s="346" t="s">
        <v>302</v>
      </c>
      <c r="D151" s="56"/>
      <c r="E151" s="56"/>
      <c r="F151" s="56"/>
      <c r="G151" s="56"/>
      <c r="H151" s="57">
        <v>147</v>
      </c>
      <c r="I151" s="56" t="s">
        <v>49</v>
      </c>
      <c r="J151" s="57" t="s">
        <v>408</v>
      </c>
      <c r="K151" s="79" t="s">
        <v>2451</v>
      </c>
      <c r="L151" s="68">
        <v>0</v>
      </c>
      <c r="M151" s="62">
        <v>0.5</v>
      </c>
      <c r="N151" s="63">
        <v>0.01</v>
      </c>
      <c r="O151" s="56" t="s">
        <v>303</v>
      </c>
      <c r="P151" s="56" t="s">
        <v>2506</v>
      </c>
      <c r="Q151" s="56" t="s">
        <v>300</v>
      </c>
      <c r="R151" s="413" t="s">
        <v>301</v>
      </c>
      <c r="S151" s="11" t="s">
        <v>346</v>
      </c>
      <c r="T151" s="58"/>
    </row>
    <row r="152" spans="1:20" s="6" customFormat="1" ht="45">
      <c r="A152" s="346" t="s">
        <v>78</v>
      </c>
      <c r="B152" s="346" t="s">
        <v>14</v>
      </c>
      <c r="C152" s="346" t="s">
        <v>137</v>
      </c>
      <c r="D152" s="56"/>
      <c r="E152" s="56"/>
      <c r="F152" s="56"/>
      <c r="G152" s="56"/>
      <c r="H152" s="57">
        <v>20</v>
      </c>
      <c r="I152" s="56" t="s">
        <v>49</v>
      </c>
      <c r="J152" s="79" t="s">
        <v>14</v>
      </c>
      <c r="K152" s="79" t="s">
        <v>2450</v>
      </c>
      <c r="L152" s="68">
        <v>0</v>
      </c>
      <c r="M152" s="68">
        <v>1</v>
      </c>
      <c r="N152" s="68">
        <v>1</v>
      </c>
      <c r="O152" s="56" t="s">
        <v>33</v>
      </c>
      <c r="P152" s="56" t="s">
        <v>2507</v>
      </c>
      <c r="Q152" s="56" t="s">
        <v>229</v>
      </c>
      <c r="R152" s="413" t="s">
        <v>230</v>
      </c>
      <c r="S152" s="11" t="s">
        <v>81</v>
      </c>
      <c r="T152" s="58"/>
    </row>
    <row r="153" spans="1:20" s="6" customFormat="1" ht="60">
      <c r="A153" s="346" t="s">
        <v>78</v>
      </c>
      <c r="B153" s="346" t="s">
        <v>2880</v>
      </c>
      <c r="C153" s="346" t="s">
        <v>2879</v>
      </c>
      <c r="D153" s="56" t="s">
        <v>313</v>
      </c>
      <c r="E153" s="56"/>
      <c r="F153" s="56" t="s">
        <v>317</v>
      </c>
      <c r="G153" s="56"/>
      <c r="H153" s="57">
        <v>378</v>
      </c>
      <c r="I153" s="56" t="s">
        <v>49</v>
      </c>
      <c r="J153" s="79" t="s">
        <v>17</v>
      </c>
      <c r="K153" s="79" t="s">
        <v>2449</v>
      </c>
      <c r="L153" s="62">
        <v>0</v>
      </c>
      <c r="M153" s="62">
        <v>0.5</v>
      </c>
      <c r="N153" s="62">
        <v>0.01</v>
      </c>
      <c r="O153" s="56" t="s">
        <v>2881</v>
      </c>
      <c r="P153" s="56" t="s">
        <v>3340</v>
      </c>
      <c r="Q153" s="56" t="s">
        <v>231</v>
      </c>
      <c r="R153" s="413" t="s">
        <v>232</v>
      </c>
      <c r="S153" s="56" t="s">
        <v>176</v>
      </c>
      <c r="T153" s="11"/>
    </row>
    <row r="154" spans="1:20" s="6" customFormat="1" ht="60">
      <c r="A154" s="77" t="str">
        <f>A$153</f>
        <v>Buildings and Appliances</v>
      </c>
      <c r="B154" s="77" t="str">
        <f t="shared" ref="B154:C155" si="47">B$153</f>
        <v>Retrofit Existing Buildings</v>
      </c>
      <c r="C154" s="77" t="str">
        <f t="shared" si="47"/>
        <v>Share of Preexisting Buildings Subject to Retrofitting</v>
      </c>
      <c r="D154" s="56" t="s">
        <v>314</v>
      </c>
      <c r="E154" s="56"/>
      <c r="F154" s="56" t="s">
        <v>316</v>
      </c>
      <c r="G154" s="56"/>
      <c r="H154" s="57">
        <v>379</v>
      </c>
      <c r="I154" s="56" t="s">
        <v>49</v>
      </c>
      <c r="J154" s="77" t="str">
        <f t="shared" ref="J154:J155" si="48">J$153</f>
        <v>Increased Retrofitting</v>
      </c>
      <c r="K154" s="67" t="str">
        <f t="shared" ref="K154:O155" si="49">K$153</f>
        <v>bldgs retrofitting</v>
      </c>
      <c r="L154" s="67">
        <f t="shared" si="49"/>
        <v>0</v>
      </c>
      <c r="M154" s="64">
        <f t="shared" si="49"/>
        <v>0.5</v>
      </c>
      <c r="N154" s="64">
        <f t="shared" si="49"/>
        <v>0.01</v>
      </c>
      <c r="O154" s="58" t="str">
        <f t="shared" si="49"/>
        <v>% of existing buildings</v>
      </c>
      <c r="P154" s="56" t="s">
        <v>3341</v>
      </c>
      <c r="Q154" s="56" t="s">
        <v>231</v>
      </c>
      <c r="R154" s="413" t="s">
        <v>232</v>
      </c>
      <c r="S154" s="58" t="str">
        <f>S153</f>
        <v>Calculated from model data; see the relevant variable(s) in the InputData folder for source information.</v>
      </c>
      <c r="T154" s="58"/>
    </row>
    <row r="155" spans="1:20" s="6" customFormat="1" ht="60">
      <c r="A155" s="77" t="str">
        <f>A$153</f>
        <v>Buildings and Appliances</v>
      </c>
      <c r="B155" s="77" t="str">
        <f t="shared" si="47"/>
        <v>Retrofit Existing Buildings</v>
      </c>
      <c r="C155" s="77" t="str">
        <f t="shared" si="47"/>
        <v>Share of Preexisting Buildings Subject to Retrofitting</v>
      </c>
      <c r="D155" s="56" t="s">
        <v>315</v>
      </c>
      <c r="E155" s="56"/>
      <c r="F155" s="56" t="s">
        <v>189</v>
      </c>
      <c r="G155" s="56"/>
      <c r="H155" s="57">
        <v>380</v>
      </c>
      <c r="I155" s="56" t="s">
        <v>49</v>
      </c>
      <c r="J155" s="77" t="str">
        <f t="shared" si="48"/>
        <v>Increased Retrofitting</v>
      </c>
      <c r="K155" s="67" t="str">
        <f t="shared" si="49"/>
        <v>bldgs retrofitting</v>
      </c>
      <c r="L155" s="67">
        <f t="shared" si="49"/>
        <v>0</v>
      </c>
      <c r="M155" s="64">
        <f t="shared" si="49"/>
        <v>0.5</v>
      </c>
      <c r="N155" s="64">
        <f t="shared" si="49"/>
        <v>0.01</v>
      </c>
      <c r="O155" s="58" t="str">
        <f t="shared" si="49"/>
        <v>% of existing buildings</v>
      </c>
      <c r="P155" s="56" t="s">
        <v>3342</v>
      </c>
      <c r="Q155" s="56" t="s">
        <v>231</v>
      </c>
      <c r="R155" s="413" t="s">
        <v>232</v>
      </c>
      <c r="S155" s="58" t="str">
        <f>S154</f>
        <v>Calculated from model data; see the relevant variable(s) in the InputData folder for source information.</v>
      </c>
      <c r="T155" s="58"/>
    </row>
    <row r="156" spans="1:20" s="6" customFormat="1" ht="30">
      <c r="A156" s="346" t="s">
        <v>78</v>
      </c>
      <c r="B156" s="346" t="s">
        <v>13</v>
      </c>
      <c r="C156" s="346" t="s">
        <v>6</v>
      </c>
      <c r="D156" s="56" t="s">
        <v>125</v>
      </c>
      <c r="E156" s="56"/>
      <c r="F156" s="56" t="s">
        <v>131</v>
      </c>
      <c r="G156" s="56"/>
      <c r="H156" s="57">
        <v>27</v>
      </c>
      <c r="I156" s="56" t="s">
        <v>49</v>
      </c>
      <c r="J156" s="79" t="s">
        <v>13</v>
      </c>
      <c r="K156" s="79" t="s">
        <v>2448</v>
      </c>
      <c r="L156" s="68">
        <v>0</v>
      </c>
      <c r="M156" s="68">
        <v>1</v>
      </c>
      <c r="N156" s="68">
        <v>1</v>
      </c>
      <c r="O156" s="56" t="s">
        <v>33</v>
      </c>
      <c r="P156" s="56" t="s">
        <v>2508</v>
      </c>
      <c r="Q156" s="56" t="s">
        <v>233</v>
      </c>
      <c r="R156" s="413" t="s">
        <v>234</v>
      </c>
      <c r="S156" s="11" t="s">
        <v>81</v>
      </c>
      <c r="T156" s="58"/>
    </row>
    <row r="157" spans="1:20" s="6" customFormat="1" ht="45">
      <c r="A157" s="77" t="str">
        <f>A$156</f>
        <v>Buildings and Appliances</v>
      </c>
      <c r="B157" s="77" t="str">
        <f t="shared" ref="B157:C161" si="50">B$156</f>
        <v>Rebate for Efficient Products</v>
      </c>
      <c r="C157" s="77" t="str">
        <f t="shared" si="50"/>
        <v>Boolean Rebate Program for Efficient Components</v>
      </c>
      <c r="D157" s="56" t="s">
        <v>126</v>
      </c>
      <c r="E157" s="56"/>
      <c r="F157" s="56" t="s">
        <v>132</v>
      </c>
      <c r="G157" s="56"/>
      <c r="H157" s="57">
        <v>28</v>
      </c>
      <c r="I157" s="56" t="s">
        <v>49</v>
      </c>
      <c r="J157" s="77" t="str">
        <f t="shared" ref="J157:K161" si="51">J$156</f>
        <v>Rebate for Efficient Products</v>
      </c>
      <c r="K157" s="69" t="str">
        <f>K$156</f>
        <v>bldgs rebate</v>
      </c>
      <c r="L157" s="69">
        <f>L$156</f>
        <v>0</v>
      </c>
      <c r="M157" s="69">
        <f>M$156</f>
        <v>1</v>
      </c>
      <c r="N157" s="69">
        <f>N$156</f>
        <v>1</v>
      </c>
      <c r="O157" s="58" t="str">
        <f>O$156</f>
        <v>on/off</v>
      </c>
      <c r="P157" s="56" t="s">
        <v>2509</v>
      </c>
      <c r="Q157" s="56" t="s">
        <v>233</v>
      </c>
      <c r="R157" s="413" t="s">
        <v>234</v>
      </c>
      <c r="S157" s="11" t="s">
        <v>81</v>
      </c>
      <c r="T157" s="58"/>
    </row>
    <row r="158" spans="1:20" s="6" customFormat="1" ht="30">
      <c r="A158" s="77" t="str">
        <f>A$156</f>
        <v>Buildings and Appliances</v>
      </c>
      <c r="B158" s="77" t="str">
        <f t="shared" si="50"/>
        <v>Rebate for Efficient Products</v>
      </c>
      <c r="C158" s="77" t="str">
        <f t="shared" si="50"/>
        <v>Boolean Rebate Program for Efficient Components</v>
      </c>
      <c r="D158" s="56" t="s">
        <v>127</v>
      </c>
      <c r="E158" s="56"/>
      <c r="F158" s="56" t="s">
        <v>133</v>
      </c>
      <c r="G158" s="56"/>
      <c r="H158" s="57" t="s">
        <v>215</v>
      </c>
      <c r="I158" s="56" t="s">
        <v>50</v>
      </c>
      <c r="J158" s="77" t="str">
        <f t="shared" si="51"/>
        <v>Rebate for Efficient Products</v>
      </c>
      <c r="K158" s="69" t="str">
        <f t="shared" si="51"/>
        <v>bldgs rebate</v>
      </c>
      <c r="L158" s="68"/>
      <c r="M158" s="68"/>
      <c r="N158" s="68"/>
      <c r="O158" s="56"/>
      <c r="P158" s="56"/>
      <c r="Q158" s="58"/>
      <c r="R158" s="413"/>
      <c r="S158" s="58"/>
      <c r="T158" s="58"/>
    </row>
    <row r="159" spans="1:20" s="6" customFormat="1" ht="30">
      <c r="A159" s="77" t="str">
        <f>A$156</f>
        <v>Buildings and Appliances</v>
      </c>
      <c r="B159" s="77" t="str">
        <f t="shared" si="50"/>
        <v>Rebate for Efficient Products</v>
      </c>
      <c r="C159" s="77" t="str">
        <f t="shared" si="50"/>
        <v>Boolean Rebate Program for Efficient Components</v>
      </c>
      <c r="D159" s="56" t="s">
        <v>128</v>
      </c>
      <c r="E159" s="56"/>
      <c r="F159" s="56" t="s">
        <v>134</v>
      </c>
      <c r="G159" s="56"/>
      <c r="H159" s="57" t="s">
        <v>215</v>
      </c>
      <c r="I159" s="56" t="s">
        <v>50</v>
      </c>
      <c r="J159" s="77" t="str">
        <f t="shared" si="51"/>
        <v>Rebate for Efficient Products</v>
      </c>
      <c r="K159" s="69" t="str">
        <f t="shared" si="51"/>
        <v>bldgs rebate</v>
      </c>
      <c r="L159" s="68"/>
      <c r="M159" s="68"/>
      <c r="N159" s="68"/>
      <c r="O159" s="56"/>
      <c r="P159" s="56"/>
      <c r="Q159" s="58"/>
      <c r="R159" s="413"/>
      <c r="S159" s="58"/>
      <c r="T159" s="58"/>
    </row>
    <row r="160" spans="1:20" s="6" customFormat="1" ht="30">
      <c r="A160" s="77" t="str">
        <f>A$156</f>
        <v>Buildings and Appliances</v>
      </c>
      <c r="B160" s="77" t="str">
        <f t="shared" si="50"/>
        <v>Rebate for Efficient Products</v>
      </c>
      <c r="C160" s="77" t="str">
        <f t="shared" si="50"/>
        <v>Boolean Rebate Program for Efficient Components</v>
      </c>
      <c r="D160" s="56" t="s">
        <v>129</v>
      </c>
      <c r="E160" s="56"/>
      <c r="F160" s="56" t="s">
        <v>135</v>
      </c>
      <c r="G160" s="56"/>
      <c r="H160" s="57">
        <v>29</v>
      </c>
      <c r="I160" s="56" t="s">
        <v>49</v>
      </c>
      <c r="J160" s="77" t="str">
        <f t="shared" si="51"/>
        <v>Rebate for Efficient Products</v>
      </c>
      <c r="K160" s="69" t="str">
        <f t="shared" si="51"/>
        <v>bldgs rebate</v>
      </c>
      <c r="L160" s="69">
        <f>L$156</f>
        <v>0</v>
      </c>
      <c r="M160" s="69">
        <f>M$156</f>
        <v>1</v>
      </c>
      <c r="N160" s="69">
        <f>N$156</f>
        <v>1</v>
      </c>
      <c r="O160" s="58" t="str">
        <f>O$156</f>
        <v>on/off</v>
      </c>
      <c r="P160" s="56" t="s">
        <v>2510</v>
      </c>
      <c r="Q160" s="56" t="s">
        <v>233</v>
      </c>
      <c r="R160" s="413" t="s">
        <v>234</v>
      </c>
      <c r="S160" s="11" t="s">
        <v>81</v>
      </c>
      <c r="T160" s="58"/>
    </row>
    <row r="161" spans="1:20" s="6" customFormat="1" ht="30">
      <c r="A161" s="77" t="str">
        <f>A$156</f>
        <v>Buildings and Appliances</v>
      </c>
      <c r="B161" s="77" t="str">
        <f t="shared" si="50"/>
        <v>Rebate for Efficient Products</v>
      </c>
      <c r="C161" s="77" t="str">
        <f t="shared" si="50"/>
        <v>Boolean Rebate Program for Efficient Components</v>
      </c>
      <c r="D161" s="56" t="s">
        <v>130</v>
      </c>
      <c r="E161" s="56"/>
      <c r="F161" s="56" t="s">
        <v>136</v>
      </c>
      <c r="G161" s="56"/>
      <c r="H161" s="57" t="s">
        <v>215</v>
      </c>
      <c r="I161" s="56" t="s">
        <v>50</v>
      </c>
      <c r="J161" s="77" t="str">
        <f t="shared" si="51"/>
        <v>Rebate for Efficient Products</v>
      </c>
      <c r="K161" s="69" t="str">
        <f t="shared" si="51"/>
        <v>bldgs rebate</v>
      </c>
      <c r="L161" s="68"/>
      <c r="M161" s="68"/>
      <c r="N161" s="68"/>
      <c r="O161" s="56"/>
      <c r="P161" s="56"/>
      <c r="Q161" s="58"/>
      <c r="R161" s="413"/>
      <c r="S161" s="58"/>
      <c r="T161" s="58"/>
    </row>
    <row r="162" spans="1:20" s="3" customFormat="1" ht="30">
      <c r="A162" s="347" t="s">
        <v>8</v>
      </c>
      <c r="B162" s="347" t="s">
        <v>382</v>
      </c>
      <c r="C162" s="347" t="s">
        <v>383</v>
      </c>
      <c r="D162" s="56" t="s">
        <v>519</v>
      </c>
      <c r="E162" s="56"/>
      <c r="F162" s="56" t="s">
        <v>518</v>
      </c>
      <c r="G162" s="11"/>
      <c r="H162" s="59">
        <v>167</v>
      </c>
      <c r="I162" s="11" t="s">
        <v>49</v>
      </c>
      <c r="J162" s="78" t="s">
        <v>382</v>
      </c>
      <c r="K162" s="79" t="s">
        <v>2447</v>
      </c>
      <c r="L162" s="72">
        <v>0</v>
      </c>
      <c r="M162" s="72">
        <v>1</v>
      </c>
      <c r="N162" s="72">
        <v>1</v>
      </c>
      <c r="O162" s="11" t="s">
        <v>33</v>
      </c>
      <c r="P162" s="56" t="s">
        <v>2511</v>
      </c>
      <c r="Q162" s="56" t="s">
        <v>384</v>
      </c>
      <c r="R162" s="413" t="s">
        <v>385</v>
      </c>
      <c r="S162" s="11"/>
      <c r="T162" s="11"/>
    </row>
    <row r="163" spans="1:20" s="6" customFormat="1" ht="30">
      <c r="A163" s="77" t="str">
        <f>A$162</f>
        <v>Electricity Supply</v>
      </c>
      <c r="B163" s="77" t="str">
        <f t="shared" ref="B163:C173" si="52">B$162</f>
        <v>Ban New Power Plants</v>
      </c>
      <c r="C163" s="77" t="str">
        <f t="shared" si="52"/>
        <v>Boolean Ban New Power Plants</v>
      </c>
      <c r="D163" s="11" t="s">
        <v>349</v>
      </c>
      <c r="E163" s="56"/>
      <c r="F163" s="11" t="s">
        <v>350</v>
      </c>
      <c r="G163" s="56"/>
      <c r="H163" s="57">
        <v>168</v>
      </c>
      <c r="I163" s="56" t="s">
        <v>49</v>
      </c>
      <c r="J163" s="77" t="str">
        <f t="shared" ref="J163:K177" si="53">J$162</f>
        <v>Ban New Power Plants</v>
      </c>
      <c r="K163" s="69" t="str">
        <f t="shared" ref="K163:R174" si="54">K$162</f>
        <v>elec ban new power plants</v>
      </c>
      <c r="L163" s="69">
        <f t="shared" si="54"/>
        <v>0</v>
      </c>
      <c r="M163" s="69">
        <f t="shared" si="54"/>
        <v>1</v>
      </c>
      <c r="N163" s="69">
        <f t="shared" si="54"/>
        <v>1</v>
      </c>
      <c r="O163" s="58" t="str">
        <f t="shared" si="54"/>
        <v>on/off</v>
      </c>
      <c r="P163" s="56" t="s">
        <v>2512</v>
      </c>
      <c r="Q163" s="58" t="str">
        <f t="shared" si="54"/>
        <v>electricity-sector-main.html#ban</v>
      </c>
      <c r="R163" s="414" t="str">
        <f t="shared" si="54"/>
        <v>ban-new-capacity.html</v>
      </c>
      <c r="S163" s="58"/>
      <c r="T163" s="58"/>
    </row>
    <row r="164" spans="1:20" s="6" customFormat="1" ht="30">
      <c r="A164" s="77" t="str">
        <f t="shared" ref="A164:C177" si="55">A$162</f>
        <v>Electricity Supply</v>
      </c>
      <c r="B164" s="77" t="str">
        <f t="shared" si="52"/>
        <v>Ban New Power Plants</v>
      </c>
      <c r="C164" s="77" t="str">
        <f t="shared" si="52"/>
        <v>Boolean Ban New Power Plants</v>
      </c>
      <c r="D164" s="11" t="s">
        <v>84</v>
      </c>
      <c r="E164" s="56"/>
      <c r="F164" s="11" t="s">
        <v>98</v>
      </c>
      <c r="G164" s="56"/>
      <c r="H164" s="59">
        <v>169</v>
      </c>
      <c r="I164" s="56" t="s">
        <v>49</v>
      </c>
      <c r="J164" s="77" t="str">
        <f t="shared" si="53"/>
        <v>Ban New Power Plants</v>
      </c>
      <c r="K164" s="69" t="str">
        <f t="shared" si="54"/>
        <v>elec ban new power plants</v>
      </c>
      <c r="L164" s="69">
        <f t="shared" si="54"/>
        <v>0</v>
      </c>
      <c r="M164" s="69">
        <f t="shared" si="54"/>
        <v>1</v>
      </c>
      <c r="N164" s="69">
        <f t="shared" si="54"/>
        <v>1</v>
      </c>
      <c r="O164" s="58" t="str">
        <f t="shared" si="54"/>
        <v>on/off</v>
      </c>
      <c r="P164" s="56" t="s">
        <v>2513</v>
      </c>
      <c r="Q164" s="58" t="str">
        <f t="shared" si="54"/>
        <v>electricity-sector-main.html#ban</v>
      </c>
      <c r="R164" s="414" t="str">
        <f t="shared" si="54"/>
        <v>ban-new-capacity.html</v>
      </c>
      <c r="S164" s="58"/>
      <c r="T164" s="58"/>
    </row>
    <row r="165" spans="1:20" s="6" customFormat="1" ht="30">
      <c r="A165" s="77" t="str">
        <f t="shared" si="55"/>
        <v>Electricity Supply</v>
      </c>
      <c r="B165" s="77" t="str">
        <f t="shared" si="52"/>
        <v>Ban New Power Plants</v>
      </c>
      <c r="C165" s="77" t="str">
        <f t="shared" si="52"/>
        <v>Boolean Ban New Power Plants</v>
      </c>
      <c r="D165" s="11" t="s">
        <v>85</v>
      </c>
      <c r="E165" s="56"/>
      <c r="F165" s="11" t="s">
        <v>99</v>
      </c>
      <c r="G165" s="56"/>
      <c r="H165" s="57">
        <v>170</v>
      </c>
      <c r="I165" s="56" t="s">
        <v>49</v>
      </c>
      <c r="J165" s="77" t="str">
        <f t="shared" si="53"/>
        <v>Ban New Power Plants</v>
      </c>
      <c r="K165" s="69" t="str">
        <f t="shared" si="54"/>
        <v>elec ban new power plants</v>
      </c>
      <c r="L165" s="69">
        <f t="shared" si="54"/>
        <v>0</v>
      </c>
      <c r="M165" s="69">
        <f t="shared" si="54"/>
        <v>1</v>
      </c>
      <c r="N165" s="69">
        <f t="shared" si="54"/>
        <v>1</v>
      </c>
      <c r="O165" s="58" t="str">
        <f t="shared" si="54"/>
        <v>on/off</v>
      </c>
      <c r="P165" s="56" t="s">
        <v>2514</v>
      </c>
      <c r="Q165" s="58" t="str">
        <f t="shared" si="54"/>
        <v>electricity-sector-main.html#ban</v>
      </c>
      <c r="R165" s="414" t="str">
        <f t="shared" si="54"/>
        <v>ban-new-capacity.html</v>
      </c>
      <c r="S165" s="58"/>
      <c r="T165" s="58"/>
    </row>
    <row r="166" spans="1:20" s="6" customFormat="1" ht="30">
      <c r="A166" s="77" t="str">
        <f t="shared" si="55"/>
        <v>Electricity Supply</v>
      </c>
      <c r="B166" s="77" t="str">
        <f t="shared" si="52"/>
        <v>Ban New Power Plants</v>
      </c>
      <c r="C166" s="77" t="str">
        <f t="shared" si="52"/>
        <v>Boolean Ban New Power Plants</v>
      </c>
      <c r="D166" s="11" t="s">
        <v>520</v>
      </c>
      <c r="E166" s="56"/>
      <c r="F166" s="11" t="s">
        <v>523</v>
      </c>
      <c r="G166" s="56"/>
      <c r="H166" s="57"/>
      <c r="I166" s="56" t="s">
        <v>50</v>
      </c>
      <c r="J166" s="77" t="str">
        <f t="shared" si="53"/>
        <v>Ban New Power Plants</v>
      </c>
      <c r="K166" s="69" t="str">
        <f t="shared" si="54"/>
        <v>elec ban new power plants</v>
      </c>
      <c r="L166" s="68"/>
      <c r="M166" s="68"/>
      <c r="N166" s="68"/>
      <c r="O166" s="56"/>
      <c r="P166" s="56"/>
      <c r="Q166" s="58"/>
      <c r="R166" s="413"/>
      <c r="S166" s="58"/>
      <c r="T166" s="58"/>
    </row>
    <row r="167" spans="1:20" s="6" customFormat="1" ht="30">
      <c r="A167" s="77" t="str">
        <f t="shared" si="55"/>
        <v>Electricity Supply</v>
      </c>
      <c r="B167" s="77" t="str">
        <f t="shared" si="52"/>
        <v>Ban New Power Plants</v>
      </c>
      <c r="C167" s="77" t="str">
        <f t="shared" si="52"/>
        <v>Boolean Ban New Power Plants</v>
      </c>
      <c r="D167" s="11" t="s">
        <v>86</v>
      </c>
      <c r="E167" s="56"/>
      <c r="F167" s="11" t="s">
        <v>100</v>
      </c>
      <c r="G167" s="56"/>
      <c r="H167" s="57"/>
      <c r="I167" s="56" t="s">
        <v>50</v>
      </c>
      <c r="J167" s="77" t="str">
        <f t="shared" si="53"/>
        <v>Ban New Power Plants</v>
      </c>
      <c r="K167" s="69" t="str">
        <f t="shared" si="54"/>
        <v>elec ban new power plants</v>
      </c>
      <c r="L167" s="68"/>
      <c r="M167" s="68"/>
      <c r="N167" s="68"/>
      <c r="O167" s="56"/>
      <c r="P167" s="56"/>
      <c r="Q167" s="58"/>
      <c r="R167" s="413"/>
      <c r="S167" s="58"/>
      <c r="T167" s="58"/>
    </row>
    <row r="168" spans="1:20" s="6" customFormat="1" ht="30">
      <c r="A168" s="77" t="str">
        <f t="shared" si="55"/>
        <v>Electricity Supply</v>
      </c>
      <c r="B168" s="77" t="str">
        <f t="shared" si="52"/>
        <v>Ban New Power Plants</v>
      </c>
      <c r="C168" s="77" t="str">
        <f t="shared" si="52"/>
        <v>Boolean Ban New Power Plants</v>
      </c>
      <c r="D168" s="11" t="s">
        <v>87</v>
      </c>
      <c r="E168" s="56"/>
      <c r="F168" s="11" t="s">
        <v>101</v>
      </c>
      <c r="G168" s="56"/>
      <c r="H168" s="57"/>
      <c r="I168" s="56" t="s">
        <v>50</v>
      </c>
      <c r="J168" s="77" t="str">
        <f t="shared" si="53"/>
        <v>Ban New Power Plants</v>
      </c>
      <c r="K168" s="69" t="str">
        <f t="shared" si="54"/>
        <v>elec ban new power plants</v>
      </c>
      <c r="L168" s="68"/>
      <c r="M168" s="68"/>
      <c r="N168" s="68"/>
      <c r="O168" s="56"/>
      <c r="P168" s="56"/>
      <c r="Q168" s="58"/>
      <c r="R168" s="413"/>
      <c r="S168" s="58"/>
      <c r="T168" s="58"/>
    </row>
    <row r="169" spans="1:20" s="6" customFormat="1" ht="30">
      <c r="A169" s="77" t="str">
        <f t="shared" si="55"/>
        <v>Electricity Supply</v>
      </c>
      <c r="B169" s="77" t="str">
        <f t="shared" si="52"/>
        <v>Ban New Power Plants</v>
      </c>
      <c r="C169" s="77" t="str">
        <f t="shared" si="52"/>
        <v>Boolean Ban New Power Plants</v>
      </c>
      <c r="D169" s="11" t="s">
        <v>88</v>
      </c>
      <c r="E169" s="56"/>
      <c r="F169" s="11" t="s">
        <v>102</v>
      </c>
      <c r="G169" s="56"/>
      <c r="H169" s="57"/>
      <c r="I169" s="56" t="s">
        <v>50</v>
      </c>
      <c r="J169" s="77" t="str">
        <f t="shared" si="53"/>
        <v>Ban New Power Plants</v>
      </c>
      <c r="K169" s="69" t="str">
        <f t="shared" si="54"/>
        <v>elec ban new power plants</v>
      </c>
      <c r="L169" s="68"/>
      <c r="M169" s="68"/>
      <c r="N169" s="68"/>
      <c r="O169" s="56"/>
      <c r="P169" s="56"/>
      <c r="Q169" s="58"/>
      <c r="R169" s="413"/>
      <c r="S169" s="58"/>
      <c r="T169" s="58"/>
    </row>
    <row r="170" spans="1:20" s="6" customFormat="1" ht="30">
      <c r="A170" s="77" t="str">
        <f t="shared" si="55"/>
        <v>Electricity Supply</v>
      </c>
      <c r="B170" s="77" t="str">
        <f t="shared" si="55"/>
        <v>Ban New Power Plants</v>
      </c>
      <c r="C170" s="77" t="str">
        <f t="shared" si="55"/>
        <v>Boolean Ban New Power Plants</v>
      </c>
      <c r="D170" s="11" t="s">
        <v>2761</v>
      </c>
      <c r="E170" s="56"/>
      <c r="F170" s="11" t="s">
        <v>505</v>
      </c>
      <c r="G170" s="56"/>
      <c r="H170" s="57"/>
      <c r="I170" s="56" t="s">
        <v>50</v>
      </c>
      <c r="J170" s="77" t="str">
        <f t="shared" si="53"/>
        <v>Ban New Power Plants</v>
      </c>
      <c r="K170" s="77" t="str">
        <f t="shared" si="53"/>
        <v>elec ban new power plants</v>
      </c>
      <c r="L170" s="68"/>
      <c r="M170" s="68"/>
      <c r="N170" s="68"/>
      <c r="O170" s="56"/>
      <c r="P170" s="56"/>
      <c r="Q170" s="58"/>
      <c r="R170" s="413"/>
      <c r="S170" s="58"/>
      <c r="T170" s="58"/>
    </row>
    <row r="171" spans="1:20" s="6" customFormat="1" ht="30">
      <c r="A171" s="77" t="str">
        <f t="shared" si="55"/>
        <v>Electricity Supply</v>
      </c>
      <c r="B171" s="77" t="str">
        <f t="shared" si="52"/>
        <v>Ban New Power Plants</v>
      </c>
      <c r="C171" s="77" t="str">
        <f t="shared" si="52"/>
        <v>Boolean Ban New Power Plants</v>
      </c>
      <c r="D171" s="11" t="s">
        <v>351</v>
      </c>
      <c r="E171" s="56"/>
      <c r="F171" s="11" t="s">
        <v>353</v>
      </c>
      <c r="G171" s="56"/>
      <c r="H171" s="57"/>
      <c r="I171" s="56" t="s">
        <v>50</v>
      </c>
      <c r="J171" s="77" t="str">
        <f t="shared" si="53"/>
        <v>Ban New Power Plants</v>
      </c>
      <c r="K171" s="69" t="str">
        <f t="shared" si="54"/>
        <v>elec ban new power plants</v>
      </c>
      <c r="L171" s="68"/>
      <c r="M171" s="68"/>
      <c r="N171" s="68"/>
      <c r="O171" s="56"/>
      <c r="P171" s="56"/>
      <c r="Q171" s="58"/>
      <c r="R171" s="413"/>
      <c r="S171" s="58"/>
      <c r="T171" s="58"/>
    </row>
    <row r="172" spans="1:20" s="6" customFormat="1" ht="30">
      <c r="A172" s="77" t="str">
        <f t="shared" si="55"/>
        <v>Electricity Supply</v>
      </c>
      <c r="B172" s="77" t="str">
        <f t="shared" si="52"/>
        <v>Ban New Power Plants</v>
      </c>
      <c r="C172" s="77" t="str">
        <f t="shared" si="52"/>
        <v>Boolean Ban New Power Plants</v>
      </c>
      <c r="D172" s="11" t="s">
        <v>352</v>
      </c>
      <c r="E172" s="56"/>
      <c r="F172" s="11" t="s">
        <v>354</v>
      </c>
      <c r="G172" s="56"/>
      <c r="H172" s="57"/>
      <c r="I172" s="56" t="s">
        <v>50</v>
      </c>
      <c r="J172" s="77" t="str">
        <f t="shared" si="53"/>
        <v>Ban New Power Plants</v>
      </c>
      <c r="K172" s="69" t="str">
        <f t="shared" si="54"/>
        <v>elec ban new power plants</v>
      </c>
      <c r="L172" s="68"/>
      <c r="M172" s="68"/>
      <c r="N172" s="68"/>
      <c r="O172" s="56"/>
      <c r="P172" s="56"/>
      <c r="Q172" s="58"/>
      <c r="R172" s="413"/>
      <c r="S172" s="58"/>
      <c r="T172" s="58"/>
    </row>
    <row r="173" spans="1:20" s="6" customFormat="1" ht="30">
      <c r="A173" s="77" t="str">
        <f t="shared" si="55"/>
        <v>Electricity Supply</v>
      </c>
      <c r="B173" s="77" t="str">
        <f t="shared" si="52"/>
        <v>Ban New Power Plants</v>
      </c>
      <c r="C173" s="77" t="str">
        <f t="shared" si="52"/>
        <v>Boolean Ban New Power Plants</v>
      </c>
      <c r="D173" s="11" t="s">
        <v>516</v>
      </c>
      <c r="E173" s="56"/>
      <c r="F173" s="11" t="s">
        <v>515</v>
      </c>
      <c r="G173" s="56"/>
      <c r="H173" s="57">
        <v>116</v>
      </c>
      <c r="I173" s="56" t="s">
        <v>49</v>
      </c>
      <c r="J173" s="77" t="str">
        <f t="shared" si="53"/>
        <v>Ban New Power Plants</v>
      </c>
      <c r="K173" s="69" t="str">
        <f t="shared" si="54"/>
        <v>elec ban new power plants</v>
      </c>
      <c r="L173" s="69">
        <f t="shared" ref="L173:O173" si="56">L$162</f>
        <v>0</v>
      </c>
      <c r="M173" s="69">
        <f t="shared" si="56"/>
        <v>1</v>
      </c>
      <c r="N173" s="69">
        <f t="shared" si="56"/>
        <v>1</v>
      </c>
      <c r="O173" s="58" t="str">
        <f t="shared" si="56"/>
        <v>on/off</v>
      </c>
      <c r="P173" s="56" t="s">
        <v>2515</v>
      </c>
      <c r="Q173" s="58" t="str">
        <f t="shared" ref="Q173:R173" si="57">Q$162</f>
        <v>electricity-sector-main.html#ban</v>
      </c>
      <c r="R173" s="414" t="str">
        <f t="shared" si="57"/>
        <v>ban-new-capacity.html</v>
      </c>
      <c r="S173" s="58"/>
      <c r="T173" s="58"/>
    </row>
    <row r="174" spans="1:20" s="6" customFormat="1" ht="30">
      <c r="A174" s="77" t="str">
        <f t="shared" si="55"/>
        <v>Electricity Supply</v>
      </c>
      <c r="B174" s="77" t="str">
        <f t="shared" si="55"/>
        <v>Ban New Power Plants</v>
      </c>
      <c r="C174" s="77" t="str">
        <f t="shared" si="55"/>
        <v>Boolean Ban New Power Plants</v>
      </c>
      <c r="D174" s="11" t="s">
        <v>525</v>
      </c>
      <c r="E174" s="56"/>
      <c r="F174" s="11" t="s">
        <v>526</v>
      </c>
      <c r="G174" s="56"/>
      <c r="H174" s="57"/>
      <c r="I174" s="56" t="s">
        <v>50</v>
      </c>
      <c r="J174" s="77" t="str">
        <f t="shared" si="53"/>
        <v>Ban New Power Plants</v>
      </c>
      <c r="K174" s="69" t="str">
        <f t="shared" si="54"/>
        <v>elec ban new power plants</v>
      </c>
      <c r="L174" s="67"/>
      <c r="M174" s="67"/>
      <c r="N174" s="67"/>
      <c r="O174" s="58"/>
      <c r="P174" s="56"/>
      <c r="Q174" s="58"/>
      <c r="R174" s="413"/>
      <c r="S174" s="58"/>
      <c r="T174" s="58"/>
    </row>
    <row r="175" spans="1:20" s="6" customFormat="1" ht="30">
      <c r="A175" s="77" t="str">
        <f t="shared" si="55"/>
        <v>Electricity Supply</v>
      </c>
      <c r="B175" s="77" t="str">
        <f t="shared" si="55"/>
        <v>Ban New Power Plants</v>
      </c>
      <c r="C175" s="77" t="str">
        <f t="shared" si="55"/>
        <v>Boolean Ban New Power Plants</v>
      </c>
      <c r="D175" s="11" t="s">
        <v>3313</v>
      </c>
      <c r="E175" s="56"/>
      <c r="F175" s="11" t="s">
        <v>2897</v>
      </c>
      <c r="G175" s="56"/>
      <c r="H175" s="57"/>
      <c r="I175" s="56" t="s">
        <v>50</v>
      </c>
      <c r="J175" s="77" t="str">
        <f t="shared" si="53"/>
        <v>Ban New Power Plants</v>
      </c>
      <c r="K175" s="77" t="str">
        <f t="shared" si="53"/>
        <v>elec ban new power plants</v>
      </c>
      <c r="L175" s="67"/>
      <c r="M175" s="67"/>
      <c r="N175" s="67"/>
      <c r="O175" s="58"/>
      <c r="P175" s="56"/>
      <c r="Q175" s="58"/>
      <c r="R175" s="413"/>
      <c r="S175" s="58"/>
      <c r="T175" s="58"/>
    </row>
    <row r="176" spans="1:20" s="6" customFormat="1" ht="30">
      <c r="A176" s="77" t="str">
        <f t="shared" si="55"/>
        <v>Electricity Supply</v>
      </c>
      <c r="B176" s="77" t="str">
        <f t="shared" si="55"/>
        <v>Ban New Power Plants</v>
      </c>
      <c r="C176" s="77" t="str">
        <f t="shared" si="55"/>
        <v>Boolean Ban New Power Plants</v>
      </c>
      <c r="D176" s="11" t="s">
        <v>3314</v>
      </c>
      <c r="E176" s="56"/>
      <c r="F176" s="11" t="s">
        <v>3061</v>
      </c>
      <c r="G176" s="56"/>
      <c r="H176" s="57"/>
      <c r="I176" s="56" t="s">
        <v>50</v>
      </c>
      <c r="J176" s="77" t="str">
        <f t="shared" si="53"/>
        <v>Ban New Power Plants</v>
      </c>
      <c r="K176" s="77" t="str">
        <f t="shared" si="53"/>
        <v>elec ban new power plants</v>
      </c>
      <c r="L176" s="67"/>
      <c r="M176" s="67"/>
      <c r="N176" s="67"/>
      <c r="O176" s="58"/>
      <c r="P176" s="56"/>
      <c r="Q176" s="58"/>
      <c r="R176" s="413"/>
      <c r="S176" s="58"/>
      <c r="T176" s="58"/>
    </row>
    <row r="177" spans="1:20" s="6" customFormat="1" ht="30">
      <c r="A177" s="77" t="str">
        <f t="shared" si="55"/>
        <v>Electricity Supply</v>
      </c>
      <c r="B177" s="77" t="str">
        <f t="shared" si="55"/>
        <v>Ban New Power Plants</v>
      </c>
      <c r="C177" s="77" t="str">
        <f t="shared" si="55"/>
        <v>Boolean Ban New Power Plants</v>
      </c>
      <c r="D177" s="11" t="s">
        <v>3315</v>
      </c>
      <c r="E177" s="56"/>
      <c r="F177" s="11" t="s">
        <v>2899</v>
      </c>
      <c r="G177" s="56"/>
      <c r="H177" s="57"/>
      <c r="I177" s="56" t="s">
        <v>50</v>
      </c>
      <c r="J177" s="77" t="str">
        <f t="shared" si="53"/>
        <v>Ban New Power Plants</v>
      </c>
      <c r="K177" s="77" t="str">
        <f t="shared" si="53"/>
        <v>elec ban new power plants</v>
      </c>
      <c r="L177" s="67"/>
      <c r="M177" s="67"/>
      <c r="N177" s="67"/>
      <c r="O177" s="58"/>
      <c r="P177" s="56"/>
      <c r="Q177" s="58"/>
      <c r="R177" s="413"/>
      <c r="S177" s="58"/>
      <c r="T177" s="58"/>
    </row>
    <row r="178" spans="1:20" s="6" customFormat="1" ht="150">
      <c r="A178" s="346" t="s">
        <v>8</v>
      </c>
      <c r="B178" s="56" t="s">
        <v>3295</v>
      </c>
      <c r="C178" s="346" t="s">
        <v>3297</v>
      </c>
      <c r="D178" s="56"/>
      <c r="E178" s="56"/>
      <c r="F178" s="56"/>
      <c r="G178" s="56"/>
      <c r="H178" s="57">
        <v>508</v>
      </c>
      <c r="I178" s="56" t="s">
        <v>49</v>
      </c>
      <c r="J178" s="56" t="s">
        <v>3295</v>
      </c>
      <c r="K178" s="79" t="s">
        <v>2436</v>
      </c>
      <c r="L178" s="62">
        <v>0</v>
      </c>
      <c r="M178" s="63">
        <v>1</v>
      </c>
      <c r="N178" s="63">
        <v>0.01</v>
      </c>
      <c r="O178" s="56" t="s">
        <v>39</v>
      </c>
      <c r="P178" s="56" t="s">
        <v>3296</v>
      </c>
      <c r="Q178" s="56" t="s">
        <v>2838</v>
      </c>
      <c r="R178" s="413" t="s">
        <v>2839</v>
      </c>
      <c r="S178" s="11" t="s">
        <v>174</v>
      </c>
      <c r="T178" s="56"/>
    </row>
    <row r="179" spans="1:20" s="3" customFormat="1" ht="45">
      <c r="A179" s="347" t="s">
        <v>8</v>
      </c>
      <c r="B179" s="347" t="s">
        <v>304</v>
      </c>
      <c r="C179" s="347" t="s">
        <v>307</v>
      </c>
      <c r="D179" s="11"/>
      <c r="E179" s="11"/>
      <c r="F179" s="11"/>
      <c r="G179" s="11"/>
      <c r="H179" s="59">
        <v>148</v>
      </c>
      <c r="I179" s="56" t="s">
        <v>49</v>
      </c>
      <c r="J179" s="78" t="s">
        <v>409</v>
      </c>
      <c r="K179" s="79" t="s">
        <v>2446</v>
      </c>
      <c r="L179" s="66">
        <v>-0.5</v>
      </c>
      <c r="M179" s="66">
        <v>1</v>
      </c>
      <c r="N179" s="66">
        <v>0.02</v>
      </c>
      <c r="O179" s="11" t="s">
        <v>308</v>
      </c>
      <c r="P179" s="56" t="s">
        <v>2516</v>
      </c>
      <c r="Q179" s="56" t="s">
        <v>310</v>
      </c>
      <c r="R179" s="413" t="s">
        <v>312</v>
      </c>
      <c r="S179" s="11" t="s">
        <v>347</v>
      </c>
      <c r="T179" s="11"/>
    </row>
    <row r="180" spans="1:20" s="3" customFormat="1" ht="45">
      <c r="A180" s="347" t="s">
        <v>8</v>
      </c>
      <c r="B180" s="347" t="s">
        <v>305</v>
      </c>
      <c r="C180" s="347" t="s">
        <v>306</v>
      </c>
      <c r="D180" s="56" t="s">
        <v>519</v>
      </c>
      <c r="E180" s="56"/>
      <c r="F180" s="56" t="s">
        <v>518</v>
      </c>
      <c r="G180" s="11"/>
      <c r="H180" s="59">
        <v>149</v>
      </c>
      <c r="I180" s="56" t="s">
        <v>49</v>
      </c>
      <c r="J180" s="78" t="s">
        <v>409</v>
      </c>
      <c r="K180" s="79" t="s">
        <v>2445</v>
      </c>
      <c r="L180" s="66">
        <v>-0.5</v>
      </c>
      <c r="M180" s="66">
        <v>1</v>
      </c>
      <c r="N180" s="66">
        <v>0.02</v>
      </c>
      <c r="O180" s="11" t="s">
        <v>309</v>
      </c>
      <c r="P180" s="56" t="s">
        <v>2517</v>
      </c>
      <c r="Q180" s="56" t="s">
        <v>311</v>
      </c>
      <c r="R180" s="413" t="s">
        <v>312</v>
      </c>
      <c r="S180" s="11" t="s">
        <v>347</v>
      </c>
      <c r="T180" s="11"/>
    </row>
    <row r="181" spans="1:20" s="3" customFormat="1" ht="45">
      <c r="A181" s="77" t="str">
        <f>A$180</f>
        <v>Electricity Supply</v>
      </c>
      <c r="B181" s="77" t="str">
        <f t="shared" ref="B181:C195" si="58">B$180</f>
        <v>Change Electricity Imports</v>
      </c>
      <c r="C181" s="77" t="str">
        <f t="shared" si="58"/>
        <v>Percent Change in Electricity Imports</v>
      </c>
      <c r="D181" s="11" t="s">
        <v>349</v>
      </c>
      <c r="E181" s="56"/>
      <c r="F181" s="11" t="s">
        <v>350</v>
      </c>
      <c r="G181" s="11"/>
      <c r="H181" s="59">
        <v>526</v>
      </c>
      <c r="I181" s="56" t="s">
        <v>49</v>
      </c>
      <c r="J181" s="77" t="str">
        <f t="shared" ref="J181:S195" si="59">J$180</f>
        <v>Electricity Imports and Exports</v>
      </c>
      <c r="K181" s="77" t="str">
        <f t="shared" si="59"/>
        <v>elec change imports</v>
      </c>
      <c r="L181" s="356">
        <f t="shared" si="59"/>
        <v>-0.5</v>
      </c>
      <c r="M181" s="356">
        <f t="shared" si="59"/>
        <v>1</v>
      </c>
      <c r="N181" s="356">
        <f t="shared" si="59"/>
        <v>0.02</v>
      </c>
      <c r="O181" s="77" t="str">
        <f t="shared" si="59"/>
        <v>% change in imports</v>
      </c>
      <c r="P181"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1" s="77" t="str">
        <f t="shared" si="59"/>
        <v>electricity-sector-main.html#elec-imports</v>
      </c>
      <c r="R181" s="401" t="str">
        <f t="shared" si="59"/>
        <v>electricity-imports-exports.html</v>
      </c>
      <c r="S181" s="77" t="str">
        <f t="shared" si="59"/>
        <v>Energy Information Administation.  2016.  Electric Power Annual.  Table 2.13.</v>
      </c>
      <c r="T181" s="11"/>
    </row>
    <row r="182" spans="1:20" s="3" customFormat="1" ht="45">
      <c r="A182" s="77" t="str">
        <f t="shared" ref="A182:A195" si="60">A$180</f>
        <v>Electricity Supply</v>
      </c>
      <c r="B182" s="77" t="str">
        <f t="shared" si="58"/>
        <v>Change Electricity Imports</v>
      </c>
      <c r="C182" s="77" t="str">
        <f t="shared" si="58"/>
        <v>Percent Change in Electricity Imports</v>
      </c>
      <c r="D182" s="11" t="s">
        <v>84</v>
      </c>
      <c r="E182" s="56"/>
      <c r="F182" s="11" t="s">
        <v>98</v>
      </c>
      <c r="G182" s="11"/>
      <c r="H182" s="59">
        <v>527</v>
      </c>
      <c r="I182" s="56" t="s">
        <v>49</v>
      </c>
      <c r="J182" s="77" t="str">
        <f t="shared" si="59"/>
        <v>Electricity Imports and Exports</v>
      </c>
      <c r="K182" s="77" t="str">
        <f t="shared" si="59"/>
        <v>elec change imports</v>
      </c>
      <c r="L182" s="356">
        <f t="shared" si="59"/>
        <v>-0.5</v>
      </c>
      <c r="M182" s="356">
        <f t="shared" si="59"/>
        <v>1</v>
      </c>
      <c r="N182" s="356">
        <f t="shared" si="59"/>
        <v>0.02</v>
      </c>
      <c r="O182" s="77" t="str">
        <f t="shared" si="59"/>
        <v>% change in imports</v>
      </c>
      <c r="P182"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2" s="77" t="str">
        <f t="shared" si="59"/>
        <v>electricity-sector-main.html#elec-imports</v>
      </c>
      <c r="R182" s="401" t="str">
        <f t="shared" si="59"/>
        <v>electricity-imports-exports.html</v>
      </c>
      <c r="S182" s="77" t="str">
        <f t="shared" si="59"/>
        <v>Energy Information Administation.  2016.  Electric Power Annual.  Table 2.13.</v>
      </c>
      <c r="T182" s="11"/>
    </row>
    <row r="183" spans="1:20" s="3" customFormat="1" ht="45">
      <c r="A183" s="77" t="str">
        <f t="shared" si="60"/>
        <v>Electricity Supply</v>
      </c>
      <c r="B183" s="77" t="str">
        <f t="shared" si="58"/>
        <v>Change Electricity Imports</v>
      </c>
      <c r="C183" s="77" t="str">
        <f t="shared" si="58"/>
        <v>Percent Change in Electricity Imports</v>
      </c>
      <c r="D183" s="11" t="s">
        <v>85</v>
      </c>
      <c r="E183" s="56"/>
      <c r="F183" s="11" t="s">
        <v>99</v>
      </c>
      <c r="G183" s="11"/>
      <c r="H183" s="59">
        <v>528</v>
      </c>
      <c r="I183" s="56" t="s">
        <v>49</v>
      </c>
      <c r="J183" s="77" t="str">
        <f t="shared" si="59"/>
        <v>Electricity Imports and Exports</v>
      </c>
      <c r="K183" s="77" t="str">
        <f t="shared" si="59"/>
        <v>elec change imports</v>
      </c>
      <c r="L183" s="356">
        <f t="shared" si="59"/>
        <v>-0.5</v>
      </c>
      <c r="M183" s="356">
        <f t="shared" si="59"/>
        <v>1</v>
      </c>
      <c r="N183" s="356">
        <f t="shared" si="59"/>
        <v>0.02</v>
      </c>
      <c r="O183" s="77" t="str">
        <f t="shared" si="59"/>
        <v>% change in imports</v>
      </c>
      <c r="P183"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3" s="77" t="str">
        <f t="shared" si="59"/>
        <v>electricity-sector-main.html#elec-imports</v>
      </c>
      <c r="R183" s="401" t="str">
        <f t="shared" si="59"/>
        <v>electricity-imports-exports.html</v>
      </c>
      <c r="S183" s="77" t="str">
        <f t="shared" si="59"/>
        <v>Energy Information Administation.  2016.  Electric Power Annual.  Table 2.13.</v>
      </c>
      <c r="T183" s="11"/>
    </row>
    <row r="184" spans="1:20" s="3" customFormat="1" ht="45">
      <c r="A184" s="77" t="str">
        <f t="shared" si="60"/>
        <v>Electricity Supply</v>
      </c>
      <c r="B184" s="77" t="str">
        <f t="shared" si="58"/>
        <v>Change Electricity Imports</v>
      </c>
      <c r="C184" s="77" t="str">
        <f t="shared" si="58"/>
        <v>Percent Change in Electricity Imports</v>
      </c>
      <c r="D184" s="11" t="s">
        <v>520</v>
      </c>
      <c r="E184" s="56"/>
      <c r="F184" s="11" t="s">
        <v>523</v>
      </c>
      <c r="G184" s="11"/>
      <c r="H184" s="59">
        <v>529</v>
      </c>
      <c r="I184" s="56" t="s">
        <v>49</v>
      </c>
      <c r="J184" s="77" t="str">
        <f t="shared" si="59"/>
        <v>Electricity Imports and Exports</v>
      </c>
      <c r="K184" s="77" t="str">
        <f t="shared" si="59"/>
        <v>elec change imports</v>
      </c>
      <c r="L184" s="356">
        <f t="shared" si="59"/>
        <v>-0.5</v>
      </c>
      <c r="M184" s="356">
        <f t="shared" si="59"/>
        <v>1</v>
      </c>
      <c r="N184" s="356">
        <f t="shared" si="59"/>
        <v>0.02</v>
      </c>
      <c r="O184" s="77" t="str">
        <f t="shared" si="59"/>
        <v>% change in imports</v>
      </c>
      <c r="P184"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4" s="77" t="str">
        <f t="shared" si="59"/>
        <v>electricity-sector-main.html#elec-imports</v>
      </c>
      <c r="R184" s="401" t="str">
        <f t="shared" si="59"/>
        <v>electricity-imports-exports.html</v>
      </c>
      <c r="S184" s="77" t="str">
        <f t="shared" si="59"/>
        <v>Energy Information Administation.  2016.  Electric Power Annual.  Table 2.13.</v>
      </c>
      <c r="T184" s="11"/>
    </row>
    <row r="185" spans="1:20" s="3" customFormat="1" ht="45">
      <c r="A185" s="77" t="str">
        <f t="shared" si="60"/>
        <v>Electricity Supply</v>
      </c>
      <c r="B185" s="77" t="str">
        <f t="shared" si="58"/>
        <v>Change Electricity Imports</v>
      </c>
      <c r="C185" s="77" t="str">
        <f t="shared" si="58"/>
        <v>Percent Change in Electricity Imports</v>
      </c>
      <c r="D185" s="11" t="s">
        <v>86</v>
      </c>
      <c r="E185" s="56"/>
      <c r="F185" s="11" t="s">
        <v>100</v>
      </c>
      <c r="G185" s="11"/>
      <c r="H185" s="59">
        <v>530</v>
      </c>
      <c r="I185" s="56" t="s">
        <v>49</v>
      </c>
      <c r="J185" s="77" t="str">
        <f t="shared" si="59"/>
        <v>Electricity Imports and Exports</v>
      </c>
      <c r="K185" s="77" t="str">
        <f t="shared" si="59"/>
        <v>elec change imports</v>
      </c>
      <c r="L185" s="356">
        <f t="shared" si="59"/>
        <v>-0.5</v>
      </c>
      <c r="M185" s="356">
        <f t="shared" si="59"/>
        <v>1</v>
      </c>
      <c r="N185" s="356">
        <f t="shared" si="59"/>
        <v>0.02</v>
      </c>
      <c r="O185" s="77" t="str">
        <f t="shared" si="59"/>
        <v>% change in imports</v>
      </c>
      <c r="P185"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5" s="77" t="str">
        <f t="shared" si="59"/>
        <v>electricity-sector-main.html#elec-imports</v>
      </c>
      <c r="R185" s="401" t="str">
        <f t="shared" si="59"/>
        <v>electricity-imports-exports.html</v>
      </c>
      <c r="S185" s="77" t="str">
        <f t="shared" si="59"/>
        <v>Energy Information Administation.  2016.  Electric Power Annual.  Table 2.13.</v>
      </c>
      <c r="T185" s="11"/>
    </row>
    <row r="186" spans="1:20" s="3" customFormat="1" ht="30">
      <c r="A186" s="77" t="str">
        <f t="shared" si="60"/>
        <v>Electricity Supply</v>
      </c>
      <c r="B186" s="77" t="str">
        <f t="shared" si="58"/>
        <v>Change Electricity Imports</v>
      </c>
      <c r="C186" s="77" t="str">
        <f t="shared" si="58"/>
        <v>Percent Change in Electricity Imports</v>
      </c>
      <c r="D186" s="11" t="s">
        <v>87</v>
      </c>
      <c r="E186" s="56"/>
      <c r="F186" s="11" t="s">
        <v>101</v>
      </c>
      <c r="G186" s="11"/>
      <c r="H186" s="59">
        <v>531</v>
      </c>
      <c r="I186" s="56" t="s">
        <v>50</v>
      </c>
      <c r="J186" s="77" t="str">
        <f t="shared" si="59"/>
        <v>Electricity Imports and Exports</v>
      </c>
      <c r="K186" s="77" t="str">
        <f t="shared" si="59"/>
        <v>elec change imports</v>
      </c>
      <c r="L186" s="356">
        <f t="shared" si="59"/>
        <v>-0.5</v>
      </c>
      <c r="M186" s="356">
        <f t="shared" si="59"/>
        <v>1</v>
      </c>
      <c r="N186" s="356">
        <f t="shared" si="59"/>
        <v>0.02</v>
      </c>
      <c r="O186" s="77" t="str">
        <f t="shared" si="59"/>
        <v>% change in imports</v>
      </c>
      <c r="P186" s="56"/>
      <c r="Q186" s="77" t="str">
        <f t="shared" si="59"/>
        <v>electricity-sector-main.html#elec-imports</v>
      </c>
      <c r="R186" s="401" t="str">
        <f t="shared" si="59"/>
        <v>electricity-imports-exports.html</v>
      </c>
      <c r="S186" s="77" t="str">
        <f t="shared" si="59"/>
        <v>Energy Information Administation.  2016.  Electric Power Annual.  Table 2.13.</v>
      </c>
      <c r="T186" s="11"/>
    </row>
    <row r="187" spans="1:20" s="3" customFormat="1" ht="45">
      <c r="A187" s="77" t="str">
        <f t="shared" si="60"/>
        <v>Electricity Supply</v>
      </c>
      <c r="B187" s="77" t="str">
        <f t="shared" si="58"/>
        <v>Change Electricity Imports</v>
      </c>
      <c r="C187" s="77" t="str">
        <f t="shared" si="58"/>
        <v>Percent Change in Electricity Imports</v>
      </c>
      <c r="D187" s="11" t="s">
        <v>88</v>
      </c>
      <c r="E187" s="56"/>
      <c r="F187" s="11" t="s">
        <v>102</v>
      </c>
      <c r="G187" s="11"/>
      <c r="H187" s="59">
        <v>532</v>
      </c>
      <c r="I187" s="56" t="s">
        <v>49</v>
      </c>
      <c r="J187" s="77" t="str">
        <f t="shared" si="59"/>
        <v>Electricity Imports and Exports</v>
      </c>
      <c r="K187" s="77" t="str">
        <f t="shared" si="59"/>
        <v>elec change imports</v>
      </c>
      <c r="L187" s="356">
        <f t="shared" si="59"/>
        <v>-0.5</v>
      </c>
      <c r="M187" s="356">
        <f t="shared" si="59"/>
        <v>1</v>
      </c>
      <c r="N187" s="356">
        <f t="shared" si="59"/>
        <v>0.02</v>
      </c>
      <c r="O187" s="77" t="str">
        <f t="shared" si="59"/>
        <v>% change in imports</v>
      </c>
      <c r="P187"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7" s="77" t="str">
        <f t="shared" si="59"/>
        <v>electricity-sector-main.html#elec-imports</v>
      </c>
      <c r="R187" s="401" t="str">
        <f t="shared" si="59"/>
        <v>electricity-imports-exports.html</v>
      </c>
      <c r="S187" s="77" t="str">
        <f t="shared" si="59"/>
        <v>Energy Information Administation.  2016.  Electric Power Annual.  Table 2.13.</v>
      </c>
      <c r="T187" s="11"/>
    </row>
    <row r="188" spans="1:20" s="3" customFormat="1" ht="30">
      <c r="A188" s="77" t="str">
        <f t="shared" si="60"/>
        <v>Electricity Supply</v>
      </c>
      <c r="B188" s="77" t="str">
        <f t="shared" si="58"/>
        <v>Change Electricity Imports</v>
      </c>
      <c r="C188" s="77" t="str">
        <f t="shared" si="58"/>
        <v>Percent Change in Electricity Imports</v>
      </c>
      <c r="D188" s="11" t="s">
        <v>2761</v>
      </c>
      <c r="E188" s="56"/>
      <c r="F188" s="11" t="s">
        <v>505</v>
      </c>
      <c r="G188" s="11"/>
      <c r="H188" s="59">
        <v>533</v>
      </c>
      <c r="I188" s="56" t="s">
        <v>50</v>
      </c>
      <c r="J188" s="77" t="str">
        <f t="shared" si="59"/>
        <v>Electricity Imports and Exports</v>
      </c>
      <c r="K188" s="77" t="str">
        <f t="shared" si="59"/>
        <v>elec change imports</v>
      </c>
      <c r="L188" s="356">
        <f t="shared" si="59"/>
        <v>-0.5</v>
      </c>
      <c r="M188" s="356">
        <f t="shared" si="59"/>
        <v>1</v>
      </c>
      <c r="N188" s="356">
        <f t="shared" si="59"/>
        <v>0.02</v>
      </c>
      <c r="O188" s="77" t="str">
        <f t="shared" si="59"/>
        <v>% change in imports</v>
      </c>
      <c r="P188" s="56"/>
      <c r="Q188" s="77" t="str">
        <f t="shared" si="59"/>
        <v>electricity-sector-main.html#elec-imports</v>
      </c>
      <c r="R188" s="401" t="str">
        <f t="shared" si="59"/>
        <v>electricity-imports-exports.html</v>
      </c>
      <c r="S188" s="77" t="str">
        <f t="shared" si="59"/>
        <v>Energy Information Administation.  2016.  Electric Power Annual.  Table 2.13.</v>
      </c>
      <c r="T188" s="11"/>
    </row>
    <row r="189" spans="1:20" s="3" customFormat="1" ht="45">
      <c r="A189" s="77" t="str">
        <f t="shared" si="60"/>
        <v>Electricity Supply</v>
      </c>
      <c r="B189" s="77" t="str">
        <f t="shared" si="58"/>
        <v>Change Electricity Imports</v>
      </c>
      <c r="C189" s="77" t="str">
        <f t="shared" si="58"/>
        <v>Percent Change in Electricity Imports</v>
      </c>
      <c r="D189" s="11" t="s">
        <v>351</v>
      </c>
      <c r="E189" s="56"/>
      <c r="F189" s="11" t="s">
        <v>353</v>
      </c>
      <c r="G189" s="11"/>
      <c r="H189" s="59">
        <v>534</v>
      </c>
      <c r="I189" s="56" t="s">
        <v>49</v>
      </c>
      <c r="J189" s="77" t="str">
        <f t="shared" si="59"/>
        <v>Electricity Imports and Exports</v>
      </c>
      <c r="K189" s="77" t="str">
        <f t="shared" si="59"/>
        <v>elec change imports</v>
      </c>
      <c r="L189" s="356">
        <f t="shared" si="59"/>
        <v>-0.5</v>
      </c>
      <c r="M189" s="356">
        <f t="shared" si="59"/>
        <v>1</v>
      </c>
      <c r="N189" s="356">
        <f t="shared" si="59"/>
        <v>0.02</v>
      </c>
      <c r="O189" s="77" t="str">
        <f t="shared" si="59"/>
        <v>% change in imports</v>
      </c>
      <c r="P189" s="77" t="str">
        <f t="shared" si="59"/>
        <v>**Description:** This policy increases or decreases the amount of electricity imported to the United States from Canada and Mexico.  It does not cause the construction or removal of transmission lines linking these countries. // **Guidance for setting values:** From 2010-2014, electricity imports grew by 48%.</v>
      </c>
      <c r="Q189" s="77" t="str">
        <f t="shared" si="59"/>
        <v>electricity-sector-main.html#elec-imports</v>
      </c>
      <c r="R189" s="401" t="str">
        <f t="shared" si="59"/>
        <v>electricity-imports-exports.html</v>
      </c>
      <c r="S189" s="77" t="str">
        <f t="shared" si="59"/>
        <v>Energy Information Administation.  2016.  Electric Power Annual.  Table 2.13.</v>
      </c>
      <c r="T189" s="11"/>
    </row>
    <row r="190" spans="1:20" s="3" customFormat="1" ht="30">
      <c r="A190" s="77" t="str">
        <f t="shared" si="60"/>
        <v>Electricity Supply</v>
      </c>
      <c r="B190" s="77" t="str">
        <f t="shared" si="58"/>
        <v>Change Electricity Imports</v>
      </c>
      <c r="C190" s="77" t="str">
        <f t="shared" si="58"/>
        <v>Percent Change in Electricity Imports</v>
      </c>
      <c r="D190" s="11" t="s">
        <v>352</v>
      </c>
      <c r="E190" s="56"/>
      <c r="F190" s="11" t="s">
        <v>354</v>
      </c>
      <c r="G190" s="11"/>
      <c r="H190" s="59">
        <v>535</v>
      </c>
      <c r="I190" s="56" t="s">
        <v>50</v>
      </c>
      <c r="J190" s="77" t="str">
        <f t="shared" si="59"/>
        <v>Electricity Imports and Exports</v>
      </c>
      <c r="K190" s="77" t="str">
        <f t="shared" si="59"/>
        <v>elec change imports</v>
      </c>
      <c r="L190" s="356">
        <f t="shared" si="59"/>
        <v>-0.5</v>
      </c>
      <c r="M190" s="356">
        <f t="shared" si="59"/>
        <v>1</v>
      </c>
      <c r="N190" s="356">
        <f t="shared" si="59"/>
        <v>0.02</v>
      </c>
      <c r="O190" s="77" t="str">
        <f t="shared" si="59"/>
        <v>% change in imports</v>
      </c>
      <c r="P190" s="56"/>
      <c r="Q190" s="77" t="str">
        <f t="shared" si="59"/>
        <v>electricity-sector-main.html#elec-imports</v>
      </c>
      <c r="R190" s="401" t="str">
        <f t="shared" si="59"/>
        <v>electricity-imports-exports.html</v>
      </c>
      <c r="S190" s="77" t="str">
        <f t="shared" si="59"/>
        <v>Energy Information Administation.  2016.  Electric Power Annual.  Table 2.13.</v>
      </c>
      <c r="T190" s="11"/>
    </row>
    <row r="191" spans="1:20" s="3" customFormat="1" ht="30">
      <c r="A191" s="77" t="str">
        <f t="shared" si="60"/>
        <v>Electricity Supply</v>
      </c>
      <c r="B191" s="77" t="str">
        <f t="shared" si="58"/>
        <v>Change Electricity Imports</v>
      </c>
      <c r="C191" s="77" t="str">
        <f t="shared" si="58"/>
        <v>Percent Change in Electricity Imports</v>
      </c>
      <c r="D191" s="11" t="s">
        <v>516</v>
      </c>
      <c r="E191" s="56"/>
      <c r="F191" s="11" t="s">
        <v>515</v>
      </c>
      <c r="G191" s="11"/>
      <c r="H191" s="59">
        <v>536</v>
      </c>
      <c r="I191" s="56" t="s">
        <v>50</v>
      </c>
      <c r="J191" s="77" t="str">
        <f t="shared" si="59"/>
        <v>Electricity Imports and Exports</v>
      </c>
      <c r="K191" s="77" t="str">
        <f t="shared" si="59"/>
        <v>elec change imports</v>
      </c>
      <c r="L191" s="356">
        <f t="shared" si="59"/>
        <v>-0.5</v>
      </c>
      <c r="M191" s="356">
        <f t="shared" si="59"/>
        <v>1</v>
      </c>
      <c r="N191" s="356">
        <f t="shared" si="59"/>
        <v>0.02</v>
      </c>
      <c r="O191" s="77" t="str">
        <f t="shared" si="59"/>
        <v>% change in imports</v>
      </c>
      <c r="P191" s="56"/>
      <c r="Q191" s="77" t="str">
        <f t="shared" si="59"/>
        <v>electricity-sector-main.html#elec-imports</v>
      </c>
      <c r="R191" s="401" t="str">
        <f t="shared" si="59"/>
        <v>electricity-imports-exports.html</v>
      </c>
      <c r="S191" s="77" t="str">
        <f t="shared" si="59"/>
        <v>Energy Information Administation.  2016.  Electric Power Annual.  Table 2.13.</v>
      </c>
      <c r="T191" s="11"/>
    </row>
    <row r="192" spans="1:20" s="3" customFormat="1" ht="30">
      <c r="A192" s="77" t="str">
        <f t="shared" si="60"/>
        <v>Electricity Supply</v>
      </c>
      <c r="B192" s="77" t="str">
        <f t="shared" si="58"/>
        <v>Change Electricity Imports</v>
      </c>
      <c r="C192" s="77" t="str">
        <f t="shared" si="58"/>
        <v>Percent Change in Electricity Imports</v>
      </c>
      <c r="D192" s="11" t="s">
        <v>525</v>
      </c>
      <c r="E192" s="56"/>
      <c r="F192" s="11" t="s">
        <v>526</v>
      </c>
      <c r="G192" s="11"/>
      <c r="H192" s="59">
        <v>537</v>
      </c>
      <c r="I192" s="56" t="s">
        <v>50</v>
      </c>
      <c r="J192" s="77" t="str">
        <f t="shared" si="59"/>
        <v>Electricity Imports and Exports</v>
      </c>
      <c r="K192" s="77" t="str">
        <f t="shared" si="59"/>
        <v>elec change imports</v>
      </c>
      <c r="L192" s="356">
        <f t="shared" si="59"/>
        <v>-0.5</v>
      </c>
      <c r="M192" s="356">
        <f t="shared" si="59"/>
        <v>1</v>
      </c>
      <c r="N192" s="356">
        <f t="shared" si="59"/>
        <v>0.02</v>
      </c>
      <c r="O192" s="77" t="str">
        <f t="shared" si="59"/>
        <v>% change in imports</v>
      </c>
      <c r="P192" s="56"/>
      <c r="Q192" s="77" t="str">
        <f t="shared" si="59"/>
        <v>electricity-sector-main.html#elec-imports</v>
      </c>
      <c r="R192" s="401" t="str">
        <f t="shared" si="59"/>
        <v>electricity-imports-exports.html</v>
      </c>
      <c r="S192" s="77" t="str">
        <f t="shared" si="59"/>
        <v>Energy Information Administation.  2016.  Electric Power Annual.  Table 2.13.</v>
      </c>
      <c r="T192" s="11"/>
    </row>
    <row r="193" spans="1:20" s="3" customFormat="1" ht="30">
      <c r="A193" s="77" t="str">
        <f t="shared" si="60"/>
        <v>Electricity Supply</v>
      </c>
      <c r="B193" s="77" t="str">
        <f t="shared" si="58"/>
        <v>Change Electricity Imports</v>
      </c>
      <c r="C193" s="77" t="str">
        <f t="shared" si="58"/>
        <v>Percent Change in Electricity Imports</v>
      </c>
      <c r="D193" s="11" t="s">
        <v>3313</v>
      </c>
      <c r="E193" s="56"/>
      <c r="F193" s="11" t="s">
        <v>2897</v>
      </c>
      <c r="G193" s="11"/>
      <c r="H193" s="59">
        <v>538</v>
      </c>
      <c r="I193" s="56" t="s">
        <v>50</v>
      </c>
      <c r="J193" s="77" t="str">
        <f t="shared" si="59"/>
        <v>Electricity Imports and Exports</v>
      </c>
      <c r="K193" s="77" t="str">
        <f t="shared" si="59"/>
        <v>elec change imports</v>
      </c>
      <c r="L193" s="356">
        <f t="shared" si="59"/>
        <v>-0.5</v>
      </c>
      <c r="M193" s="356">
        <f t="shared" si="59"/>
        <v>1</v>
      </c>
      <c r="N193" s="356">
        <f t="shared" si="59"/>
        <v>0.02</v>
      </c>
      <c r="O193" s="77" t="str">
        <f t="shared" si="59"/>
        <v>% change in imports</v>
      </c>
      <c r="P193" s="56"/>
      <c r="Q193" s="77" t="str">
        <f t="shared" si="59"/>
        <v>electricity-sector-main.html#elec-imports</v>
      </c>
      <c r="R193" s="401" t="str">
        <f t="shared" si="59"/>
        <v>electricity-imports-exports.html</v>
      </c>
      <c r="S193" s="77" t="str">
        <f t="shared" si="59"/>
        <v>Energy Information Administation.  2016.  Electric Power Annual.  Table 2.13.</v>
      </c>
      <c r="T193" s="11"/>
    </row>
    <row r="194" spans="1:20" s="3" customFormat="1" ht="30">
      <c r="A194" s="77" t="str">
        <f t="shared" si="60"/>
        <v>Electricity Supply</v>
      </c>
      <c r="B194" s="77" t="str">
        <f t="shared" si="58"/>
        <v>Change Electricity Imports</v>
      </c>
      <c r="C194" s="77" t="str">
        <f t="shared" si="58"/>
        <v>Percent Change in Electricity Imports</v>
      </c>
      <c r="D194" s="11" t="s">
        <v>3314</v>
      </c>
      <c r="E194" s="56"/>
      <c r="F194" s="11" t="s">
        <v>3061</v>
      </c>
      <c r="G194" s="11"/>
      <c r="H194" s="59">
        <v>539</v>
      </c>
      <c r="I194" s="56" t="s">
        <v>50</v>
      </c>
      <c r="J194" s="77" t="str">
        <f t="shared" si="59"/>
        <v>Electricity Imports and Exports</v>
      </c>
      <c r="K194" s="77" t="str">
        <f t="shared" si="59"/>
        <v>elec change imports</v>
      </c>
      <c r="L194" s="356">
        <f t="shared" si="59"/>
        <v>-0.5</v>
      </c>
      <c r="M194" s="356">
        <f t="shared" si="59"/>
        <v>1</v>
      </c>
      <c r="N194" s="356">
        <f t="shared" si="59"/>
        <v>0.02</v>
      </c>
      <c r="O194" s="77" t="str">
        <f t="shared" si="59"/>
        <v>% change in imports</v>
      </c>
      <c r="P194" s="56"/>
      <c r="Q194" s="77" t="str">
        <f t="shared" si="59"/>
        <v>electricity-sector-main.html#elec-imports</v>
      </c>
      <c r="R194" s="401" t="str">
        <f t="shared" si="59"/>
        <v>electricity-imports-exports.html</v>
      </c>
      <c r="S194" s="77" t="str">
        <f t="shared" si="59"/>
        <v>Energy Information Administation.  2016.  Electric Power Annual.  Table 2.13.</v>
      </c>
      <c r="T194" s="11"/>
    </row>
    <row r="195" spans="1:20" s="3" customFormat="1" ht="30">
      <c r="A195" s="77" t="str">
        <f t="shared" si="60"/>
        <v>Electricity Supply</v>
      </c>
      <c r="B195" s="77" t="str">
        <f t="shared" si="58"/>
        <v>Change Electricity Imports</v>
      </c>
      <c r="C195" s="77" t="str">
        <f t="shared" si="58"/>
        <v>Percent Change in Electricity Imports</v>
      </c>
      <c r="D195" s="11" t="s">
        <v>3315</v>
      </c>
      <c r="E195" s="56"/>
      <c r="F195" s="11" t="s">
        <v>2899</v>
      </c>
      <c r="G195" s="11"/>
      <c r="H195" s="59">
        <v>540</v>
      </c>
      <c r="I195" s="56" t="s">
        <v>50</v>
      </c>
      <c r="J195" s="77" t="str">
        <f t="shared" si="59"/>
        <v>Electricity Imports and Exports</v>
      </c>
      <c r="K195" s="77" t="str">
        <f t="shared" si="59"/>
        <v>elec change imports</v>
      </c>
      <c r="L195" s="356">
        <f t="shared" si="59"/>
        <v>-0.5</v>
      </c>
      <c r="M195" s="356">
        <f t="shared" si="59"/>
        <v>1</v>
      </c>
      <c r="N195" s="356">
        <f t="shared" si="59"/>
        <v>0.02</v>
      </c>
      <c r="O195" s="77" t="str">
        <f t="shared" si="59"/>
        <v>% change in imports</v>
      </c>
      <c r="P195" s="56"/>
      <c r="Q195" s="77" t="str">
        <f t="shared" si="59"/>
        <v>electricity-sector-main.html#elec-imports</v>
      </c>
      <c r="R195" s="401" t="str">
        <f t="shared" si="59"/>
        <v>electricity-imports-exports.html</v>
      </c>
      <c r="S195" s="77" t="str">
        <f t="shared" si="59"/>
        <v>Energy Information Administation.  2016.  Electric Power Annual.  Table 2.13.</v>
      </c>
      <c r="T195" s="11"/>
    </row>
    <row r="196" spans="1:20" ht="45">
      <c r="A196" s="346" t="s">
        <v>8</v>
      </c>
      <c r="B196" s="346" t="s">
        <v>342</v>
      </c>
      <c r="C196" s="346" t="s">
        <v>341</v>
      </c>
      <c r="D196" s="56"/>
      <c r="E196" s="56"/>
      <c r="F196" s="56"/>
      <c r="G196" s="56"/>
      <c r="H196" s="57" t="s">
        <v>215</v>
      </c>
      <c r="I196" s="56" t="s">
        <v>50</v>
      </c>
      <c r="J196" s="79" t="s">
        <v>342</v>
      </c>
      <c r="K196" s="79" t="s">
        <v>2444</v>
      </c>
      <c r="L196" s="68"/>
      <c r="M196" s="68"/>
      <c r="N196" s="68"/>
      <c r="O196" s="56"/>
      <c r="P196" s="56"/>
      <c r="Q196" s="56"/>
      <c r="R196" s="413"/>
      <c r="S196" s="56"/>
      <c r="T196" s="56"/>
    </row>
    <row r="197" spans="1:20" ht="60">
      <c r="A197" s="346" t="s">
        <v>8</v>
      </c>
      <c r="B197" s="346" t="s">
        <v>18</v>
      </c>
      <c r="C197" s="346" t="s">
        <v>31</v>
      </c>
      <c r="D197" s="56"/>
      <c r="E197" s="56"/>
      <c r="F197" s="56"/>
      <c r="G197" s="56"/>
      <c r="H197" s="57">
        <v>30</v>
      </c>
      <c r="I197" s="56" t="s">
        <v>49</v>
      </c>
      <c r="J197" s="79" t="s">
        <v>18</v>
      </c>
      <c r="K197" s="79" t="s">
        <v>2443</v>
      </c>
      <c r="L197" s="62">
        <v>0</v>
      </c>
      <c r="M197" s="63">
        <v>1</v>
      </c>
      <c r="N197" s="63">
        <v>0.01</v>
      </c>
      <c r="O197" s="56" t="s">
        <v>38</v>
      </c>
      <c r="P197" s="56" t="s">
        <v>2489</v>
      </c>
      <c r="Q197" s="56" t="s">
        <v>235</v>
      </c>
      <c r="R197" s="413" t="s">
        <v>236</v>
      </c>
      <c r="S197" s="56" t="s">
        <v>176</v>
      </c>
      <c r="T197" s="56"/>
    </row>
    <row r="198" spans="1:20" ht="150">
      <c r="A198" s="346" t="s">
        <v>8</v>
      </c>
      <c r="B198" s="346" t="s">
        <v>139</v>
      </c>
      <c r="C198" s="346" t="s">
        <v>138</v>
      </c>
      <c r="D198" s="56" t="s">
        <v>519</v>
      </c>
      <c r="E198" s="56"/>
      <c r="F198" s="56" t="s">
        <v>518</v>
      </c>
      <c r="G198" s="56"/>
      <c r="H198" s="57">
        <v>31</v>
      </c>
      <c r="I198" s="56" t="s">
        <v>49</v>
      </c>
      <c r="J198" s="79" t="s">
        <v>139</v>
      </c>
      <c r="K198" s="79" t="s">
        <v>2442</v>
      </c>
      <c r="L198" s="73">
        <v>0</v>
      </c>
      <c r="M198" s="73">
        <v>10000</v>
      </c>
      <c r="N198" s="73">
        <v>250</v>
      </c>
      <c r="O198" s="56" t="s">
        <v>213</v>
      </c>
      <c r="P198" s="56" t="s">
        <v>2842</v>
      </c>
      <c r="Q198" s="56" t="s">
        <v>237</v>
      </c>
      <c r="R198" s="413" t="s">
        <v>238</v>
      </c>
      <c r="S198" s="56" t="s">
        <v>170</v>
      </c>
      <c r="T198" s="56" t="s">
        <v>214</v>
      </c>
    </row>
    <row r="199" spans="1:20" ht="45">
      <c r="A199" s="77" t="str">
        <f t="shared" ref="A199:C213" si="61">A$198</f>
        <v>Electricity Supply</v>
      </c>
      <c r="B199" s="77" t="str">
        <f t="shared" si="61"/>
        <v>Early Retirement of Power Plants</v>
      </c>
      <c r="C199" s="77" t="str">
        <f t="shared" si="61"/>
        <v>Annual Additional Capacity Retired due to Early Retirement Policy</v>
      </c>
      <c r="D199" s="11" t="s">
        <v>349</v>
      </c>
      <c r="E199" s="56"/>
      <c r="F199" s="11" t="s">
        <v>350</v>
      </c>
      <c r="G199" s="56"/>
      <c r="H199" s="57" t="s">
        <v>215</v>
      </c>
      <c r="I199" s="56" t="s">
        <v>50</v>
      </c>
      <c r="J199" s="77" t="str">
        <f t="shared" ref="J199:K213" si="62">J$198</f>
        <v>Early Retirement of Power Plants</v>
      </c>
      <c r="K199" s="69" t="str">
        <f>K$198</f>
        <v>elec early retirement</v>
      </c>
      <c r="L199" s="73"/>
      <c r="M199" s="73"/>
      <c r="N199" s="73"/>
      <c r="O199" s="56"/>
      <c r="P199" s="56"/>
      <c r="Q199" s="56"/>
      <c r="R199" s="413"/>
      <c r="S199" s="56"/>
      <c r="T199" s="56"/>
    </row>
    <row r="200" spans="1:20" ht="45">
      <c r="A200" s="77" t="str">
        <f t="shared" si="61"/>
        <v>Electricity Supply</v>
      </c>
      <c r="B200" s="77" t="str">
        <f t="shared" si="61"/>
        <v>Early Retirement of Power Plants</v>
      </c>
      <c r="C200" s="77" t="str">
        <f t="shared" si="61"/>
        <v>Annual Additional Capacity Retired due to Early Retirement Policy</v>
      </c>
      <c r="D200" s="11" t="s">
        <v>84</v>
      </c>
      <c r="E200" s="56"/>
      <c r="F200" s="11" t="s">
        <v>98</v>
      </c>
      <c r="G200" s="56"/>
      <c r="H200" s="57">
        <v>32</v>
      </c>
      <c r="I200" s="56" t="s">
        <v>49</v>
      </c>
      <c r="J200" s="77" t="str">
        <f t="shared" si="62"/>
        <v>Early Retirement of Power Plants</v>
      </c>
      <c r="K200" s="69" t="str">
        <f>K$198</f>
        <v>elec early retirement</v>
      </c>
      <c r="L200" s="69">
        <f>L$198</f>
        <v>0</v>
      </c>
      <c r="M200" s="69">
        <f>M$198</f>
        <v>10000</v>
      </c>
      <c r="N200" s="69">
        <f>N$198</f>
        <v>250</v>
      </c>
      <c r="O200" s="58" t="str">
        <f>O$198</f>
        <v>MW/year</v>
      </c>
      <c r="P200" s="56" t="s">
        <v>2843</v>
      </c>
      <c r="Q200" s="56" t="s">
        <v>237</v>
      </c>
      <c r="R200" s="413" t="s">
        <v>238</v>
      </c>
      <c r="S200" s="56" t="s">
        <v>176</v>
      </c>
      <c r="T200" s="56"/>
    </row>
    <row r="201" spans="1:20" ht="45">
      <c r="A201" s="77" t="str">
        <f t="shared" si="61"/>
        <v>Electricity Supply</v>
      </c>
      <c r="B201" s="77" t="str">
        <f t="shared" si="61"/>
        <v>Early Retirement of Power Plants</v>
      </c>
      <c r="C201" s="77" t="str">
        <f t="shared" si="61"/>
        <v>Annual Additional Capacity Retired due to Early Retirement Policy</v>
      </c>
      <c r="D201" s="11" t="s">
        <v>85</v>
      </c>
      <c r="E201" s="56"/>
      <c r="F201" s="11" t="s">
        <v>99</v>
      </c>
      <c r="G201" s="56"/>
      <c r="H201" s="57" t="s">
        <v>215</v>
      </c>
      <c r="I201" s="56" t="s">
        <v>50</v>
      </c>
      <c r="J201" s="77" t="str">
        <f t="shared" si="62"/>
        <v>Early Retirement of Power Plants</v>
      </c>
      <c r="K201" s="69" t="str">
        <f t="shared" si="62"/>
        <v>elec early retirement</v>
      </c>
      <c r="L201" s="73"/>
      <c r="M201" s="73"/>
      <c r="N201" s="73"/>
      <c r="O201" s="56"/>
      <c r="P201" s="56"/>
      <c r="Q201" s="56"/>
      <c r="R201" s="413"/>
      <c r="S201" s="56"/>
      <c r="T201" s="56"/>
    </row>
    <row r="202" spans="1:20" ht="45">
      <c r="A202" s="77" t="str">
        <f t="shared" si="61"/>
        <v>Electricity Supply</v>
      </c>
      <c r="B202" s="77" t="str">
        <f t="shared" si="61"/>
        <v>Early Retirement of Power Plants</v>
      </c>
      <c r="C202" s="77" t="str">
        <f t="shared" si="61"/>
        <v>Annual Additional Capacity Retired due to Early Retirement Policy</v>
      </c>
      <c r="D202" s="11" t="s">
        <v>520</v>
      </c>
      <c r="E202" s="56"/>
      <c r="F202" s="11" t="s">
        <v>523</v>
      </c>
      <c r="G202" s="56"/>
      <c r="H202" s="57" t="s">
        <v>215</v>
      </c>
      <c r="I202" s="56" t="s">
        <v>50</v>
      </c>
      <c r="J202" s="77" t="str">
        <f t="shared" si="62"/>
        <v>Early Retirement of Power Plants</v>
      </c>
      <c r="K202" s="69" t="str">
        <f t="shared" si="62"/>
        <v>elec early retirement</v>
      </c>
      <c r="L202" s="73"/>
      <c r="M202" s="73"/>
      <c r="N202" s="73"/>
      <c r="O202" s="56"/>
      <c r="P202" s="56"/>
      <c r="Q202" s="56"/>
      <c r="R202" s="413"/>
      <c r="S202" s="56"/>
      <c r="T202" s="56"/>
    </row>
    <row r="203" spans="1:20" ht="45">
      <c r="A203" s="77" t="str">
        <f t="shared" si="61"/>
        <v>Electricity Supply</v>
      </c>
      <c r="B203" s="77" t="str">
        <f t="shared" si="61"/>
        <v>Early Retirement of Power Plants</v>
      </c>
      <c r="C203" s="77" t="str">
        <f t="shared" si="61"/>
        <v>Annual Additional Capacity Retired due to Early Retirement Policy</v>
      </c>
      <c r="D203" s="11" t="s">
        <v>86</v>
      </c>
      <c r="E203" s="56"/>
      <c r="F203" s="11" t="s">
        <v>100</v>
      </c>
      <c r="G203" s="56"/>
      <c r="H203" s="57" t="s">
        <v>215</v>
      </c>
      <c r="I203" s="56" t="s">
        <v>50</v>
      </c>
      <c r="J203" s="77" t="str">
        <f t="shared" si="62"/>
        <v>Early Retirement of Power Plants</v>
      </c>
      <c r="K203" s="69" t="str">
        <f t="shared" si="62"/>
        <v>elec early retirement</v>
      </c>
      <c r="L203" s="73"/>
      <c r="M203" s="73"/>
      <c r="N203" s="73"/>
      <c r="O203" s="56"/>
      <c r="P203" s="56"/>
      <c r="Q203" s="56"/>
      <c r="R203" s="413"/>
      <c r="S203" s="56"/>
      <c r="T203" s="56"/>
    </row>
    <row r="204" spans="1:20" ht="45">
      <c r="A204" s="77" t="str">
        <f t="shared" si="61"/>
        <v>Electricity Supply</v>
      </c>
      <c r="B204" s="77" t="str">
        <f t="shared" si="61"/>
        <v>Early Retirement of Power Plants</v>
      </c>
      <c r="C204" s="77" t="str">
        <f t="shared" si="61"/>
        <v>Annual Additional Capacity Retired due to Early Retirement Policy</v>
      </c>
      <c r="D204" s="11" t="s">
        <v>87</v>
      </c>
      <c r="E204" s="56"/>
      <c r="F204" s="11" t="s">
        <v>101</v>
      </c>
      <c r="G204" s="56"/>
      <c r="H204" s="57" t="s">
        <v>215</v>
      </c>
      <c r="I204" s="56" t="s">
        <v>50</v>
      </c>
      <c r="J204" s="77" t="str">
        <f t="shared" si="62"/>
        <v>Early Retirement of Power Plants</v>
      </c>
      <c r="K204" s="69" t="str">
        <f t="shared" si="62"/>
        <v>elec early retirement</v>
      </c>
      <c r="L204" s="73"/>
      <c r="M204" s="73"/>
      <c r="N204" s="73"/>
      <c r="O204" s="56"/>
      <c r="P204" s="56"/>
      <c r="Q204" s="56"/>
      <c r="R204" s="413"/>
      <c r="S204" s="56"/>
      <c r="T204" s="56"/>
    </row>
    <row r="205" spans="1:20" ht="45">
      <c r="A205" s="77" t="str">
        <f t="shared" si="61"/>
        <v>Electricity Supply</v>
      </c>
      <c r="B205" s="77" t="str">
        <f t="shared" si="61"/>
        <v>Early Retirement of Power Plants</v>
      </c>
      <c r="C205" s="77" t="str">
        <f t="shared" si="61"/>
        <v>Annual Additional Capacity Retired due to Early Retirement Policy</v>
      </c>
      <c r="D205" s="11" t="s">
        <v>88</v>
      </c>
      <c r="E205" s="56"/>
      <c r="F205" s="11" t="s">
        <v>102</v>
      </c>
      <c r="G205" s="56"/>
      <c r="H205" s="57" t="s">
        <v>215</v>
      </c>
      <c r="I205" s="56" t="s">
        <v>50</v>
      </c>
      <c r="J205" s="77" t="str">
        <f t="shared" si="62"/>
        <v>Early Retirement of Power Plants</v>
      </c>
      <c r="K205" s="69" t="str">
        <f t="shared" si="62"/>
        <v>elec early retirement</v>
      </c>
      <c r="L205" s="73"/>
      <c r="M205" s="73"/>
      <c r="N205" s="73"/>
      <c r="O205" s="56"/>
      <c r="P205" s="56"/>
      <c r="Q205" s="56"/>
      <c r="R205" s="413"/>
      <c r="S205" s="56"/>
      <c r="T205" s="56"/>
    </row>
    <row r="206" spans="1:20" ht="45">
      <c r="A206" s="77" t="str">
        <f t="shared" si="61"/>
        <v>Electricity Supply</v>
      </c>
      <c r="B206" s="77" t="str">
        <f t="shared" si="61"/>
        <v>Early Retirement of Power Plants</v>
      </c>
      <c r="C206" s="77" t="str">
        <f t="shared" si="61"/>
        <v>Annual Additional Capacity Retired due to Early Retirement Policy</v>
      </c>
      <c r="D206" s="11" t="s">
        <v>2761</v>
      </c>
      <c r="E206" s="56"/>
      <c r="F206" s="11" t="s">
        <v>505</v>
      </c>
      <c r="G206" s="56"/>
      <c r="H206" s="57"/>
      <c r="I206" s="56" t="s">
        <v>50</v>
      </c>
      <c r="J206" s="77" t="str">
        <f t="shared" si="62"/>
        <v>Early Retirement of Power Plants</v>
      </c>
      <c r="K206" s="69" t="str">
        <f t="shared" si="62"/>
        <v>elec early retirement</v>
      </c>
      <c r="L206" s="73"/>
      <c r="M206" s="73"/>
      <c r="N206" s="73"/>
      <c r="O206" s="56"/>
      <c r="P206" s="56"/>
      <c r="Q206" s="56"/>
      <c r="R206" s="413"/>
      <c r="S206" s="56"/>
      <c r="T206" s="56"/>
    </row>
    <row r="207" spans="1:20" ht="45">
      <c r="A207" s="77" t="str">
        <f t="shared" si="61"/>
        <v>Electricity Supply</v>
      </c>
      <c r="B207" s="77" t="str">
        <f t="shared" si="61"/>
        <v>Early Retirement of Power Plants</v>
      </c>
      <c r="C207" s="77" t="str">
        <f t="shared" si="61"/>
        <v>Annual Additional Capacity Retired due to Early Retirement Policy</v>
      </c>
      <c r="D207" s="11" t="s">
        <v>351</v>
      </c>
      <c r="E207" s="56"/>
      <c r="F207" s="11" t="s">
        <v>353</v>
      </c>
      <c r="G207" s="56"/>
      <c r="H207" s="57"/>
      <c r="I207" s="56" t="s">
        <v>50</v>
      </c>
      <c r="J207" s="77" t="str">
        <f t="shared" si="62"/>
        <v>Early Retirement of Power Plants</v>
      </c>
      <c r="K207" s="69" t="str">
        <f t="shared" si="62"/>
        <v>elec early retirement</v>
      </c>
      <c r="L207" s="73"/>
      <c r="M207" s="73"/>
      <c r="N207" s="73"/>
      <c r="O207" s="56"/>
      <c r="P207" s="56"/>
      <c r="Q207" s="56"/>
      <c r="R207" s="413"/>
      <c r="S207" s="56"/>
      <c r="T207" s="56"/>
    </row>
    <row r="208" spans="1:20" ht="45">
      <c r="A208" s="77" t="str">
        <f t="shared" si="61"/>
        <v>Electricity Supply</v>
      </c>
      <c r="B208" s="77" t="str">
        <f t="shared" si="61"/>
        <v>Early Retirement of Power Plants</v>
      </c>
      <c r="C208" s="77" t="str">
        <f t="shared" si="61"/>
        <v>Annual Additional Capacity Retired due to Early Retirement Policy</v>
      </c>
      <c r="D208" s="11" t="s">
        <v>352</v>
      </c>
      <c r="E208" s="56"/>
      <c r="F208" s="11" t="s">
        <v>354</v>
      </c>
      <c r="G208" s="56"/>
      <c r="H208" s="57"/>
      <c r="I208" s="56" t="s">
        <v>50</v>
      </c>
      <c r="J208" s="77" t="str">
        <f t="shared" si="62"/>
        <v>Early Retirement of Power Plants</v>
      </c>
      <c r="K208" s="69" t="str">
        <f t="shared" si="62"/>
        <v>elec early retirement</v>
      </c>
      <c r="L208" s="73"/>
      <c r="M208" s="73"/>
      <c r="N208" s="73"/>
      <c r="O208" s="56"/>
      <c r="P208" s="56"/>
      <c r="Q208" s="56"/>
      <c r="R208" s="413"/>
      <c r="S208" s="56"/>
      <c r="T208" s="56"/>
    </row>
    <row r="209" spans="1:20" ht="45">
      <c r="A209" s="77" t="str">
        <f t="shared" si="61"/>
        <v>Electricity Supply</v>
      </c>
      <c r="B209" s="77" t="str">
        <f t="shared" si="61"/>
        <v>Early Retirement of Power Plants</v>
      </c>
      <c r="C209" s="77" t="str">
        <f t="shared" si="61"/>
        <v>Annual Additional Capacity Retired due to Early Retirement Policy</v>
      </c>
      <c r="D209" s="11" t="s">
        <v>516</v>
      </c>
      <c r="E209" s="56"/>
      <c r="F209" s="11" t="s">
        <v>515</v>
      </c>
      <c r="G209" s="56"/>
      <c r="H209" s="57"/>
      <c r="I209" s="56" t="s">
        <v>50</v>
      </c>
      <c r="J209" s="77" t="str">
        <f t="shared" si="62"/>
        <v>Early Retirement of Power Plants</v>
      </c>
      <c r="K209" s="69" t="str">
        <f t="shared" si="62"/>
        <v>elec early retirement</v>
      </c>
      <c r="L209" s="67"/>
      <c r="M209" s="67"/>
      <c r="N209" s="67"/>
      <c r="O209" s="58"/>
      <c r="P209" s="56"/>
      <c r="Q209" s="56"/>
      <c r="R209" s="413"/>
      <c r="S209" s="56"/>
      <c r="T209" s="56"/>
    </row>
    <row r="210" spans="1:20" ht="45">
      <c r="A210" s="77" t="str">
        <f t="shared" si="61"/>
        <v>Electricity Supply</v>
      </c>
      <c r="B210" s="77" t="str">
        <f t="shared" si="61"/>
        <v>Early Retirement of Power Plants</v>
      </c>
      <c r="C210" s="77" t="str">
        <f t="shared" si="61"/>
        <v>Annual Additional Capacity Retired due to Early Retirement Policy</v>
      </c>
      <c r="D210" s="11" t="s">
        <v>525</v>
      </c>
      <c r="E210" s="56"/>
      <c r="F210" s="11" t="s">
        <v>526</v>
      </c>
      <c r="G210" s="56"/>
      <c r="H210" s="57"/>
      <c r="I210" s="56" t="s">
        <v>50</v>
      </c>
      <c r="J210" s="77" t="str">
        <f t="shared" si="62"/>
        <v>Early Retirement of Power Plants</v>
      </c>
      <c r="K210" s="69" t="str">
        <f t="shared" si="62"/>
        <v>elec early retirement</v>
      </c>
      <c r="L210" s="67"/>
      <c r="M210" s="67"/>
      <c r="N210" s="67"/>
      <c r="O210" s="58"/>
      <c r="P210" s="56"/>
      <c r="Q210" s="56"/>
      <c r="R210" s="413"/>
      <c r="S210" s="56"/>
      <c r="T210" s="56"/>
    </row>
    <row r="211" spans="1:20" ht="45">
      <c r="A211" s="77" t="str">
        <f t="shared" si="61"/>
        <v>Electricity Supply</v>
      </c>
      <c r="B211" s="77" t="str">
        <f t="shared" si="61"/>
        <v>Early Retirement of Power Plants</v>
      </c>
      <c r="C211" s="77" t="str">
        <f t="shared" si="61"/>
        <v>Annual Additional Capacity Retired due to Early Retirement Policy</v>
      </c>
      <c r="D211" s="11" t="s">
        <v>3313</v>
      </c>
      <c r="E211" s="56"/>
      <c r="F211" s="11" t="s">
        <v>2897</v>
      </c>
      <c r="G211" s="56"/>
      <c r="H211" s="57"/>
      <c r="I211" s="56" t="s">
        <v>50</v>
      </c>
      <c r="J211" s="77" t="str">
        <f t="shared" si="62"/>
        <v>Early Retirement of Power Plants</v>
      </c>
      <c r="K211" s="77" t="str">
        <f t="shared" si="62"/>
        <v>elec early retirement</v>
      </c>
      <c r="L211" s="67"/>
      <c r="M211" s="67"/>
      <c r="N211" s="67"/>
      <c r="O211" s="58"/>
      <c r="P211" s="56"/>
      <c r="Q211" s="56"/>
      <c r="R211" s="413"/>
      <c r="S211" s="56"/>
      <c r="T211" s="56"/>
    </row>
    <row r="212" spans="1:20" ht="45">
      <c r="A212" s="77" t="str">
        <f t="shared" si="61"/>
        <v>Electricity Supply</v>
      </c>
      <c r="B212" s="77" t="str">
        <f t="shared" si="61"/>
        <v>Early Retirement of Power Plants</v>
      </c>
      <c r="C212" s="77" t="str">
        <f t="shared" si="61"/>
        <v>Annual Additional Capacity Retired due to Early Retirement Policy</v>
      </c>
      <c r="D212" s="11" t="s">
        <v>3314</v>
      </c>
      <c r="E212" s="56"/>
      <c r="F212" s="11" t="s">
        <v>3061</v>
      </c>
      <c r="G212" s="56"/>
      <c r="H212" s="57"/>
      <c r="I212" s="56" t="s">
        <v>50</v>
      </c>
      <c r="J212" s="77" t="str">
        <f t="shared" si="62"/>
        <v>Early Retirement of Power Plants</v>
      </c>
      <c r="K212" s="77" t="str">
        <f t="shared" si="62"/>
        <v>elec early retirement</v>
      </c>
      <c r="L212" s="67"/>
      <c r="M212" s="67"/>
      <c r="N212" s="67"/>
      <c r="O212" s="58"/>
      <c r="P212" s="56"/>
      <c r="Q212" s="56"/>
      <c r="R212" s="413"/>
      <c r="S212" s="56"/>
      <c r="T212" s="56"/>
    </row>
    <row r="213" spans="1:20" ht="45">
      <c r="A213" s="77" t="str">
        <f t="shared" si="61"/>
        <v>Electricity Supply</v>
      </c>
      <c r="B213" s="77" t="str">
        <f t="shared" si="61"/>
        <v>Early Retirement of Power Plants</v>
      </c>
      <c r="C213" s="77" t="str">
        <f t="shared" si="61"/>
        <v>Annual Additional Capacity Retired due to Early Retirement Policy</v>
      </c>
      <c r="D213" s="11" t="s">
        <v>3315</v>
      </c>
      <c r="E213" s="56"/>
      <c r="F213" s="11" t="s">
        <v>2899</v>
      </c>
      <c r="G213" s="56"/>
      <c r="H213" s="57"/>
      <c r="I213" s="56" t="s">
        <v>50</v>
      </c>
      <c r="J213" s="77" t="str">
        <f t="shared" si="62"/>
        <v>Early Retirement of Power Plants</v>
      </c>
      <c r="K213" s="77" t="str">
        <f t="shared" si="62"/>
        <v>elec early retirement</v>
      </c>
      <c r="L213" s="67"/>
      <c r="M213" s="67"/>
      <c r="N213" s="67"/>
      <c r="O213" s="58"/>
      <c r="P213" s="56"/>
      <c r="Q213" s="56"/>
      <c r="R213" s="413"/>
      <c r="S213" s="56"/>
      <c r="T213" s="56"/>
    </row>
    <row r="214" spans="1:20" ht="90">
      <c r="A214" s="346" t="s">
        <v>8</v>
      </c>
      <c r="B214" s="346" t="s">
        <v>20</v>
      </c>
      <c r="C214" s="346" t="s">
        <v>359</v>
      </c>
      <c r="D214" s="56"/>
      <c r="E214" s="56"/>
      <c r="F214" s="56"/>
      <c r="G214" s="56"/>
      <c r="H214" s="57">
        <v>33</v>
      </c>
      <c r="I214" s="56" t="s">
        <v>49</v>
      </c>
      <c r="J214" s="79" t="s">
        <v>20</v>
      </c>
      <c r="K214" s="79" t="s">
        <v>2441</v>
      </c>
      <c r="L214" s="62">
        <v>0</v>
      </c>
      <c r="M214" s="62">
        <v>0.16</v>
      </c>
      <c r="N214" s="71">
        <v>5.0000000000000001E-3</v>
      </c>
      <c r="O214" s="56" t="s">
        <v>34</v>
      </c>
      <c r="P214" s="56" t="s">
        <v>2844</v>
      </c>
      <c r="Q214" s="56" t="s">
        <v>239</v>
      </c>
      <c r="R214" s="413" t="s">
        <v>240</v>
      </c>
      <c r="S214" s="56" t="s">
        <v>171</v>
      </c>
      <c r="T214" s="56" t="s">
        <v>171</v>
      </c>
    </row>
    <row r="215" spans="1:20" ht="75">
      <c r="A215" s="346" t="s">
        <v>8</v>
      </c>
      <c r="B215" s="346" t="s">
        <v>143</v>
      </c>
      <c r="C215" s="346" t="s">
        <v>318</v>
      </c>
      <c r="D215" s="56"/>
      <c r="E215" s="56"/>
      <c r="F215" s="56"/>
      <c r="G215" s="56"/>
      <c r="H215" s="57">
        <v>34</v>
      </c>
      <c r="I215" s="56" t="s">
        <v>49</v>
      </c>
      <c r="J215" s="79" t="s">
        <v>143</v>
      </c>
      <c r="K215" s="79" t="s">
        <v>2440</v>
      </c>
      <c r="L215" s="62">
        <v>0</v>
      </c>
      <c r="M215" s="62">
        <f>ROUND(MaxBoundCalculations!B181,2)</f>
        <v>1.1299999999999999</v>
      </c>
      <c r="N215" s="62">
        <v>0.01</v>
      </c>
      <c r="O215" s="56" t="s">
        <v>144</v>
      </c>
      <c r="P215" s="56" t="s">
        <v>2490</v>
      </c>
      <c r="Q215" s="56" t="s">
        <v>241</v>
      </c>
      <c r="R215" s="413" t="s">
        <v>242</v>
      </c>
      <c r="S215" s="56" t="s">
        <v>172</v>
      </c>
      <c r="T215" s="56" t="s">
        <v>466</v>
      </c>
    </row>
    <row r="216" spans="1:20" s="6" customFormat="1" ht="45">
      <c r="A216" s="346" t="s">
        <v>8</v>
      </c>
      <c r="B216" s="346" t="s">
        <v>66</v>
      </c>
      <c r="C216" s="346" t="s">
        <v>140</v>
      </c>
      <c r="D216" s="56" t="s">
        <v>519</v>
      </c>
      <c r="E216" s="56"/>
      <c r="F216" s="56" t="s">
        <v>518</v>
      </c>
      <c r="G216" s="56"/>
      <c r="H216" s="57" t="s">
        <v>215</v>
      </c>
      <c r="I216" s="56" t="s">
        <v>50</v>
      </c>
      <c r="J216" s="79" t="s">
        <v>66</v>
      </c>
      <c r="K216" s="338"/>
      <c r="L216" s="68"/>
      <c r="M216" s="68"/>
      <c r="N216" s="68"/>
      <c r="O216" s="56"/>
      <c r="P216" s="56"/>
      <c r="Q216" s="58"/>
      <c r="R216" s="413"/>
      <c r="S216" s="58"/>
      <c r="T216" s="58"/>
    </row>
    <row r="217" spans="1:20" s="6" customFormat="1" ht="45">
      <c r="A217" s="77" t="str">
        <f t="shared" ref="A217:C231" si="63">A$216</f>
        <v>Electricity Supply</v>
      </c>
      <c r="B217" s="77" t="str">
        <f t="shared" si="63"/>
        <v>Non BAU Mandated Capacity Construction</v>
      </c>
      <c r="C217" s="77" t="str">
        <f t="shared" si="63"/>
        <v>Boolean Use Non BAU Mandated Capacity Construction Schedule</v>
      </c>
      <c r="D217" s="11" t="s">
        <v>349</v>
      </c>
      <c r="E217" s="56"/>
      <c r="F217" s="11" t="s">
        <v>350</v>
      </c>
      <c r="G217" s="56"/>
      <c r="H217" s="57"/>
      <c r="I217" s="56" t="s">
        <v>50</v>
      </c>
      <c r="J217" s="77" t="str">
        <f>J$216</f>
        <v>Non BAU Mandated Capacity Construction</v>
      </c>
      <c r="K217" s="338"/>
      <c r="L217" s="68"/>
      <c r="M217" s="68"/>
      <c r="N217" s="68"/>
      <c r="O217" s="56"/>
      <c r="P217" s="56"/>
      <c r="Q217" s="58"/>
      <c r="R217" s="413"/>
      <c r="S217" s="58"/>
      <c r="T217" s="58"/>
    </row>
    <row r="218" spans="1:20" s="6" customFormat="1" ht="45">
      <c r="A218" s="77" t="str">
        <f t="shared" si="63"/>
        <v>Electricity Supply</v>
      </c>
      <c r="B218" s="77" t="str">
        <f t="shared" si="63"/>
        <v>Non BAU Mandated Capacity Construction</v>
      </c>
      <c r="C218" s="77" t="str">
        <f t="shared" si="63"/>
        <v>Boolean Use Non BAU Mandated Capacity Construction Schedule</v>
      </c>
      <c r="D218" s="11" t="s">
        <v>84</v>
      </c>
      <c r="E218" s="56"/>
      <c r="F218" s="11" t="s">
        <v>98</v>
      </c>
      <c r="G218" s="56"/>
      <c r="H218" s="57"/>
      <c r="I218" s="56" t="s">
        <v>50</v>
      </c>
      <c r="J218" s="77" t="str">
        <f t="shared" ref="J218:J231" si="64">J$216</f>
        <v>Non BAU Mandated Capacity Construction</v>
      </c>
      <c r="K218" s="338"/>
      <c r="L218" s="68"/>
      <c r="M218" s="68"/>
      <c r="N218" s="68"/>
      <c r="O218" s="56"/>
      <c r="P218" s="56"/>
      <c r="Q218" s="58"/>
      <c r="R218" s="413"/>
      <c r="S218" s="58"/>
      <c r="T218" s="58"/>
    </row>
    <row r="219" spans="1:20" s="6" customFormat="1" ht="45">
      <c r="A219" s="77" t="str">
        <f t="shared" si="63"/>
        <v>Electricity Supply</v>
      </c>
      <c r="B219" s="77" t="str">
        <f t="shared" si="63"/>
        <v>Non BAU Mandated Capacity Construction</v>
      </c>
      <c r="C219" s="77" t="str">
        <f t="shared" si="63"/>
        <v>Boolean Use Non BAU Mandated Capacity Construction Schedule</v>
      </c>
      <c r="D219" s="11" t="s">
        <v>85</v>
      </c>
      <c r="E219" s="56"/>
      <c r="F219" s="11" t="s">
        <v>99</v>
      </c>
      <c r="G219" s="56"/>
      <c r="H219" s="57"/>
      <c r="I219" s="56" t="s">
        <v>50</v>
      </c>
      <c r="J219" s="77" t="str">
        <f t="shared" si="64"/>
        <v>Non BAU Mandated Capacity Construction</v>
      </c>
      <c r="K219" s="338"/>
      <c r="L219" s="68"/>
      <c r="M219" s="68"/>
      <c r="N219" s="68"/>
      <c r="O219" s="56"/>
      <c r="P219" s="56"/>
      <c r="Q219" s="58"/>
      <c r="R219" s="413"/>
      <c r="S219" s="58"/>
      <c r="T219" s="58"/>
    </row>
    <row r="220" spans="1:20" s="6" customFormat="1" ht="45">
      <c r="A220" s="77" t="str">
        <f t="shared" si="63"/>
        <v>Electricity Supply</v>
      </c>
      <c r="B220" s="77" t="str">
        <f t="shared" si="63"/>
        <v>Non BAU Mandated Capacity Construction</v>
      </c>
      <c r="C220" s="77" t="str">
        <f t="shared" si="63"/>
        <v>Boolean Use Non BAU Mandated Capacity Construction Schedule</v>
      </c>
      <c r="D220" s="11" t="s">
        <v>520</v>
      </c>
      <c r="E220" s="56"/>
      <c r="F220" s="11" t="s">
        <v>523</v>
      </c>
      <c r="G220" s="56"/>
      <c r="H220" s="57"/>
      <c r="I220" s="56" t="s">
        <v>50</v>
      </c>
      <c r="J220" s="77" t="str">
        <f t="shared" si="64"/>
        <v>Non BAU Mandated Capacity Construction</v>
      </c>
      <c r="K220" s="338"/>
      <c r="L220" s="68"/>
      <c r="M220" s="68"/>
      <c r="N220" s="68"/>
      <c r="O220" s="56"/>
      <c r="P220" s="56"/>
      <c r="Q220" s="58"/>
      <c r="R220" s="413"/>
      <c r="S220" s="58"/>
      <c r="T220" s="58"/>
    </row>
    <row r="221" spans="1:20" s="6" customFormat="1" ht="45">
      <c r="A221" s="77" t="str">
        <f t="shared" si="63"/>
        <v>Electricity Supply</v>
      </c>
      <c r="B221" s="77" t="str">
        <f t="shared" si="63"/>
        <v>Non BAU Mandated Capacity Construction</v>
      </c>
      <c r="C221" s="77" t="str">
        <f t="shared" si="63"/>
        <v>Boolean Use Non BAU Mandated Capacity Construction Schedule</v>
      </c>
      <c r="D221" s="11" t="s">
        <v>86</v>
      </c>
      <c r="E221" s="56"/>
      <c r="F221" s="11" t="s">
        <v>100</v>
      </c>
      <c r="G221" s="56"/>
      <c r="H221" s="57"/>
      <c r="I221" s="56" t="s">
        <v>50</v>
      </c>
      <c r="J221" s="77" t="str">
        <f t="shared" si="64"/>
        <v>Non BAU Mandated Capacity Construction</v>
      </c>
      <c r="K221" s="338"/>
      <c r="L221" s="68"/>
      <c r="M221" s="68"/>
      <c r="N221" s="68"/>
      <c r="O221" s="56"/>
      <c r="P221" s="56"/>
      <c r="Q221" s="58"/>
      <c r="R221" s="413"/>
      <c r="S221" s="58"/>
      <c r="T221" s="58"/>
    </row>
    <row r="222" spans="1:20" s="6" customFormat="1" ht="45">
      <c r="A222" s="77" t="str">
        <f t="shared" si="63"/>
        <v>Electricity Supply</v>
      </c>
      <c r="B222" s="77" t="str">
        <f t="shared" si="63"/>
        <v>Non BAU Mandated Capacity Construction</v>
      </c>
      <c r="C222" s="77" t="str">
        <f t="shared" si="63"/>
        <v>Boolean Use Non BAU Mandated Capacity Construction Schedule</v>
      </c>
      <c r="D222" s="11" t="s">
        <v>87</v>
      </c>
      <c r="E222" s="56"/>
      <c r="F222" s="11" t="s">
        <v>101</v>
      </c>
      <c r="G222" s="56"/>
      <c r="H222" s="57"/>
      <c r="I222" s="56" t="s">
        <v>50</v>
      </c>
      <c r="J222" s="77" t="str">
        <f t="shared" si="64"/>
        <v>Non BAU Mandated Capacity Construction</v>
      </c>
      <c r="K222" s="338"/>
      <c r="L222" s="68"/>
      <c r="M222" s="68"/>
      <c r="N222" s="68"/>
      <c r="O222" s="56"/>
      <c r="P222" s="56"/>
      <c r="Q222" s="58"/>
      <c r="R222" s="413"/>
      <c r="S222" s="58"/>
      <c r="T222" s="58"/>
    </row>
    <row r="223" spans="1:20" s="6" customFormat="1" ht="45">
      <c r="A223" s="77" t="str">
        <f t="shared" si="63"/>
        <v>Electricity Supply</v>
      </c>
      <c r="B223" s="77" t="str">
        <f t="shared" si="63"/>
        <v>Non BAU Mandated Capacity Construction</v>
      </c>
      <c r="C223" s="77" t="str">
        <f t="shared" si="63"/>
        <v>Boolean Use Non BAU Mandated Capacity Construction Schedule</v>
      </c>
      <c r="D223" s="11" t="s">
        <v>88</v>
      </c>
      <c r="E223" s="56"/>
      <c r="F223" s="11" t="s">
        <v>102</v>
      </c>
      <c r="G223" s="56"/>
      <c r="H223" s="57"/>
      <c r="I223" s="56" t="s">
        <v>50</v>
      </c>
      <c r="J223" s="77" t="str">
        <f t="shared" si="64"/>
        <v>Non BAU Mandated Capacity Construction</v>
      </c>
      <c r="K223" s="338"/>
      <c r="L223" s="68"/>
      <c r="M223" s="68"/>
      <c r="N223" s="68"/>
      <c r="O223" s="56"/>
      <c r="P223" s="56"/>
      <c r="Q223" s="58"/>
      <c r="R223" s="413"/>
      <c r="S223" s="58"/>
      <c r="T223" s="58"/>
    </row>
    <row r="224" spans="1:20" s="6" customFormat="1" ht="45">
      <c r="A224" s="77" t="str">
        <f t="shared" si="63"/>
        <v>Electricity Supply</v>
      </c>
      <c r="B224" s="77" t="str">
        <f t="shared" si="63"/>
        <v>Non BAU Mandated Capacity Construction</v>
      </c>
      <c r="C224" s="77" t="str">
        <f t="shared" si="63"/>
        <v>Boolean Use Non BAU Mandated Capacity Construction Schedule</v>
      </c>
      <c r="D224" s="11" t="s">
        <v>2761</v>
      </c>
      <c r="E224" s="56"/>
      <c r="F224" s="11" t="s">
        <v>505</v>
      </c>
      <c r="G224" s="56"/>
      <c r="H224" s="57"/>
      <c r="I224" s="56" t="s">
        <v>50</v>
      </c>
      <c r="J224" s="77" t="str">
        <f t="shared" si="64"/>
        <v>Non BAU Mandated Capacity Construction</v>
      </c>
      <c r="K224" s="338"/>
      <c r="L224" s="68"/>
      <c r="M224" s="68"/>
      <c r="N224" s="68"/>
      <c r="O224" s="56"/>
      <c r="P224" s="56"/>
      <c r="Q224" s="58"/>
      <c r="R224" s="413"/>
      <c r="S224" s="58"/>
      <c r="T224" s="58"/>
    </row>
    <row r="225" spans="1:20" s="6" customFormat="1" ht="45">
      <c r="A225" s="77" t="str">
        <f t="shared" si="63"/>
        <v>Electricity Supply</v>
      </c>
      <c r="B225" s="77" t="str">
        <f t="shared" si="63"/>
        <v>Non BAU Mandated Capacity Construction</v>
      </c>
      <c r="C225" s="77" t="str">
        <f t="shared" si="63"/>
        <v>Boolean Use Non BAU Mandated Capacity Construction Schedule</v>
      </c>
      <c r="D225" s="11" t="s">
        <v>351</v>
      </c>
      <c r="E225" s="56"/>
      <c r="F225" s="11" t="s">
        <v>353</v>
      </c>
      <c r="G225" s="56"/>
      <c r="H225" s="57"/>
      <c r="I225" s="56" t="s">
        <v>50</v>
      </c>
      <c r="J225" s="77" t="str">
        <f t="shared" si="64"/>
        <v>Non BAU Mandated Capacity Construction</v>
      </c>
      <c r="K225" s="338"/>
      <c r="L225" s="68"/>
      <c r="M225" s="68"/>
      <c r="N225" s="68"/>
      <c r="O225" s="56"/>
      <c r="P225" s="56"/>
      <c r="Q225" s="58"/>
      <c r="R225" s="413"/>
      <c r="S225" s="58"/>
      <c r="T225" s="58"/>
    </row>
    <row r="226" spans="1:20" s="6" customFormat="1" ht="45">
      <c r="A226" s="77" t="str">
        <f t="shared" si="63"/>
        <v>Electricity Supply</v>
      </c>
      <c r="B226" s="77" t="str">
        <f t="shared" si="63"/>
        <v>Non BAU Mandated Capacity Construction</v>
      </c>
      <c r="C226" s="77" t="str">
        <f t="shared" si="63"/>
        <v>Boolean Use Non BAU Mandated Capacity Construction Schedule</v>
      </c>
      <c r="D226" s="11" t="s">
        <v>352</v>
      </c>
      <c r="E226" s="56"/>
      <c r="F226" s="11" t="s">
        <v>354</v>
      </c>
      <c r="G226" s="56"/>
      <c r="H226" s="57"/>
      <c r="I226" s="56" t="s">
        <v>50</v>
      </c>
      <c r="J226" s="77" t="str">
        <f t="shared" si="64"/>
        <v>Non BAU Mandated Capacity Construction</v>
      </c>
      <c r="K226" s="338"/>
      <c r="L226" s="68"/>
      <c r="M226" s="68"/>
      <c r="N226" s="68"/>
      <c r="O226" s="56"/>
      <c r="P226" s="56"/>
      <c r="Q226" s="58"/>
      <c r="R226" s="413"/>
      <c r="S226" s="58"/>
      <c r="T226" s="58"/>
    </row>
    <row r="227" spans="1:20" s="6" customFormat="1" ht="45">
      <c r="A227" s="77" t="str">
        <f t="shared" si="63"/>
        <v>Electricity Supply</v>
      </c>
      <c r="B227" s="77" t="str">
        <f t="shared" si="63"/>
        <v>Non BAU Mandated Capacity Construction</v>
      </c>
      <c r="C227" s="77" t="str">
        <f t="shared" si="63"/>
        <v>Boolean Use Non BAU Mandated Capacity Construction Schedule</v>
      </c>
      <c r="D227" s="11" t="s">
        <v>516</v>
      </c>
      <c r="E227" s="56"/>
      <c r="F227" s="11" t="s">
        <v>515</v>
      </c>
      <c r="G227" s="56"/>
      <c r="H227" s="57"/>
      <c r="I227" s="56" t="s">
        <v>50</v>
      </c>
      <c r="J227" s="77" t="str">
        <f t="shared" si="64"/>
        <v>Non BAU Mandated Capacity Construction</v>
      </c>
      <c r="K227" s="338"/>
      <c r="L227" s="68"/>
      <c r="M227" s="68"/>
      <c r="N227" s="68"/>
      <c r="O227" s="56"/>
      <c r="P227" s="56"/>
      <c r="Q227" s="58"/>
      <c r="R227" s="413"/>
      <c r="S227" s="58"/>
      <c r="T227" s="58"/>
    </row>
    <row r="228" spans="1:20" s="6" customFormat="1" ht="45">
      <c r="A228" s="77" t="str">
        <f t="shared" si="63"/>
        <v>Electricity Supply</v>
      </c>
      <c r="B228" s="77" t="str">
        <f t="shared" si="63"/>
        <v>Non BAU Mandated Capacity Construction</v>
      </c>
      <c r="C228" s="77" t="str">
        <f t="shared" si="63"/>
        <v>Boolean Use Non BAU Mandated Capacity Construction Schedule</v>
      </c>
      <c r="D228" s="11" t="s">
        <v>525</v>
      </c>
      <c r="E228" s="56"/>
      <c r="F228" s="11" t="s">
        <v>526</v>
      </c>
      <c r="G228" s="56"/>
      <c r="H228" s="57"/>
      <c r="I228" s="56" t="s">
        <v>50</v>
      </c>
      <c r="J228" s="77" t="str">
        <f t="shared" si="64"/>
        <v>Non BAU Mandated Capacity Construction</v>
      </c>
      <c r="K228" s="338"/>
      <c r="L228" s="68"/>
      <c r="M228" s="68"/>
      <c r="N228" s="68"/>
      <c r="O228" s="56"/>
      <c r="P228" s="56"/>
      <c r="Q228" s="58"/>
      <c r="R228" s="413"/>
      <c r="S228" s="58"/>
      <c r="T228" s="58"/>
    </row>
    <row r="229" spans="1:20" s="6" customFormat="1" ht="45">
      <c r="A229" s="77" t="str">
        <f t="shared" si="63"/>
        <v>Electricity Supply</v>
      </c>
      <c r="B229" s="77" t="str">
        <f t="shared" si="63"/>
        <v>Non BAU Mandated Capacity Construction</v>
      </c>
      <c r="C229" s="77" t="str">
        <f t="shared" si="63"/>
        <v>Boolean Use Non BAU Mandated Capacity Construction Schedule</v>
      </c>
      <c r="D229" s="11" t="s">
        <v>3313</v>
      </c>
      <c r="E229" s="56"/>
      <c r="F229" s="11" t="s">
        <v>2897</v>
      </c>
      <c r="G229" s="56"/>
      <c r="H229" s="57"/>
      <c r="I229" s="56" t="s">
        <v>50</v>
      </c>
      <c r="J229" s="77" t="str">
        <f t="shared" si="64"/>
        <v>Non BAU Mandated Capacity Construction</v>
      </c>
      <c r="K229" s="338"/>
      <c r="L229" s="68"/>
      <c r="M229" s="68"/>
      <c r="N229" s="68"/>
      <c r="O229" s="56"/>
      <c r="P229" s="56"/>
      <c r="Q229" s="58"/>
      <c r="R229" s="413"/>
      <c r="S229" s="58"/>
      <c r="T229" s="58"/>
    </row>
    <row r="230" spans="1:20" s="6" customFormat="1" ht="45">
      <c r="A230" s="77" t="str">
        <f t="shared" si="63"/>
        <v>Electricity Supply</v>
      </c>
      <c r="B230" s="77" t="str">
        <f t="shared" si="63"/>
        <v>Non BAU Mandated Capacity Construction</v>
      </c>
      <c r="C230" s="77" t="str">
        <f t="shared" si="63"/>
        <v>Boolean Use Non BAU Mandated Capacity Construction Schedule</v>
      </c>
      <c r="D230" s="11" t="s">
        <v>3314</v>
      </c>
      <c r="E230" s="56"/>
      <c r="F230" s="11" t="s">
        <v>3061</v>
      </c>
      <c r="G230" s="56"/>
      <c r="H230" s="57"/>
      <c r="I230" s="56" t="s">
        <v>50</v>
      </c>
      <c r="J230" s="77" t="str">
        <f t="shared" si="64"/>
        <v>Non BAU Mandated Capacity Construction</v>
      </c>
      <c r="K230" s="338"/>
      <c r="L230" s="68"/>
      <c r="M230" s="68"/>
      <c r="N230" s="68"/>
      <c r="O230" s="56"/>
      <c r="P230" s="56"/>
      <c r="Q230" s="58"/>
      <c r="R230" s="413"/>
      <c r="S230" s="58"/>
      <c r="T230" s="58"/>
    </row>
    <row r="231" spans="1:20" s="6" customFormat="1" ht="45">
      <c r="A231" s="77" t="str">
        <f t="shared" si="63"/>
        <v>Electricity Supply</v>
      </c>
      <c r="B231" s="77" t="str">
        <f t="shared" si="63"/>
        <v>Non BAU Mandated Capacity Construction</v>
      </c>
      <c r="C231" s="77" t="str">
        <f t="shared" si="63"/>
        <v>Boolean Use Non BAU Mandated Capacity Construction Schedule</v>
      </c>
      <c r="D231" s="11" t="s">
        <v>3315</v>
      </c>
      <c r="E231" s="56"/>
      <c r="F231" s="11" t="s">
        <v>2899</v>
      </c>
      <c r="G231" s="56"/>
      <c r="H231" s="57"/>
      <c r="I231" s="56" t="s">
        <v>50</v>
      </c>
      <c r="J231" s="77" t="str">
        <f t="shared" si="64"/>
        <v>Non BAU Mandated Capacity Construction</v>
      </c>
      <c r="K231" s="338"/>
      <c r="L231" s="68"/>
      <c r="M231" s="68"/>
      <c r="N231" s="68"/>
      <c r="O231" s="56"/>
      <c r="P231" s="56"/>
      <c r="Q231" s="58"/>
      <c r="R231" s="413"/>
      <c r="S231" s="58"/>
      <c r="T231" s="58"/>
    </row>
    <row r="232" spans="1:20" s="6" customFormat="1" ht="45">
      <c r="A232" s="346" t="s">
        <v>8</v>
      </c>
      <c r="B232" s="346" t="s">
        <v>420</v>
      </c>
      <c r="C232" s="346" t="s">
        <v>421</v>
      </c>
      <c r="D232" s="56"/>
      <c r="E232" s="56"/>
      <c r="F232" s="56"/>
      <c r="G232" s="56"/>
      <c r="H232" s="57" t="s">
        <v>215</v>
      </c>
      <c r="I232" s="56" t="s">
        <v>50</v>
      </c>
      <c r="J232" s="79" t="s">
        <v>420</v>
      </c>
      <c r="K232" s="79" t="s">
        <v>2439</v>
      </c>
      <c r="L232" s="68"/>
      <c r="M232" s="68"/>
      <c r="N232" s="68"/>
      <c r="O232" s="56"/>
      <c r="P232" s="56"/>
      <c r="Q232" s="58"/>
      <c r="R232" s="413"/>
      <c r="S232" s="58"/>
      <c r="T232" s="58"/>
    </row>
    <row r="233" spans="1:20" s="6" customFormat="1" ht="90">
      <c r="A233" s="346" t="s">
        <v>8</v>
      </c>
      <c r="B233" s="346" t="s">
        <v>2404</v>
      </c>
      <c r="C233" s="346" t="s">
        <v>2403</v>
      </c>
      <c r="D233" s="11"/>
      <c r="E233" s="58"/>
      <c r="F233" s="11"/>
      <c r="G233" s="58"/>
      <c r="H233" s="57">
        <v>35</v>
      </c>
      <c r="I233" s="11" t="s">
        <v>50</v>
      </c>
      <c r="J233" s="79" t="s">
        <v>2405</v>
      </c>
      <c r="K233" s="338"/>
      <c r="L233" s="62">
        <v>0</v>
      </c>
      <c r="M233" s="68">
        <v>20</v>
      </c>
      <c r="N233" s="68">
        <v>1</v>
      </c>
      <c r="O233" s="11" t="s">
        <v>141</v>
      </c>
      <c r="P233" s="56" t="s">
        <v>3417</v>
      </c>
      <c r="Q233" s="56" t="s">
        <v>243</v>
      </c>
      <c r="R233" s="413" t="s">
        <v>2406</v>
      </c>
      <c r="S233" s="11" t="s">
        <v>173</v>
      </c>
      <c r="T233" s="11" t="s">
        <v>173</v>
      </c>
    </row>
    <row r="234" spans="1:20" s="3" customFormat="1" ht="30">
      <c r="A234" s="347" t="s">
        <v>8</v>
      </c>
      <c r="B234" s="347" t="s">
        <v>286</v>
      </c>
      <c r="C234" s="347" t="s">
        <v>287</v>
      </c>
      <c r="D234" s="11" t="s">
        <v>519</v>
      </c>
      <c r="E234" s="11" t="s">
        <v>288</v>
      </c>
      <c r="F234" s="56"/>
      <c r="G234" s="11"/>
      <c r="H234" s="59"/>
      <c r="I234" s="11" t="s">
        <v>50</v>
      </c>
      <c r="J234" s="78" t="s">
        <v>286</v>
      </c>
      <c r="K234" s="79" t="s">
        <v>2438</v>
      </c>
      <c r="L234" s="66"/>
      <c r="M234" s="66"/>
      <c r="N234" s="66"/>
      <c r="O234" s="11"/>
      <c r="P234" s="56"/>
      <c r="Q234" s="11"/>
      <c r="R234" s="413"/>
      <c r="S234" s="11"/>
      <c r="T234" s="11"/>
    </row>
    <row r="235" spans="1:20" s="3" customFormat="1" ht="30">
      <c r="A235" s="339" t="str">
        <f t="shared" ref="A235:C264" si="65">A$234</f>
        <v>Electricity Supply</v>
      </c>
      <c r="B235" s="339" t="str">
        <f t="shared" si="65"/>
        <v>Reduce Plant Downtime</v>
      </c>
      <c r="C235" s="339" t="str">
        <f t="shared" si="65"/>
        <v>Percentage Reduction in Plant Downtime</v>
      </c>
      <c r="D235" s="11" t="s">
        <v>519</v>
      </c>
      <c r="E235" s="11" t="s">
        <v>289</v>
      </c>
      <c r="F235" s="56"/>
      <c r="G235" s="11"/>
      <c r="H235" s="59"/>
      <c r="I235" s="11" t="s">
        <v>50</v>
      </c>
      <c r="J235" s="339" t="str">
        <f>J$234</f>
        <v>Reduce Plant Downtime</v>
      </c>
      <c r="K235" s="339" t="str">
        <f>K$234</f>
        <v>elec reduce plant downtime</v>
      </c>
      <c r="L235" s="66"/>
      <c r="M235" s="66"/>
      <c r="N235" s="66"/>
      <c r="O235" s="11"/>
      <c r="P235" s="56"/>
      <c r="Q235" s="11"/>
      <c r="R235" s="413"/>
      <c r="S235" s="11"/>
      <c r="T235" s="11"/>
    </row>
    <row r="236" spans="1:20" s="3" customFormat="1" ht="30">
      <c r="A236" s="339" t="str">
        <f t="shared" si="65"/>
        <v>Electricity Supply</v>
      </c>
      <c r="B236" s="339" t="str">
        <f t="shared" si="65"/>
        <v>Reduce Plant Downtime</v>
      </c>
      <c r="C236" s="339" t="str">
        <f t="shared" si="65"/>
        <v>Percentage Reduction in Plant Downtime</v>
      </c>
      <c r="D236" s="11" t="s">
        <v>519</v>
      </c>
      <c r="E236" s="11" t="s">
        <v>290</v>
      </c>
      <c r="F236" s="56"/>
      <c r="G236" s="11"/>
      <c r="H236" s="59"/>
      <c r="I236" s="11" t="s">
        <v>50</v>
      </c>
      <c r="J236" s="339" t="str">
        <f t="shared" ref="J236:K268" si="66">J$234</f>
        <v>Reduce Plant Downtime</v>
      </c>
      <c r="K236" s="339" t="str">
        <f t="shared" si="66"/>
        <v>elec reduce plant downtime</v>
      </c>
      <c r="L236" s="72"/>
      <c r="M236" s="72"/>
      <c r="N236" s="72"/>
      <c r="O236" s="11"/>
      <c r="P236" s="11"/>
      <c r="Q236" s="11"/>
      <c r="R236" s="413"/>
      <c r="S236" s="11"/>
      <c r="T236" s="11"/>
    </row>
    <row r="237" spans="1:20" s="3" customFormat="1" ht="90">
      <c r="A237" s="339" t="str">
        <f t="shared" si="65"/>
        <v>Electricity Supply</v>
      </c>
      <c r="B237" s="339" t="str">
        <f t="shared" si="65"/>
        <v>Reduce Plant Downtime</v>
      </c>
      <c r="C237" s="339" t="str">
        <f t="shared" si="65"/>
        <v>Percentage Reduction in Plant Downtime</v>
      </c>
      <c r="D237" s="11" t="s">
        <v>349</v>
      </c>
      <c r="E237" s="11" t="s">
        <v>288</v>
      </c>
      <c r="F237" s="11" t="s">
        <v>344</v>
      </c>
      <c r="G237" s="11" t="s">
        <v>350</v>
      </c>
      <c r="H237" s="59">
        <v>141</v>
      </c>
      <c r="I237" s="11" t="s">
        <v>49</v>
      </c>
      <c r="J237" s="339" t="str">
        <f t="shared" si="66"/>
        <v>Reduce Plant Downtime</v>
      </c>
      <c r="K237" s="339" t="str">
        <f t="shared" si="66"/>
        <v>elec reduce plant downtime</v>
      </c>
      <c r="L237" s="66">
        <v>0</v>
      </c>
      <c r="M237" s="66">
        <v>0.6</v>
      </c>
      <c r="N237" s="66">
        <v>0.01</v>
      </c>
      <c r="O237" s="11" t="s">
        <v>291</v>
      </c>
      <c r="P237" s="56" t="s">
        <v>2845</v>
      </c>
      <c r="Q237" s="11" t="s">
        <v>2385</v>
      </c>
      <c r="R237" s="413" t="s">
        <v>292</v>
      </c>
      <c r="S237" s="11" t="s">
        <v>355</v>
      </c>
      <c r="T237" s="11"/>
    </row>
    <row r="238" spans="1:20" s="3" customFormat="1" ht="30">
      <c r="A238" s="339" t="str">
        <f t="shared" si="65"/>
        <v>Electricity Supply</v>
      </c>
      <c r="B238" s="339" t="str">
        <f t="shared" si="65"/>
        <v>Reduce Plant Downtime</v>
      </c>
      <c r="C238" s="339" t="str">
        <f t="shared" si="65"/>
        <v>Percentage Reduction in Plant Downtime</v>
      </c>
      <c r="D238" s="11" t="s">
        <v>349</v>
      </c>
      <c r="E238" s="11" t="s">
        <v>289</v>
      </c>
      <c r="F238" s="11"/>
      <c r="G238" s="11"/>
      <c r="H238" s="59"/>
      <c r="I238" s="11" t="s">
        <v>50</v>
      </c>
      <c r="J238" s="339" t="str">
        <f t="shared" si="66"/>
        <v>Reduce Plant Downtime</v>
      </c>
      <c r="K238" s="339" t="str">
        <f t="shared" si="66"/>
        <v>elec reduce plant downtime</v>
      </c>
      <c r="L238" s="66"/>
      <c r="M238" s="66"/>
      <c r="N238" s="66"/>
      <c r="O238" s="11"/>
      <c r="P238" s="56"/>
      <c r="Q238" s="11"/>
      <c r="R238" s="413"/>
      <c r="S238" s="11"/>
      <c r="T238" s="11"/>
    </row>
    <row r="239" spans="1:20" s="3" customFormat="1" ht="30">
      <c r="A239" s="339" t="str">
        <f t="shared" si="65"/>
        <v>Electricity Supply</v>
      </c>
      <c r="B239" s="339" t="str">
        <f t="shared" si="65"/>
        <v>Reduce Plant Downtime</v>
      </c>
      <c r="C239" s="339" t="str">
        <f t="shared" si="65"/>
        <v>Percentage Reduction in Plant Downtime</v>
      </c>
      <c r="D239" s="11" t="s">
        <v>349</v>
      </c>
      <c r="E239" s="11" t="s">
        <v>290</v>
      </c>
      <c r="F239" s="11"/>
      <c r="G239" s="11"/>
      <c r="H239" s="59"/>
      <c r="I239" s="11" t="s">
        <v>50</v>
      </c>
      <c r="J239" s="339" t="str">
        <f t="shared" si="66"/>
        <v>Reduce Plant Downtime</v>
      </c>
      <c r="K239" s="339" t="str">
        <f t="shared" si="66"/>
        <v>elec reduce plant downtime</v>
      </c>
      <c r="L239" s="72"/>
      <c r="M239" s="72"/>
      <c r="N239" s="72"/>
      <c r="O239" s="11"/>
      <c r="P239" s="11"/>
      <c r="Q239" s="11"/>
      <c r="R239" s="413"/>
      <c r="S239" s="11"/>
      <c r="T239" s="11"/>
    </row>
    <row r="240" spans="1:20" s="3" customFormat="1" ht="30">
      <c r="A240" s="339" t="str">
        <f t="shared" si="65"/>
        <v>Electricity Supply</v>
      </c>
      <c r="B240" s="339" t="str">
        <f t="shared" si="65"/>
        <v>Reduce Plant Downtime</v>
      </c>
      <c r="C240" s="339" t="str">
        <f t="shared" si="65"/>
        <v>Percentage Reduction in Plant Downtime</v>
      </c>
      <c r="D240" s="11" t="s">
        <v>84</v>
      </c>
      <c r="E240" s="11" t="s">
        <v>288</v>
      </c>
      <c r="F240" s="11"/>
      <c r="G240" s="11"/>
      <c r="H240" s="59"/>
      <c r="I240" s="11" t="s">
        <v>50</v>
      </c>
      <c r="J240" s="339" t="str">
        <f t="shared" si="66"/>
        <v>Reduce Plant Downtime</v>
      </c>
      <c r="K240" s="339" t="str">
        <f t="shared" si="66"/>
        <v>elec reduce plant downtime</v>
      </c>
      <c r="L240" s="72"/>
      <c r="M240" s="72"/>
      <c r="N240" s="72"/>
      <c r="O240" s="11"/>
      <c r="P240" s="11"/>
      <c r="Q240" s="11"/>
      <c r="R240" s="413"/>
      <c r="S240" s="11"/>
      <c r="T240" s="11"/>
    </row>
    <row r="241" spans="1:20" s="3" customFormat="1" ht="30">
      <c r="A241" s="339" t="str">
        <f t="shared" si="65"/>
        <v>Electricity Supply</v>
      </c>
      <c r="B241" s="339" t="str">
        <f t="shared" si="65"/>
        <v>Reduce Plant Downtime</v>
      </c>
      <c r="C241" s="339" t="str">
        <f t="shared" si="65"/>
        <v>Percentage Reduction in Plant Downtime</v>
      </c>
      <c r="D241" s="11" t="s">
        <v>84</v>
      </c>
      <c r="E241" s="11" t="s">
        <v>289</v>
      </c>
      <c r="F241" s="11"/>
      <c r="G241" s="11"/>
      <c r="H241" s="59"/>
      <c r="I241" s="11" t="s">
        <v>50</v>
      </c>
      <c r="J241" s="339" t="str">
        <f t="shared" si="66"/>
        <v>Reduce Plant Downtime</v>
      </c>
      <c r="K241" s="339" t="str">
        <f t="shared" si="66"/>
        <v>elec reduce plant downtime</v>
      </c>
      <c r="L241" s="72"/>
      <c r="M241" s="72"/>
      <c r="N241" s="72"/>
      <c r="O241" s="11"/>
      <c r="P241" s="11"/>
      <c r="Q241" s="11"/>
      <c r="R241" s="413"/>
      <c r="S241" s="11"/>
      <c r="T241" s="11"/>
    </row>
    <row r="242" spans="1:20" s="3" customFormat="1" ht="30">
      <c r="A242" s="339" t="str">
        <f t="shared" si="65"/>
        <v>Electricity Supply</v>
      </c>
      <c r="B242" s="339" t="str">
        <f t="shared" si="65"/>
        <v>Reduce Plant Downtime</v>
      </c>
      <c r="C242" s="339" t="str">
        <f t="shared" si="65"/>
        <v>Percentage Reduction in Plant Downtime</v>
      </c>
      <c r="D242" s="11" t="s">
        <v>84</v>
      </c>
      <c r="E242" s="11" t="s">
        <v>290</v>
      </c>
      <c r="F242" s="11"/>
      <c r="G242" s="11"/>
      <c r="H242" s="59"/>
      <c r="I242" s="11" t="s">
        <v>50</v>
      </c>
      <c r="J242" s="339" t="str">
        <f t="shared" si="66"/>
        <v>Reduce Plant Downtime</v>
      </c>
      <c r="K242" s="339" t="str">
        <f t="shared" si="66"/>
        <v>elec reduce plant downtime</v>
      </c>
      <c r="L242" s="72"/>
      <c r="M242" s="72"/>
      <c r="N242" s="72"/>
      <c r="O242" s="11"/>
      <c r="P242" s="11"/>
      <c r="Q242" s="11"/>
      <c r="R242" s="413"/>
      <c r="S242" s="11"/>
      <c r="T242" s="11"/>
    </row>
    <row r="243" spans="1:20" s="3" customFormat="1" ht="30">
      <c r="A243" s="339" t="str">
        <f t="shared" si="65"/>
        <v>Electricity Supply</v>
      </c>
      <c r="B243" s="339" t="str">
        <f t="shared" si="65"/>
        <v>Reduce Plant Downtime</v>
      </c>
      <c r="C243" s="339" t="str">
        <f t="shared" si="65"/>
        <v>Percentage Reduction in Plant Downtime</v>
      </c>
      <c r="D243" s="11" t="s">
        <v>85</v>
      </c>
      <c r="E243" s="11" t="s">
        <v>288</v>
      </c>
      <c r="F243" s="11"/>
      <c r="G243" s="11"/>
      <c r="H243" s="59"/>
      <c r="I243" s="11" t="s">
        <v>50</v>
      </c>
      <c r="J243" s="339" t="str">
        <f t="shared" si="66"/>
        <v>Reduce Plant Downtime</v>
      </c>
      <c r="K243" s="339" t="str">
        <f t="shared" si="66"/>
        <v>elec reduce plant downtime</v>
      </c>
      <c r="L243" s="72"/>
      <c r="M243" s="72"/>
      <c r="N243" s="72"/>
      <c r="O243" s="11"/>
      <c r="P243" s="11"/>
      <c r="Q243" s="11"/>
      <c r="R243" s="413"/>
      <c r="S243" s="11"/>
      <c r="T243" s="11"/>
    </row>
    <row r="244" spans="1:20" s="3" customFormat="1" ht="30">
      <c r="A244" s="339" t="str">
        <f t="shared" si="65"/>
        <v>Electricity Supply</v>
      </c>
      <c r="B244" s="339" t="str">
        <f t="shared" si="65"/>
        <v>Reduce Plant Downtime</v>
      </c>
      <c r="C244" s="339" t="str">
        <f t="shared" si="65"/>
        <v>Percentage Reduction in Plant Downtime</v>
      </c>
      <c r="D244" s="11" t="s">
        <v>85</v>
      </c>
      <c r="E244" s="11" t="s">
        <v>289</v>
      </c>
      <c r="F244" s="11"/>
      <c r="G244" s="11"/>
      <c r="H244" s="59"/>
      <c r="I244" s="11" t="s">
        <v>50</v>
      </c>
      <c r="J244" s="339" t="str">
        <f t="shared" si="66"/>
        <v>Reduce Plant Downtime</v>
      </c>
      <c r="K244" s="339" t="str">
        <f t="shared" si="66"/>
        <v>elec reduce plant downtime</v>
      </c>
      <c r="L244" s="72"/>
      <c r="M244" s="72"/>
      <c r="N244" s="72"/>
      <c r="O244" s="11"/>
      <c r="P244" s="11"/>
      <c r="Q244" s="11"/>
      <c r="R244" s="413"/>
      <c r="S244" s="11"/>
      <c r="T244" s="11"/>
    </row>
    <row r="245" spans="1:20" s="3" customFormat="1" ht="30">
      <c r="A245" s="339" t="str">
        <f t="shared" si="65"/>
        <v>Electricity Supply</v>
      </c>
      <c r="B245" s="339" t="str">
        <f t="shared" si="65"/>
        <v>Reduce Plant Downtime</v>
      </c>
      <c r="C245" s="339" t="str">
        <f t="shared" si="65"/>
        <v>Percentage Reduction in Plant Downtime</v>
      </c>
      <c r="D245" s="11" t="s">
        <v>85</v>
      </c>
      <c r="E245" s="11" t="s">
        <v>290</v>
      </c>
      <c r="F245" s="11"/>
      <c r="G245" s="11"/>
      <c r="H245" s="59"/>
      <c r="I245" s="11" t="s">
        <v>50</v>
      </c>
      <c r="J245" s="339" t="str">
        <f t="shared" si="66"/>
        <v>Reduce Plant Downtime</v>
      </c>
      <c r="K245" s="339" t="str">
        <f t="shared" si="66"/>
        <v>elec reduce plant downtime</v>
      </c>
      <c r="L245" s="72"/>
      <c r="M245" s="72"/>
      <c r="N245" s="72"/>
      <c r="O245" s="11"/>
      <c r="P245" s="11"/>
      <c r="Q245" s="11"/>
      <c r="R245" s="413"/>
      <c r="S245" s="11"/>
      <c r="T245" s="11"/>
    </row>
    <row r="246" spans="1:20" s="3" customFormat="1" ht="30">
      <c r="A246" s="339" t="str">
        <f t="shared" si="65"/>
        <v>Electricity Supply</v>
      </c>
      <c r="B246" s="339" t="str">
        <f t="shared" si="65"/>
        <v>Reduce Plant Downtime</v>
      </c>
      <c r="C246" s="339" t="str">
        <f t="shared" si="65"/>
        <v>Percentage Reduction in Plant Downtime</v>
      </c>
      <c r="D246" s="11" t="s">
        <v>520</v>
      </c>
      <c r="E246" s="11" t="s">
        <v>288</v>
      </c>
      <c r="F246" s="11"/>
      <c r="G246" s="11"/>
      <c r="H246" s="59"/>
      <c r="I246" s="11" t="s">
        <v>50</v>
      </c>
      <c r="J246" s="339" t="str">
        <f t="shared" si="66"/>
        <v>Reduce Plant Downtime</v>
      </c>
      <c r="K246" s="339" t="str">
        <f t="shared" si="66"/>
        <v>elec reduce plant downtime</v>
      </c>
      <c r="L246" s="72"/>
      <c r="M246" s="72"/>
      <c r="N246" s="72"/>
      <c r="O246" s="11"/>
      <c r="P246" s="11"/>
      <c r="Q246" s="11"/>
      <c r="R246" s="413"/>
      <c r="S246" s="11"/>
      <c r="T246" s="11"/>
    </row>
    <row r="247" spans="1:20" s="3" customFormat="1" ht="30">
      <c r="A247" s="339" t="str">
        <f t="shared" si="65"/>
        <v>Electricity Supply</v>
      </c>
      <c r="B247" s="339" t="str">
        <f t="shared" si="65"/>
        <v>Reduce Plant Downtime</v>
      </c>
      <c r="C247" s="339" t="str">
        <f t="shared" si="65"/>
        <v>Percentage Reduction in Plant Downtime</v>
      </c>
      <c r="D247" s="11" t="s">
        <v>520</v>
      </c>
      <c r="E247" s="11" t="s">
        <v>289</v>
      </c>
      <c r="F247" s="11"/>
      <c r="G247" s="11"/>
      <c r="H247" s="59"/>
      <c r="I247" s="11" t="s">
        <v>50</v>
      </c>
      <c r="J247" s="339" t="str">
        <f t="shared" si="66"/>
        <v>Reduce Plant Downtime</v>
      </c>
      <c r="K247" s="339" t="str">
        <f t="shared" si="66"/>
        <v>elec reduce plant downtime</v>
      </c>
      <c r="L247" s="72"/>
      <c r="M247" s="72"/>
      <c r="N247" s="72"/>
      <c r="O247" s="11"/>
      <c r="P247" s="11"/>
      <c r="Q247" s="11"/>
      <c r="R247" s="413"/>
      <c r="S247" s="11"/>
      <c r="T247" s="11"/>
    </row>
    <row r="248" spans="1:20" s="3" customFormat="1" ht="90">
      <c r="A248" s="339" t="str">
        <f t="shared" si="65"/>
        <v>Electricity Supply</v>
      </c>
      <c r="B248" s="339" t="str">
        <f t="shared" si="65"/>
        <v>Reduce Plant Downtime</v>
      </c>
      <c r="C248" s="339" t="str">
        <f t="shared" si="65"/>
        <v>Percentage Reduction in Plant Downtime</v>
      </c>
      <c r="D248" s="11" t="s">
        <v>520</v>
      </c>
      <c r="E248" s="11" t="s">
        <v>290</v>
      </c>
      <c r="F248" s="11" t="s">
        <v>356</v>
      </c>
      <c r="G248" s="11" t="s">
        <v>523</v>
      </c>
      <c r="H248" s="59">
        <v>143</v>
      </c>
      <c r="I248" s="11" t="s">
        <v>49</v>
      </c>
      <c r="J248" s="339" t="str">
        <f t="shared" si="66"/>
        <v>Reduce Plant Downtime</v>
      </c>
      <c r="K248" s="339" t="str">
        <f t="shared" si="66"/>
        <v>elec reduce plant downtime</v>
      </c>
      <c r="L248" s="66">
        <v>0</v>
      </c>
      <c r="M248" s="66">
        <v>0.25</v>
      </c>
      <c r="N248" s="66">
        <v>0.01</v>
      </c>
      <c r="O248" s="11" t="s">
        <v>291</v>
      </c>
      <c r="P248" s="56" t="s">
        <v>2846</v>
      </c>
      <c r="Q248" s="11" t="s">
        <v>2385</v>
      </c>
      <c r="R248" s="413" t="s">
        <v>292</v>
      </c>
      <c r="S248" s="11" t="s">
        <v>358</v>
      </c>
      <c r="T248" s="11"/>
    </row>
    <row r="249" spans="1:20" s="3" customFormat="1" ht="30">
      <c r="A249" s="339" t="str">
        <f t="shared" si="65"/>
        <v>Electricity Supply</v>
      </c>
      <c r="B249" s="339" t="str">
        <f t="shared" si="65"/>
        <v>Reduce Plant Downtime</v>
      </c>
      <c r="C249" s="339" t="str">
        <f t="shared" si="65"/>
        <v>Percentage Reduction in Plant Downtime</v>
      </c>
      <c r="D249" s="11" t="s">
        <v>86</v>
      </c>
      <c r="E249" s="11" t="s">
        <v>288</v>
      </c>
      <c r="F249" s="11"/>
      <c r="G249" s="11"/>
      <c r="H249" s="59"/>
      <c r="I249" s="11" t="s">
        <v>50</v>
      </c>
      <c r="J249" s="339" t="str">
        <f t="shared" si="66"/>
        <v>Reduce Plant Downtime</v>
      </c>
      <c r="K249" s="339" t="str">
        <f t="shared" si="66"/>
        <v>elec reduce plant downtime</v>
      </c>
      <c r="L249" s="72"/>
      <c r="M249" s="72"/>
      <c r="N249" s="72"/>
      <c r="O249" s="11"/>
      <c r="P249" s="11"/>
      <c r="Q249" s="11"/>
      <c r="R249" s="413"/>
      <c r="S249" s="11"/>
      <c r="T249" s="11"/>
    </row>
    <row r="250" spans="1:20" s="3" customFormat="1" ht="30">
      <c r="A250" s="339" t="str">
        <f t="shared" si="65"/>
        <v>Electricity Supply</v>
      </c>
      <c r="B250" s="339" t="str">
        <f t="shared" si="65"/>
        <v>Reduce Plant Downtime</v>
      </c>
      <c r="C250" s="339" t="str">
        <f t="shared" si="65"/>
        <v>Percentage Reduction in Plant Downtime</v>
      </c>
      <c r="D250" s="11" t="s">
        <v>86</v>
      </c>
      <c r="E250" s="11" t="s">
        <v>289</v>
      </c>
      <c r="F250" s="11"/>
      <c r="G250" s="11"/>
      <c r="H250" s="59"/>
      <c r="I250" s="11" t="s">
        <v>50</v>
      </c>
      <c r="J250" s="339" t="str">
        <f t="shared" si="66"/>
        <v>Reduce Plant Downtime</v>
      </c>
      <c r="K250" s="339" t="str">
        <f t="shared" si="66"/>
        <v>elec reduce plant downtime</v>
      </c>
      <c r="L250" s="72"/>
      <c r="M250" s="72"/>
      <c r="N250" s="72"/>
      <c r="O250" s="11"/>
      <c r="P250" s="11"/>
      <c r="Q250" s="11"/>
      <c r="R250" s="413"/>
      <c r="S250" s="11"/>
      <c r="T250" s="11"/>
    </row>
    <row r="251" spans="1:20" s="3" customFormat="1" ht="90">
      <c r="A251" s="339" t="str">
        <f t="shared" si="65"/>
        <v>Electricity Supply</v>
      </c>
      <c r="B251" s="339" t="str">
        <f t="shared" si="65"/>
        <v>Reduce Plant Downtime</v>
      </c>
      <c r="C251" s="339" t="str">
        <f t="shared" si="65"/>
        <v>Percentage Reduction in Plant Downtime</v>
      </c>
      <c r="D251" s="11" t="s">
        <v>86</v>
      </c>
      <c r="E251" s="11" t="s">
        <v>290</v>
      </c>
      <c r="F251" s="11" t="s">
        <v>356</v>
      </c>
      <c r="G251" s="11" t="s">
        <v>100</v>
      </c>
      <c r="H251" s="59">
        <v>144</v>
      </c>
      <c r="I251" s="11" t="s">
        <v>49</v>
      </c>
      <c r="J251" s="339" t="str">
        <f t="shared" si="66"/>
        <v>Reduce Plant Downtime</v>
      </c>
      <c r="K251" s="339" t="str">
        <f t="shared" si="66"/>
        <v>elec reduce plant downtime</v>
      </c>
      <c r="L251" s="66">
        <v>0</v>
      </c>
      <c r="M251" s="66">
        <v>0.3</v>
      </c>
      <c r="N251" s="66">
        <v>0.01</v>
      </c>
      <c r="O251" s="11" t="s">
        <v>291</v>
      </c>
      <c r="P251" s="56" t="s">
        <v>2847</v>
      </c>
      <c r="Q251" s="11" t="s">
        <v>2385</v>
      </c>
      <c r="R251" s="413" t="s">
        <v>292</v>
      </c>
      <c r="S251" s="11" t="s">
        <v>357</v>
      </c>
      <c r="T251" s="11"/>
    </row>
    <row r="252" spans="1:20" s="3" customFormat="1" ht="30">
      <c r="A252" s="339" t="str">
        <f t="shared" si="65"/>
        <v>Electricity Supply</v>
      </c>
      <c r="B252" s="339" t="str">
        <f t="shared" si="65"/>
        <v>Reduce Plant Downtime</v>
      </c>
      <c r="C252" s="339" t="str">
        <f t="shared" si="65"/>
        <v>Percentage Reduction in Plant Downtime</v>
      </c>
      <c r="D252" s="11" t="s">
        <v>87</v>
      </c>
      <c r="E252" s="11" t="s">
        <v>288</v>
      </c>
      <c r="F252" s="11"/>
      <c r="G252" s="11"/>
      <c r="H252" s="59"/>
      <c r="I252" s="11" t="s">
        <v>50</v>
      </c>
      <c r="J252" s="339" t="str">
        <f t="shared" si="66"/>
        <v>Reduce Plant Downtime</v>
      </c>
      <c r="K252" s="339" t="str">
        <f t="shared" si="66"/>
        <v>elec reduce plant downtime</v>
      </c>
      <c r="L252" s="72"/>
      <c r="M252" s="72"/>
      <c r="N252" s="72"/>
      <c r="O252" s="11"/>
      <c r="P252" s="11"/>
      <c r="Q252" s="11"/>
      <c r="R252" s="413"/>
      <c r="S252" s="11"/>
      <c r="T252" s="11"/>
    </row>
    <row r="253" spans="1:20" s="3" customFormat="1" ht="30">
      <c r="A253" s="339" t="str">
        <f t="shared" si="65"/>
        <v>Electricity Supply</v>
      </c>
      <c r="B253" s="339" t="str">
        <f t="shared" si="65"/>
        <v>Reduce Plant Downtime</v>
      </c>
      <c r="C253" s="339" t="str">
        <f t="shared" si="65"/>
        <v>Percentage Reduction in Plant Downtime</v>
      </c>
      <c r="D253" s="11" t="s">
        <v>87</v>
      </c>
      <c r="E253" s="11" t="s">
        <v>289</v>
      </c>
      <c r="F253" s="11"/>
      <c r="G253" s="11"/>
      <c r="H253" s="59"/>
      <c r="I253" s="11" t="s">
        <v>50</v>
      </c>
      <c r="J253" s="339" t="str">
        <f t="shared" si="66"/>
        <v>Reduce Plant Downtime</v>
      </c>
      <c r="K253" s="339" t="str">
        <f t="shared" si="66"/>
        <v>elec reduce plant downtime</v>
      </c>
      <c r="L253" s="72"/>
      <c r="M253" s="72"/>
      <c r="N253" s="72"/>
      <c r="O253" s="11"/>
      <c r="P253" s="11"/>
      <c r="Q253" s="11"/>
      <c r="R253" s="413"/>
      <c r="S253" s="11"/>
      <c r="T253" s="11"/>
    </row>
    <row r="254" spans="1:20" s="3" customFormat="1" ht="30">
      <c r="A254" s="339" t="str">
        <f t="shared" si="65"/>
        <v>Electricity Supply</v>
      </c>
      <c r="B254" s="339" t="str">
        <f t="shared" si="65"/>
        <v>Reduce Plant Downtime</v>
      </c>
      <c r="C254" s="339" t="str">
        <f t="shared" si="65"/>
        <v>Percentage Reduction in Plant Downtime</v>
      </c>
      <c r="D254" s="11" t="s">
        <v>87</v>
      </c>
      <c r="E254" s="11" t="s">
        <v>290</v>
      </c>
      <c r="F254" s="11"/>
      <c r="G254" s="11"/>
      <c r="H254" s="59"/>
      <c r="I254" s="11" t="s">
        <v>50</v>
      </c>
      <c r="J254" s="339" t="str">
        <f t="shared" si="66"/>
        <v>Reduce Plant Downtime</v>
      </c>
      <c r="K254" s="339" t="str">
        <f t="shared" si="66"/>
        <v>elec reduce plant downtime</v>
      </c>
      <c r="L254" s="72"/>
      <c r="M254" s="72"/>
      <c r="N254" s="72"/>
      <c r="O254" s="11"/>
      <c r="P254" s="11"/>
      <c r="Q254" s="11"/>
      <c r="R254" s="413"/>
      <c r="S254" s="11"/>
      <c r="T254" s="11"/>
    </row>
    <row r="255" spans="1:20" s="3" customFormat="1" ht="30">
      <c r="A255" s="339" t="str">
        <f t="shared" si="65"/>
        <v>Electricity Supply</v>
      </c>
      <c r="B255" s="339" t="str">
        <f t="shared" si="65"/>
        <v>Reduce Plant Downtime</v>
      </c>
      <c r="C255" s="339" t="str">
        <f t="shared" si="65"/>
        <v>Percentage Reduction in Plant Downtime</v>
      </c>
      <c r="D255" s="11" t="s">
        <v>88</v>
      </c>
      <c r="E255" s="11" t="s">
        <v>288</v>
      </c>
      <c r="F255" s="11"/>
      <c r="G255" s="11"/>
      <c r="H255" s="59"/>
      <c r="I255" s="11" t="s">
        <v>50</v>
      </c>
      <c r="J255" s="339" t="str">
        <f t="shared" si="66"/>
        <v>Reduce Plant Downtime</v>
      </c>
      <c r="K255" s="339" t="str">
        <f t="shared" si="66"/>
        <v>elec reduce plant downtime</v>
      </c>
      <c r="L255" s="72"/>
      <c r="M255" s="72"/>
      <c r="N255" s="72"/>
      <c r="O255" s="11"/>
      <c r="P255" s="11"/>
      <c r="Q255" s="11"/>
      <c r="R255" s="413"/>
      <c r="S255" s="11"/>
      <c r="T255" s="11"/>
    </row>
    <row r="256" spans="1:20" s="3" customFormat="1" ht="30">
      <c r="A256" s="339" t="str">
        <f t="shared" si="65"/>
        <v>Electricity Supply</v>
      </c>
      <c r="B256" s="339" t="str">
        <f t="shared" si="65"/>
        <v>Reduce Plant Downtime</v>
      </c>
      <c r="C256" s="339" t="str">
        <f t="shared" si="65"/>
        <v>Percentage Reduction in Plant Downtime</v>
      </c>
      <c r="D256" s="11" t="s">
        <v>88</v>
      </c>
      <c r="E256" s="11" t="s">
        <v>289</v>
      </c>
      <c r="F256" s="11"/>
      <c r="G256" s="11"/>
      <c r="H256" s="59"/>
      <c r="I256" s="11" t="s">
        <v>50</v>
      </c>
      <c r="J256" s="339" t="str">
        <f t="shared" si="66"/>
        <v>Reduce Plant Downtime</v>
      </c>
      <c r="K256" s="339" t="str">
        <f t="shared" si="66"/>
        <v>elec reduce plant downtime</v>
      </c>
      <c r="L256" s="72"/>
      <c r="M256" s="72"/>
      <c r="N256" s="72"/>
      <c r="O256" s="11"/>
      <c r="P256" s="11"/>
      <c r="Q256" s="11"/>
      <c r="R256" s="413"/>
      <c r="S256" s="11"/>
      <c r="T256" s="11"/>
    </row>
    <row r="257" spans="1:20" s="3" customFormat="1" ht="30">
      <c r="A257" s="339" t="str">
        <f t="shared" si="65"/>
        <v>Electricity Supply</v>
      </c>
      <c r="B257" s="339" t="str">
        <f t="shared" si="65"/>
        <v>Reduce Plant Downtime</v>
      </c>
      <c r="C257" s="339" t="str">
        <f t="shared" si="65"/>
        <v>Percentage Reduction in Plant Downtime</v>
      </c>
      <c r="D257" s="11" t="s">
        <v>88</v>
      </c>
      <c r="E257" s="11" t="s">
        <v>290</v>
      </c>
      <c r="F257" s="11"/>
      <c r="G257" s="11"/>
      <c r="H257" s="59"/>
      <c r="I257" s="11" t="s">
        <v>50</v>
      </c>
      <c r="J257" s="339" t="str">
        <f t="shared" si="66"/>
        <v>Reduce Plant Downtime</v>
      </c>
      <c r="K257" s="339" t="str">
        <f t="shared" si="66"/>
        <v>elec reduce plant downtime</v>
      </c>
      <c r="L257" s="72"/>
      <c r="M257" s="72"/>
      <c r="N257" s="72"/>
      <c r="O257" s="11"/>
      <c r="P257" s="11"/>
      <c r="Q257" s="11"/>
      <c r="R257" s="413"/>
      <c r="S257" s="11"/>
      <c r="T257" s="11"/>
    </row>
    <row r="258" spans="1:20" s="3" customFormat="1" ht="30">
      <c r="A258" s="339" t="str">
        <f t="shared" si="65"/>
        <v>Electricity Supply</v>
      </c>
      <c r="B258" s="339" t="str">
        <f t="shared" si="65"/>
        <v>Reduce Plant Downtime</v>
      </c>
      <c r="C258" s="339" t="str">
        <f t="shared" si="65"/>
        <v>Percentage Reduction in Plant Downtime</v>
      </c>
      <c r="D258" s="11" t="s">
        <v>351</v>
      </c>
      <c r="E258" s="11" t="s">
        <v>288</v>
      </c>
      <c r="F258" s="11"/>
      <c r="G258" s="11"/>
      <c r="H258" s="59"/>
      <c r="I258" s="11" t="s">
        <v>50</v>
      </c>
      <c r="J258" s="339" t="str">
        <f t="shared" si="66"/>
        <v>Reduce Plant Downtime</v>
      </c>
      <c r="K258" s="339" t="str">
        <f t="shared" si="66"/>
        <v>elec reduce plant downtime</v>
      </c>
      <c r="L258" s="72"/>
      <c r="M258" s="72"/>
      <c r="N258" s="72"/>
      <c r="O258" s="11"/>
      <c r="P258" s="11"/>
      <c r="Q258" s="11"/>
      <c r="R258" s="413"/>
      <c r="S258" s="11"/>
      <c r="T258" s="11"/>
    </row>
    <row r="259" spans="1:20" s="3" customFormat="1" ht="30">
      <c r="A259" s="339" t="str">
        <f t="shared" si="65"/>
        <v>Electricity Supply</v>
      </c>
      <c r="B259" s="339" t="str">
        <f t="shared" si="65"/>
        <v>Reduce Plant Downtime</v>
      </c>
      <c r="C259" s="339" t="str">
        <f t="shared" si="65"/>
        <v>Percentage Reduction in Plant Downtime</v>
      </c>
      <c r="D259" s="11" t="s">
        <v>351</v>
      </c>
      <c r="E259" s="11" t="s">
        <v>289</v>
      </c>
      <c r="F259" s="11"/>
      <c r="G259" s="11"/>
      <c r="H259" s="59"/>
      <c r="I259" s="11" t="s">
        <v>50</v>
      </c>
      <c r="J259" s="339" t="str">
        <f t="shared" si="66"/>
        <v>Reduce Plant Downtime</v>
      </c>
      <c r="K259" s="339" t="str">
        <f t="shared" si="66"/>
        <v>elec reduce plant downtime</v>
      </c>
      <c r="L259" s="72"/>
      <c r="M259" s="72"/>
      <c r="N259" s="72"/>
      <c r="O259" s="11"/>
      <c r="P259" s="11"/>
      <c r="Q259" s="11"/>
      <c r="R259" s="413"/>
      <c r="S259" s="11"/>
      <c r="T259" s="11"/>
    </row>
    <row r="260" spans="1:20" s="3" customFormat="1" ht="30">
      <c r="A260" s="339" t="str">
        <f t="shared" si="65"/>
        <v>Electricity Supply</v>
      </c>
      <c r="B260" s="339" t="str">
        <f t="shared" si="65"/>
        <v>Reduce Plant Downtime</v>
      </c>
      <c r="C260" s="339" t="str">
        <f t="shared" si="65"/>
        <v>Percentage Reduction in Plant Downtime</v>
      </c>
      <c r="D260" s="11" t="s">
        <v>351</v>
      </c>
      <c r="E260" s="11" t="s">
        <v>290</v>
      </c>
      <c r="F260" s="11"/>
      <c r="G260" s="11"/>
      <c r="H260" s="59"/>
      <c r="I260" s="11" t="s">
        <v>50</v>
      </c>
      <c r="J260" s="339" t="str">
        <f t="shared" si="66"/>
        <v>Reduce Plant Downtime</v>
      </c>
      <c r="K260" s="339" t="str">
        <f t="shared" si="66"/>
        <v>elec reduce plant downtime</v>
      </c>
      <c r="L260" s="72"/>
      <c r="M260" s="72"/>
      <c r="N260" s="72"/>
      <c r="O260" s="11"/>
      <c r="P260" s="11"/>
      <c r="Q260" s="11"/>
      <c r="R260" s="413"/>
      <c r="S260" s="11"/>
      <c r="T260" s="11"/>
    </row>
    <row r="261" spans="1:20" s="3" customFormat="1" ht="30">
      <c r="A261" s="339" t="str">
        <f t="shared" si="65"/>
        <v>Electricity Supply</v>
      </c>
      <c r="B261" s="339" t="str">
        <f t="shared" si="65"/>
        <v>Reduce Plant Downtime</v>
      </c>
      <c r="C261" s="339" t="str">
        <f t="shared" si="65"/>
        <v>Percentage Reduction in Plant Downtime</v>
      </c>
      <c r="D261" s="11" t="s">
        <v>352</v>
      </c>
      <c r="E261" s="11" t="s">
        <v>288</v>
      </c>
      <c r="F261" s="11"/>
      <c r="G261" s="11"/>
      <c r="H261" s="59"/>
      <c r="I261" s="11" t="s">
        <v>50</v>
      </c>
      <c r="J261" s="339" t="str">
        <f t="shared" si="66"/>
        <v>Reduce Plant Downtime</v>
      </c>
      <c r="K261" s="339" t="str">
        <f t="shared" si="66"/>
        <v>elec reduce plant downtime</v>
      </c>
      <c r="L261" s="72"/>
      <c r="M261" s="72"/>
      <c r="N261" s="72"/>
      <c r="O261" s="11"/>
      <c r="P261" s="11"/>
      <c r="Q261" s="11"/>
      <c r="R261" s="413"/>
      <c r="S261" s="11"/>
      <c r="T261" s="11"/>
    </row>
    <row r="262" spans="1:20" s="3" customFormat="1" ht="30">
      <c r="A262" s="339" t="str">
        <f t="shared" si="65"/>
        <v>Electricity Supply</v>
      </c>
      <c r="B262" s="339" t="str">
        <f t="shared" si="65"/>
        <v>Reduce Plant Downtime</v>
      </c>
      <c r="C262" s="339" t="str">
        <f t="shared" si="65"/>
        <v>Percentage Reduction in Plant Downtime</v>
      </c>
      <c r="D262" s="11" t="s">
        <v>352</v>
      </c>
      <c r="E262" s="11" t="s">
        <v>289</v>
      </c>
      <c r="F262" s="11"/>
      <c r="G262" s="11"/>
      <c r="H262" s="59"/>
      <c r="I262" s="11" t="s">
        <v>50</v>
      </c>
      <c r="J262" s="339" t="str">
        <f t="shared" si="66"/>
        <v>Reduce Plant Downtime</v>
      </c>
      <c r="K262" s="339" t="str">
        <f t="shared" si="66"/>
        <v>elec reduce plant downtime</v>
      </c>
      <c r="L262" s="72"/>
      <c r="M262" s="72"/>
      <c r="N262" s="72"/>
      <c r="O262" s="11"/>
      <c r="P262" s="11"/>
      <c r="Q262" s="11"/>
      <c r="R262" s="413"/>
      <c r="S262" s="11"/>
      <c r="T262" s="11"/>
    </row>
    <row r="263" spans="1:20" s="3" customFormat="1" ht="30">
      <c r="A263" s="339" t="str">
        <f t="shared" si="65"/>
        <v>Electricity Supply</v>
      </c>
      <c r="B263" s="339" t="str">
        <f t="shared" si="65"/>
        <v>Reduce Plant Downtime</v>
      </c>
      <c r="C263" s="339" t="str">
        <f t="shared" si="65"/>
        <v>Percentage Reduction in Plant Downtime</v>
      </c>
      <c r="D263" s="11" t="s">
        <v>352</v>
      </c>
      <c r="E263" s="11" t="s">
        <v>290</v>
      </c>
      <c r="F263" s="11"/>
      <c r="G263" s="11"/>
      <c r="H263" s="59"/>
      <c r="I263" s="11" t="s">
        <v>50</v>
      </c>
      <c r="J263" s="339" t="str">
        <f t="shared" si="66"/>
        <v>Reduce Plant Downtime</v>
      </c>
      <c r="K263" s="339" t="str">
        <f t="shared" si="66"/>
        <v>elec reduce plant downtime</v>
      </c>
      <c r="L263" s="72"/>
      <c r="M263" s="72"/>
      <c r="N263" s="72"/>
      <c r="O263" s="11"/>
      <c r="P263" s="11"/>
      <c r="Q263" s="11"/>
      <c r="R263" s="413"/>
      <c r="S263" s="11"/>
      <c r="T263" s="11"/>
    </row>
    <row r="264" spans="1:20" s="3" customFormat="1" ht="30">
      <c r="A264" s="339" t="str">
        <f t="shared" si="65"/>
        <v>Electricity Supply</v>
      </c>
      <c r="B264" s="339" t="str">
        <f t="shared" si="65"/>
        <v>Reduce Plant Downtime</v>
      </c>
      <c r="C264" s="339" t="str">
        <f t="shared" si="65"/>
        <v>Percentage Reduction in Plant Downtime</v>
      </c>
      <c r="D264" s="11" t="s">
        <v>516</v>
      </c>
      <c r="E264" s="11" t="s">
        <v>288</v>
      </c>
      <c r="F264" s="11"/>
      <c r="G264" s="11"/>
      <c r="H264" s="59"/>
      <c r="I264" s="11" t="s">
        <v>50</v>
      </c>
      <c r="J264" s="339" t="str">
        <f t="shared" si="66"/>
        <v>Reduce Plant Downtime</v>
      </c>
      <c r="K264" s="339" t="str">
        <f t="shared" si="66"/>
        <v>elec reduce plant downtime</v>
      </c>
      <c r="L264" s="67"/>
      <c r="M264" s="67"/>
      <c r="N264" s="67"/>
      <c r="O264" s="58"/>
      <c r="P264" s="11"/>
      <c r="Q264" s="11"/>
      <c r="R264" s="413"/>
      <c r="S264" s="11"/>
      <c r="T264" s="11"/>
    </row>
    <row r="265" spans="1:20" s="3" customFormat="1" ht="30">
      <c r="A265" s="339" t="str">
        <f t="shared" ref="A265:C278" si="67">A$234</f>
        <v>Electricity Supply</v>
      </c>
      <c r="B265" s="339" t="str">
        <f t="shared" si="67"/>
        <v>Reduce Plant Downtime</v>
      </c>
      <c r="C265" s="339" t="str">
        <f t="shared" si="67"/>
        <v>Percentage Reduction in Plant Downtime</v>
      </c>
      <c r="D265" s="11" t="s">
        <v>516</v>
      </c>
      <c r="E265" s="11" t="s">
        <v>289</v>
      </c>
      <c r="F265" s="11"/>
      <c r="G265" s="11"/>
      <c r="H265" s="59"/>
      <c r="I265" s="11" t="s">
        <v>50</v>
      </c>
      <c r="J265" s="339" t="str">
        <f t="shared" si="66"/>
        <v>Reduce Plant Downtime</v>
      </c>
      <c r="K265" s="339" t="str">
        <f t="shared" si="66"/>
        <v>elec reduce plant downtime</v>
      </c>
      <c r="L265" s="67"/>
      <c r="M265" s="67"/>
      <c r="N265" s="67"/>
      <c r="O265" s="58"/>
      <c r="P265" s="11"/>
      <c r="Q265" s="11"/>
      <c r="R265" s="413"/>
      <c r="S265" s="11"/>
      <c r="T265" s="11"/>
    </row>
    <row r="266" spans="1:20" s="3" customFormat="1" ht="30">
      <c r="A266" s="339" t="str">
        <f t="shared" si="67"/>
        <v>Electricity Supply</v>
      </c>
      <c r="B266" s="339" t="str">
        <f t="shared" si="67"/>
        <v>Reduce Plant Downtime</v>
      </c>
      <c r="C266" s="339" t="str">
        <f t="shared" si="67"/>
        <v>Percentage Reduction in Plant Downtime</v>
      </c>
      <c r="D266" s="11" t="s">
        <v>516</v>
      </c>
      <c r="E266" s="11" t="s">
        <v>290</v>
      </c>
      <c r="F266" s="11"/>
      <c r="G266" s="11"/>
      <c r="H266" s="59"/>
      <c r="I266" s="11" t="s">
        <v>50</v>
      </c>
      <c r="J266" s="339" t="str">
        <f t="shared" si="66"/>
        <v>Reduce Plant Downtime</v>
      </c>
      <c r="K266" s="339" t="str">
        <f t="shared" si="66"/>
        <v>elec reduce plant downtime</v>
      </c>
      <c r="L266" s="67"/>
      <c r="M266" s="67"/>
      <c r="N266" s="67"/>
      <c r="O266" s="58"/>
      <c r="P266" s="11"/>
      <c r="Q266" s="11"/>
      <c r="R266" s="413"/>
      <c r="S266" s="11"/>
      <c r="T266" s="11"/>
    </row>
    <row r="267" spans="1:20" s="3" customFormat="1" ht="30">
      <c r="A267" s="339" t="str">
        <f t="shared" si="67"/>
        <v>Electricity Supply</v>
      </c>
      <c r="B267" s="339" t="str">
        <f t="shared" si="67"/>
        <v>Reduce Plant Downtime</v>
      </c>
      <c r="C267" s="339" t="str">
        <f t="shared" si="67"/>
        <v>Percentage Reduction in Plant Downtime</v>
      </c>
      <c r="D267" s="11" t="s">
        <v>525</v>
      </c>
      <c r="E267" s="11" t="s">
        <v>288</v>
      </c>
      <c r="F267" s="11"/>
      <c r="G267" s="11"/>
      <c r="H267" s="59"/>
      <c r="I267" s="11" t="s">
        <v>50</v>
      </c>
      <c r="J267" s="339" t="str">
        <f t="shared" si="66"/>
        <v>Reduce Plant Downtime</v>
      </c>
      <c r="K267" s="339" t="str">
        <f t="shared" si="66"/>
        <v>elec reduce plant downtime</v>
      </c>
      <c r="L267" s="67"/>
      <c r="M267" s="67"/>
      <c r="N267" s="67"/>
      <c r="O267" s="58"/>
      <c r="P267" s="11"/>
      <c r="Q267" s="11"/>
      <c r="R267" s="413"/>
      <c r="S267" s="11"/>
      <c r="T267" s="11"/>
    </row>
    <row r="268" spans="1:20" s="3" customFormat="1" ht="30">
      <c r="A268" s="339" t="str">
        <f t="shared" si="67"/>
        <v>Electricity Supply</v>
      </c>
      <c r="B268" s="339" t="str">
        <f t="shared" si="67"/>
        <v>Reduce Plant Downtime</v>
      </c>
      <c r="C268" s="339" t="str">
        <f t="shared" si="67"/>
        <v>Percentage Reduction in Plant Downtime</v>
      </c>
      <c r="D268" s="11" t="s">
        <v>525</v>
      </c>
      <c r="E268" s="11" t="s">
        <v>289</v>
      </c>
      <c r="F268" s="11"/>
      <c r="G268" s="11"/>
      <c r="H268" s="59"/>
      <c r="I268" s="11" t="s">
        <v>50</v>
      </c>
      <c r="J268" s="339" t="str">
        <f t="shared" si="66"/>
        <v>Reduce Plant Downtime</v>
      </c>
      <c r="K268" s="339" t="str">
        <f t="shared" si="66"/>
        <v>elec reduce plant downtime</v>
      </c>
      <c r="L268" s="67"/>
      <c r="M268" s="67"/>
      <c r="N268" s="67"/>
      <c r="O268" s="58"/>
      <c r="P268" s="11"/>
      <c r="Q268" s="11"/>
      <c r="R268" s="413"/>
      <c r="S268" s="11"/>
      <c r="T268" s="11"/>
    </row>
    <row r="269" spans="1:20" s="3" customFormat="1" ht="105">
      <c r="A269" s="339" t="str">
        <f t="shared" si="67"/>
        <v>Electricity Supply</v>
      </c>
      <c r="B269" s="339" t="str">
        <f t="shared" si="67"/>
        <v>Reduce Plant Downtime</v>
      </c>
      <c r="C269" s="339" t="str">
        <f t="shared" si="67"/>
        <v>Percentage Reduction in Plant Downtime</v>
      </c>
      <c r="D269" s="11" t="s">
        <v>525</v>
      </c>
      <c r="E269" s="11" t="s">
        <v>290</v>
      </c>
      <c r="F269" s="11" t="s">
        <v>356</v>
      </c>
      <c r="G269" s="11" t="s">
        <v>526</v>
      </c>
      <c r="H269" s="59">
        <v>182</v>
      </c>
      <c r="I269" s="11" t="s">
        <v>49</v>
      </c>
      <c r="J269" s="339" t="str">
        <f t="shared" ref="J269:J278" si="68">J$234</f>
        <v>Reduce Plant Downtime</v>
      </c>
      <c r="K269" s="77" t="str">
        <f>K$237</f>
        <v>elec reduce plant downtime</v>
      </c>
      <c r="L269" s="66">
        <v>0</v>
      </c>
      <c r="M269" s="66">
        <v>0.25</v>
      </c>
      <c r="N269" s="66">
        <v>0.01</v>
      </c>
      <c r="O269" s="11" t="s">
        <v>291</v>
      </c>
      <c r="P269" s="56" t="s">
        <v>2491</v>
      </c>
      <c r="Q269" s="11" t="s">
        <v>2385</v>
      </c>
      <c r="R269" s="413" t="s">
        <v>292</v>
      </c>
      <c r="S269" s="11" t="s">
        <v>358</v>
      </c>
      <c r="T269" s="11"/>
    </row>
    <row r="270" spans="1:20" s="3" customFormat="1" ht="30">
      <c r="A270" s="339" t="str">
        <f t="shared" si="67"/>
        <v>Electricity Supply</v>
      </c>
      <c r="B270" s="339" t="str">
        <f t="shared" si="67"/>
        <v>Reduce Plant Downtime</v>
      </c>
      <c r="C270" s="339" t="str">
        <f t="shared" si="67"/>
        <v>Percentage Reduction in Plant Downtime</v>
      </c>
      <c r="D270" s="11" t="s">
        <v>3313</v>
      </c>
      <c r="E270" s="11" t="s">
        <v>288</v>
      </c>
      <c r="G270" s="11"/>
      <c r="H270" s="59"/>
      <c r="I270" s="11" t="s">
        <v>50</v>
      </c>
      <c r="J270" s="339" t="str">
        <f t="shared" si="68"/>
        <v>Reduce Plant Downtime</v>
      </c>
      <c r="K270" s="77" t="str">
        <f t="shared" ref="K270:K278" si="69">K$237</f>
        <v>elec reduce plant downtime</v>
      </c>
      <c r="L270" s="66"/>
      <c r="M270" s="66"/>
      <c r="N270" s="66"/>
      <c r="O270" s="11"/>
      <c r="P270" s="56"/>
      <c r="Q270" s="11"/>
      <c r="R270" s="413"/>
      <c r="S270" s="11"/>
      <c r="T270" s="11"/>
    </row>
    <row r="271" spans="1:20" s="3" customFormat="1" ht="30">
      <c r="A271" s="339" t="str">
        <f t="shared" si="67"/>
        <v>Electricity Supply</v>
      </c>
      <c r="B271" s="339" t="str">
        <f t="shared" si="67"/>
        <v>Reduce Plant Downtime</v>
      </c>
      <c r="C271" s="339" t="str">
        <f t="shared" si="67"/>
        <v>Percentage Reduction in Plant Downtime</v>
      </c>
      <c r="D271" s="11" t="s">
        <v>3313</v>
      </c>
      <c r="E271" s="11" t="s">
        <v>289</v>
      </c>
      <c r="H271" s="59"/>
      <c r="I271" s="11" t="s">
        <v>50</v>
      </c>
      <c r="J271" s="339" t="str">
        <f t="shared" si="68"/>
        <v>Reduce Plant Downtime</v>
      </c>
      <c r="K271" s="77" t="str">
        <f t="shared" si="69"/>
        <v>elec reduce plant downtime</v>
      </c>
      <c r="L271" s="66"/>
      <c r="M271" s="66"/>
      <c r="N271" s="66"/>
      <c r="O271" s="11"/>
      <c r="P271" s="56"/>
      <c r="Q271" s="11"/>
      <c r="R271" s="413"/>
      <c r="S271" s="11"/>
      <c r="T271" s="11"/>
    </row>
    <row r="272" spans="1:20" s="3" customFormat="1" ht="30">
      <c r="A272" s="339" t="str">
        <f t="shared" si="67"/>
        <v>Electricity Supply</v>
      </c>
      <c r="B272" s="339" t="str">
        <f t="shared" si="67"/>
        <v>Reduce Plant Downtime</v>
      </c>
      <c r="C272" s="339" t="str">
        <f t="shared" si="67"/>
        <v>Percentage Reduction in Plant Downtime</v>
      </c>
      <c r="D272" s="11" t="s">
        <v>3313</v>
      </c>
      <c r="E272" s="11" t="s">
        <v>290</v>
      </c>
      <c r="H272" s="59"/>
      <c r="I272" s="11" t="s">
        <v>50</v>
      </c>
      <c r="J272" s="339" t="str">
        <f t="shared" si="68"/>
        <v>Reduce Plant Downtime</v>
      </c>
      <c r="K272" s="77" t="str">
        <f t="shared" si="69"/>
        <v>elec reduce plant downtime</v>
      </c>
      <c r="L272" s="66"/>
      <c r="M272" s="66"/>
      <c r="N272" s="66"/>
      <c r="O272" s="11"/>
      <c r="P272" s="56"/>
      <c r="Q272" s="11"/>
      <c r="R272" s="413"/>
      <c r="S272" s="11"/>
      <c r="T272" s="11"/>
    </row>
    <row r="273" spans="1:20" s="3" customFormat="1" ht="30">
      <c r="A273" s="339" t="str">
        <f t="shared" si="67"/>
        <v>Electricity Supply</v>
      </c>
      <c r="B273" s="339" t="str">
        <f t="shared" si="67"/>
        <v>Reduce Plant Downtime</v>
      </c>
      <c r="C273" s="339" t="str">
        <f t="shared" si="67"/>
        <v>Percentage Reduction in Plant Downtime</v>
      </c>
      <c r="D273" s="11" t="s">
        <v>3314</v>
      </c>
      <c r="E273" s="11" t="s">
        <v>288</v>
      </c>
      <c r="G273" s="11"/>
      <c r="H273" s="59"/>
      <c r="I273" s="11" t="s">
        <v>50</v>
      </c>
      <c r="J273" s="339" t="str">
        <f t="shared" si="68"/>
        <v>Reduce Plant Downtime</v>
      </c>
      <c r="K273" s="77" t="str">
        <f t="shared" si="69"/>
        <v>elec reduce plant downtime</v>
      </c>
      <c r="L273" s="66"/>
      <c r="M273" s="66"/>
      <c r="N273" s="66"/>
      <c r="O273" s="11"/>
      <c r="P273" s="56"/>
      <c r="Q273" s="11"/>
      <c r="R273" s="413"/>
      <c r="S273" s="11"/>
      <c r="T273" s="11"/>
    </row>
    <row r="274" spans="1:20" s="3" customFormat="1" ht="30">
      <c r="A274" s="339" t="str">
        <f t="shared" si="67"/>
        <v>Electricity Supply</v>
      </c>
      <c r="B274" s="339" t="str">
        <f t="shared" si="67"/>
        <v>Reduce Plant Downtime</v>
      </c>
      <c r="C274" s="339" t="str">
        <f t="shared" si="67"/>
        <v>Percentage Reduction in Plant Downtime</v>
      </c>
      <c r="D274" s="11" t="s">
        <v>3314</v>
      </c>
      <c r="E274" s="11" t="s">
        <v>289</v>
      </c>
      <c r="H274" s="59"/>
      <c r="I274" s="11" t="s">
        <v>50</v>
      </c>
      <c r="J274" s="339" t="str">
        <f t="shared" si="68"/>
        <v>Reduce Plant Downtime</v>
      </c>
      <c r="K274" s="77" t="str">
        <f t="shared" si="69"/>
        <v>elec reduce plant downtime</v>
      </c>
      <c r="L274" s="66"/>
      <c r="M274" s="66"/>
      <c r="N274" s="66"/>
      <c r="O274" s="11"/>
      <c r="P274" s="56"/>
      <c r="Q274" s="11"/>
      <c r="R274" s="413"/>
      <c r="S274" s="11"/>
      <c r="T274" s="11"/>
    </row>
    <row r="275" spans="1:20" s="3" customFormat="1" ht="30">
      <c r="A275" s="339" t="str">
        <f t="shared" si="67"/>
        <v>Electricity Supply</v>
      </c>
      <c r="B275" s="339" t="str">
        <f t="shared" si="67"/>
        <v>Reduce Plant Downtime</v>
      </c>
      <c r="C275" s="339" t="str">
        <f t="shared" si="67"/>
        <v>Percentage Reduction in Plant Downtime</v>
      </c>
      <c r="D275" s="11" t="s">
        <v>3314</v>
      </c>
      <c r="E275" s="11" t="s">
        <v>290</v>
      </c>
      <c r="G275" s="11"/>
      <c r="H275" s="59"/>
      <c r="I275" s="11" t="s">
        <v>50</v>
      </c>
      <c r="J275" s="339" t="str">
        <f t="shared" si="68"/>
        <v>Reduce Plant Downtime</v>
      </c>
      <c r="K275" s="77" t="str">
        <f t="shared" si="69"/>
        <v>elec reduce plant downtime</v>
      </c>
      <c r="L275" s="66"/>
      <c r="M275" s="66"/>
      <c r="N275" s="66"/>
      <c r="O275" s="11"/>
      <c r="P275" s="56"/>
      <c r="Q275" s="11"/>
      <c r="R275" s="413"/>
      <c r="S275" s="11"/>
      <c r="T275" s="11"/>
    </row>
    <row r="276" spans="1:20" s="3" customFormat="1" ht="30">
      <c r="A276" s="339" t="str">
        <f t="shared" si="67"/>
        <v>Electricity Supply</v>
      </c>
      <c r="B276" s="339" t="str">
        <f t="shared" si="67"/>
        <v>Reduce Plant Downtime</v>
      </c>
      <c r="C276" s="339" t="str">
        <f t="shared" si="67"/>
        <v>Percentage Reduction in Plant Downtime</v>
      </c>
      <c r="D276" s="11" t="s">
        <v>3315</v>
      </c>
      <c r="E276" s="11" t="s">
        <v>288</v>
      </c>
      <c r="G276" s="11"/>
      <c r="H276" s="59"/>
      <c r="I276" s="11" t="s">
        <v>50</v>
      </c>
      <c r="J276" s="339" t="str">
        <f t="shared" si="68"/>
        <v>Reduce Plant Downtime</v>
      </c>
      <c r="K276" s="77" t="str">
        <f t="shared" si="69"/>
        <v>elec reduce plant downtime</v>
      </c>
      <c r="L276" s="66"/>
      <c r="M276" s="66"/>
      <c r="N276" s="66"/>
      <c r="O276" s="11"/>
      <c r="P276" s="56"/>
      <c r="Q276" s="11"/>
      <c r="R276" s="413"/>
      <c r="S276" s="11"/>
      <c r="T276" s="11"/>
    </row>
    <row r="277" spans="1:20" s="3" customFormat="1" ht="30">
      <c r="A277" s="339" t="str">
        <f t="shared" si="67"/>
        <v>Electricity Supply</v>
      </c>
      <c r="B277" s="339" t="str">
        <f t="shared" si="67"/>
        <v>Reduce Plant Downtime</v>
      </c>
      <c r="C277" s="339" t="str">
        <f t="shared" si="67"/>
        <v>Percentage Reduction in Plant Downtime</v>
      </c>
      <c r="D277" s="11" t="s">
        <v>3315</v>
      </c>
      <c r="E277" s="11" t="s">
        <v>289</v>
      </c>
      <c r="F277" s="11"/>
      <c r="G277" s="11"/>
      <c r="H277" s="59"/>
      <c r="I277" s="11" t="s">
        <v>50</v>
      </c>
      <c r="J277" s="339" t="str">
        <f t="shared" si="68"/>
        <v>Reduce Plant Downtime</v>
      </c>
      <c r="K277" s="77" t="str">
        <f t="shared" si="69"/>
        <v>elec reduce plant downtime</v>
      </c>
      <c r="L277" s="66"/>
      <c r="M277" s="66"/>
      <c r="N277" s="66"/>
      <c r="O277" s="11"/>
      <c r="P277" s="56"/>
      <c r="Q277" s="11"/>
      <c r="R277" s="413"/>
      <c r="S277" s="11"/>
      <c r="T277" s="11"/>
    </row>
    <row r="278" spans="1:20" s="3" customFormat="1" ht="30">
      <c r="A278" s="339" t="str">
        <f t="shared" si="67"/>
        <v>Electricity Supply</v>
      </c>
      <c r="B278" s="339" t="str">
        <f t="shared" si="67"/>
        <v>Reduce Plant Downtime</v>
      </c>
      <c r="C278" s="339" t="str">
        <f t="shared" si="67"/>
        <v>Percentage Reduction in Plant Downtime</v>
      </c>
      <c r="D278" s="11" t="s">
        <v>3315</v>
      </c>
      <c r="E278" s="11" t="s">
        <v>290</v>
      </c>
      <c r="F278" s="11"/>
      <c r="G278" s="11"/>
      <c r="H278" s="59"/>
      <c r="I278" s="11" t="s">
        <v>50</v>
      </c>
      <c r="J278" s="339" t="str">
        <f t="shared" si="68"/>
        <v>Reduce Plant Downtime</v>
      </c>
      <c r="K278" s="77" t="str">
        <f t="shared" si="69"/>
        <v>elec reduce plant downtime</v>
      </c>
      <c r="L278" s="66"/>
      <c r="M278" s="66"/>
      <c r="N278" s="66"/>
      <c r="O278" s="11"/>
      <c r="P278" s="56"/>
      <c r="Q278" s="11"/>
      <c r="R278" s="413"/>
      <c r="S278" s="11"/>
      <c r="T278" s="11"/>
    </row>
    <row r="279" spans="1:20" s="3" customFormat="1" ht="60">
      <c r="A279" s="347" t="s">
        <v>8</v>
      </c>
      <c r="B279" s="59" t="s">
        <v>2599</v>
      </c>
      <c r="C279" s="59" t="s">
        <v>2600</v>
      </c>
      <c r="D279" s="11" t="s">
        <v>520</v>
      </c>
      <c r="E279" s="11"/>
      <c r="F279" s="11" t="s">
        <v>523</v>
      </c>
      <c r="G279" s="11"/>
      <c r="H279" s="59">
        <v>194</v>
      </c>
      <c r="I279" s="11" t="s">
        <v>49</v>
      </c>
      <c r="J279" s="59" t="s">
        <v>2599</v>
      </c>
      <c r="K279" s="78" t="s">
        <v>2601</v>
      </c>
      <c r="L279" s="66">
        <v>0</v>
      </c>
      <c r="M279" s="66">
        <v>0.9</v>
      </c>
      <c r="N279" s="66">
        <v>0.01</v>
      </c>
      <c r="O279" s="11" t="s">
        <v>2602</v>
      </c>
      <c r="P279" s="11" t="s">
        <v>2603</v>
      </c>
      <c r="Q279" s="11" t="s">
        <v>2669</v>
      </c>
      <c r="R279" s="413" t="s">
        <v>2668</v>
      </c>
      <c r="S279" s="11"/>
      <c r="T279" s="11"/>
    </row>
    <row r="280" spans="1:20" s="3" customFormat="1" ht="60">
      <c r="A280" s="339" t="str">
        <f>A$279</f>
        <v>Electricity Supply</v>
      </c>
      <c r="B280" s="339" t="str">
        <f t="shared" ref="B280:C281" si="70">B$279</f>
        <v>Reduce Soft Costs</v>
      </c>
      <c r="C280" s="339" t="str">
        <f t="shared" si="70"/>
        <v>Percent Reduction in Soft Costs of Capacity Construction</v>
      </c>
      <c r="D280" s="11" t="s">
        <v>86</v>
      </c>
      <c r="E280" s="11"/>
      <c r="F280" s="11" t="s">
        <v>100</v>
      </c>
      <c r="G280" s="11"/>
      <c r="H280" s="59">
        <v>195</v>
      </c>
      <c r="I280" s="11" t="s">
        <v>49</v>
      </c>
      <c r="J280" s="60" t="str">
        <f t="shared" ref="J280:Q281" si="71">J$279</f>
        <v>Reduce Soft Costs</v>
      </c>
      <c r="K280" s="60" t="str">
        <f t="shared" si="71"/>
        <v>elec reduce soft costs</v>
      </c>
      <c r="L280" s="344">
        <f t="shared" si="71"/>
        <v>0</v>
      </c>
      <c r="M280" s="344">
        <f t="shared" si="71"/>
        <v>0.9</v>
      </c>
      <c r="N280" s="344">
        <f t="shared" si="71"/>
        <v>0.01</v>
      </c>
      <c r="O280" s="60" t="str">
        <f t="shared" si="71"/>
        <v>% reduction in soft costs</v>
      </c>
      <c r="P280" s="11" t="s">
        <v>2604</v>
      </c>
      <c r="Q280" s="60" t="str">
        <f t="shared" si="71"/>
        <v>endogenous-learning.html#red-soft-costs</v>
      </c>
      <c r="R280" s="416" t="str">
        <f t="shared" ref="R280:R281" si="72">R$279</f>
        <v>reduce-soft-costs.html</v>
      </c>
      <c r="S280" s="11"/>
      <c r="T280" s="11"/>
    </row>
    <row r="281" spans="1:20" s="3" customFormat="1" ht="60">
      <c r="A281" s="339" t="str">
        <f>A$279</f>
        <v>Electricity Supply</v>
      </c>
      <c r="B281" s="339" t="str">
        <f t="shared" si="70"/>
        <v>Reduce Soft Costs</v>
      </c>
      <c r="C281" s="339" t="str">
        <f t="shared" si="70"/>
        <v>Percent Reduction in Soft Costs of Capacity Construction</v>
      </c>
      <c r="D281" s="11" t="s">
        <v>525</v>
      </c>
      <c r="E281" s="11"/>
      <c r="F281" s="11" t="s">
        <v>526</v>
      </c>
      <c r="G281" s="11"/>
      <c r="H281" s="59">
        <v>196</v>
      </c>
      <c r="I281" s="11" t="s">
        <v>49</v>
      </c>
      <c r="J281" s="60" t="str">
        <f t="shared" si="71"/>
        <v>Reduce Soft Costs</v>
      </c>
      <c r="K281" s="60" t="str">
        <f t="shared" si="71"/>
        <v>elec reduce soft costs</v>
      </c>
      <c r="L281" s="344">
        <f t="shared" si="71"/>
        <v>0</v>
      </c>
      <c r="M281" s="344">
        <f t="shared" si="71"/>
        <v>0.9</v>
      </c>
      <c r="N281" s="344">
        <f t="shared" si="71"/>
        <v>0.01</v>
      </c>
      <c r="O281" s="60" t="str">
        <f t="shared" si="71"/>
        <v>% reduction in soft costs</v>
      </c>
      <c r="P281" s="11" t="s">
        <v>2605</v>
      </c>
      <c r="Q281" s="60" t="str">
        <f t="shared" si="71"/>
        <v>endogenous-learning.html#red-soft-costs</v>
      </c>
      <c r="R281" s="416" t="str">
        <f t="shared" si="72"/>
        <v>reduce-soft-costs.html</v>
      </c>
      <c r="S281" s="11"/>
      <c r="T281" s="11"/>
    </row>
    <row r="282" spans="1:20" s="3" customFormat="1" ht="60">
      <c r="A282" s="347" t="s">
        <v>8</v>
      </c>
      <c r="B282" s="347" t="s">
        <v>283</v>
      </c>
      <c r="C282" s="347" t="s">
        <v>319</v>
      </c>
      <c r="D282" s="11"/>
      <c r="E282" s="11"/>
      <c r="F282" s="11"/>
      <c r="G282" s="11"/>
      <c r="H282" s="59">
        <v>145</v>
      </c>
      <c r="I282" s="11" t="s">
        <v>49</v>
      </c>
      <c r="J282" s="78" t="s">
        <v>410</v>
      </c>
      <c r="K282" s="79" t="s">
        <v>2437</v>
      </c>
      <c r="L282" s="66">
        <v>0</v>
      </c>
      <c r="M282" s="66">
        <v>0.4</v>
      </c>
      <c r="N282" s="66">
        <v>0.01</v>
      </c>
      <c r="O282" s="11" t="s">
        <v>284</v>
      </c>
      <c r="P282" s="56" t="s">
        <v>2492</v>
      </c>
      <c r="Q282" s="11" t="s">
        <v>2386</v>
      </c>
      <c r="R282" s="413" t="s">
        <v>285</v>
      </c>
      <c r="S282" s="11" t="s">
        <v>348</v>
      </c>
      <c r="T282" s="11"/>
    </row>
    <row r="283" spans="1:20" s="3" customFormat="1" ht="45">
      <c r="A283" s="347" t="s">
        <v>8</v>
      </c>
      <c r="B283" s="346" t="s">
        <v>3371</v>
      </c>
      <c r="C283" s="347" t="s">
        <v>3373</v>
      </c>
      <c r="D283" s="56" t="s">
        <v>519</v>
      </c>
      <c r="E283" s="56"/>
      <c r="F283" s="11" t="s">
        <v>518</v>
      </c>
      <c r="G283" s="11"/>
      <c r="H283" s="59"/>
      <c r="I283" s="11" t="s">
        <v>50</v>
      </c>
      <c r="J283" s="346" t="s">
        <v>3371</v>
      </c>
      <c r="K283" s="346" t="s">
        <v>3374</v>
      </c>
      <c r="L283" s="66">
        <v>0</v>
      </c>
      <c r="M283" s="66">
        <v>1</v>
      </c>
      <c r="N283" s="66">
        <v>0.01</v>
      </c>
      <c r="O283" s="11" t="s">
        <v>3375</v>
      </c>
      <c r="P283" s="56"/>
      <c r="Q283" s="56" t="s">
        <v>244</v>
      </c>
      <c r="R283" s="413"/>
      <c r="S283" s="11"/>
      <c r="T283" s="11"/>
    </row>
    <row r="284" spans="1:20" s="3" customFormat="1" ht="45">
      <c r="A284" s="339" t="str">
        <f>A$283</f>
        <v>Electricity Supply</v>
      </c>
      <c r="B284" s="339" t="str">
        <f t="shared" ref="B284:C295" si="73">B$283</f>
        <v>Subsidy for Capacity Construction</v>
      </c>
      <c r="C284" s="339" t="str">
        <f t="shared" si="73"/>
        <v>Perc Subsidy for Elec Capacity Construction</v>
      </c>
      <c r="D284" s="11" t="s">
        <v>83</v>
      </c>
      <c r="E284" s="58"/>
      <c r="F284" s="11" t="s">
        <v>97</v>
      </c>
      <c r="G284" s="11"/>
      <c r="H284" s="59"/>
      <c r="I284" s="11" t="s">
        <v>50</v>
      </c>
      <c r="J284" s="339" t="str">
        <f t="shared" ref="J284:Q295" si="74">J$283</f>
        <v>Subsidy for Capacity Construction</v>
      </c>
      <c r="K284" s="339" t="str">
        <f t="shared" si="74"/>
        <v>elec capacity construction subsidy</v>
      </c>
      <c r="L284" s="356">
        <f t="shared" si="74"/>
        <v>0</v>
      </c>
      <c r="M284" s="356">
        <f t="shared" si="74"/>
        <v>1</v>
      </c>
      <c r="N284" s="356">
        <f t="shared" si="74"/>
        <v>0.01</v>
      </c>
      <c r="O284" s="339" t="str">
        <f t="shared" si="74"/>
        <v>% of construction cost</v>
      </c>
      <c r="P284" s="56"/>
      <c r="Q284" s="339" t="str">
        <f t="shared" si="74"/>
        <v>electricity-sector-main.html#subsidies</v>
      </c>
      <c r="R284" s="413"/>
      <c r="S284" s="11"/>
      <c r="T284" s="11"/>
    </row>
    <row r="285" spans="1:20" s="3" customFormat="1" ht="105">
      <c r="A285" s="339" t="str">
        <f t="shared" ref="A285:A295" si="75">A$283</f>
        <v>Electricity Supply</v>
      </c>
      <c r="B285" s="339" t="str">
        <f t="shared" si="73"/>
        <v>Subsidy for Capacity Construction</v>
      </c>
      <c r="C285" s="339" t="str">
        <f t="shared" si="73"/>
        <v>Perc Subsidy for Elec Capacity Construction</v>
      </c>
      <c r="D285" s="11" t="s">
        <v>84</v>
      </c>
      <c r="E285" s="58"/>
      <c r="F285" s="11" t="s">
        <v>98</v>
      </c>
      <c r="G285" s="11"/>
      <c r="H285" s="59">
        <v>517</v>
      </c>
      <c r="I285" s="11" t="s">
        <v>49</v>
      </c>
      <c r="J285" s="339" t="str">
        <f t="shared" si="74"/>
        <v>Subsidy for Capacity Construction</v>
      </c>
      <c r="K285" s="339" t="str">
        <f t="shared" si="74"/>
        <v>elec capacity construction subsidy</v>
      </c>
      <c r="L285" s="356">
        <f t="shared" si="74"/>
        <v>0</v>
      </c>
      <c r="M285" s="356">
        <f t="shared" si="74"/>
        <v>1</v>
      </c>
      <c r="N285" s="356">
        <f t="shared" si="74"/>
        <v>0.01</v>
      </c>
      <c r="O285" s="339" t="str">
        <f t="shared" si="74"/>
        <v>% of construction cost</v>
      </c>
      <c r="P285" s="56" t="s">
        <v>3381</v>
      </c>
      <c r="Q285" s="339" t="str">
        <f t="shared" si="74"/>
        <v>electricity-sector-main.html#subsidies</v>
      </c>
      <c r="R285" s="413"/>
      <c r="S285" s="402" t="s">
        <v>3380</v>
      </c>
      <c r="T285" s="11"/>
    </row>
    <row r="286" spans="1:20" s="3" customFormat="1" ht="45">
      <c r="A286" s="339" t="str">
        <f t="shared" si="75"/>
        <v>Electricity Supply</v>
      </c>
      <c r="B286" s="339" t="str">
        <f t="shared" si="73"/>
        <v>Subsidy for Capacity Construction</v>
      </c>
      <c r="C286" s="339" t="str">
        <f t="shared" si="73"/>
        <v>Perc Subsidy for Elec Capacity Construction</v>
      </c>
      <c r="D286" s="11" t="s">
        <v>85</v>
      </c>
      <c r="E286" s="58"/>
      <c r="F286" s="11" t="s">
        <v>99</v>
      </c>
      <c r="G286" s="11"/>
      <c r="H286" s="59"/>
      <c r="I286" s="11" t="s">
        <v>50</v>
      </c>
      <c r="J286" s="339" t="str">
        <f t="shared" si="74"/>
        <v>Subsidy for Capacity Construction</v>
      </c>
      <c r="K286" s="339" t="str">
        <f t="shared" si="74"/>
        <v>elec capacity construction subsidy</v>
      </c>
      <c r="L286" s="356">
        <f t="shared" si="74"/>
        <v>0</v>
      </c>
      <c r="M286" s="356">
        <f t="shared" si="74"/>
        <v>1</v>
      </c>
      <c r="N286" s="356">
        <f t="shared" si="74"/>
        <v>0.01</v>
      </c>
      <c r="O286" s="339" t="str">
        <f t="shared" si="74"/>
        <v>% of construction cost</v>
      </c>
      <c r="P286" s="56"/>
      <c r="Q286" s="339" t="str">
        <f t="shared" si="74"/>
        <v>electricity-sector-main.html#subsidies</v>
      </c>
      <c r="R286" s="413"/>
      <c r="S286" s="11"/>
      <c r="T286" s="11"/>
    </row>
    <row r="287" spans="1:20" s="3" customFormat="1" ht="60">
      <c r="A287" s="339" t="str">
        <f t="shared" si="75"/>
        <v>Electricity Supply</v>
      </c>
      <c r="B287" s="339" t="str">
        <f t="shared" si="73"/>
        <v>Subsidy for Capacity Construction</v>
      </c>
      <c r="C287" s="339" t="str">
        <f t="shared" si="73"/>
        <v>Perc Subsidy for Elec Capacity Construction</v>
      </c>
      <c r="D287" s="11" t="s">
        <v>520</v>
      </c>
      <c r="E287" s="58"/>
      <c r="F287" s="11" t="s">
        <v>523</v>
      </c>
      <c r="G287" s="11"/>
      <c r="H287" s="59">
        <v>518</v>
      </c>
      <c r="I287" s="11" t="s">
        <v>49</v>
      </c>
      <c r="J287" s="339" t="str">
        <f t="shared" si="74"/>
        <v>Subsidy for Capacity Construction</v>
      </c>
      <c r="K287" s="339" t="str">
        <f t="shared" si="74"/>
        <v>elec capacity construction subsidy</v>
      </c>
      <c r="L287" s="356">
        <f t="shared" si="74"/>
        <v>0</v>
      </c>
      <c r="M287" s="356">
        <f t="shared" si="74"/>
        <v>1</v>
      </c>
      <c r="N287" s="356">
        <f t="shared" si="74"/>
        <v>0.01</v>
      </c>
      <c r="O287" s="339" t="str">
        <f t="shared" si="74"/>
        <v>% of construction cost</v>
      </c>
      <c r="P287" s="56" t="s">
        <v>3376</v>
      </c>
      <c r="Q287" s="339" t="str">
        <f t="shared" si="74"/>
        <v>electricity-sector-main.html#subsidies</v>
      </c>
      <c r="R287" s="413"/>
      <c r="S287" s="402" t="s">
        <v>3379</v>
      </c>
      <c r="T287" s="11"/>
    </row>
    <row r="288" spans="1:20" s="3" customFormat="1" ht="45">
      <c r="A288" s="339" t="str">
        <f t="shared" si="75"/>
        <v>Electricity Supply</v>
      </c>
      <c r="B288" s="339" t="str">
        <f t="shared" si="73"/>
        <v>Subsidy for Capacity Construction</v>
      </c>
      <c r="C288" s="339" t="str">
        <f t="shared" si="73"/>
        <v>Perc Subsidy for Elec Capacity Construction</v>
      </c>
      <c r="D288" s="11" t="s">
        <v>86</v>
      </c>
      <c r="E288" s="58"/>
      <c r="F288" s="11" t="s">
        <v>100</v>
      </c>
      <c r="G288" s="11"/>
      <c r="H288" s="59">
        <v>519</v>
      </c>
      <c r="I288" s="11" t="s">
        <v>49</v>
      </c>
      <c r="J288" s="339" t="str">
        <f t="shared" si="74"/>
        <v>Subsidy for Capacity Construction</v>
      </c>
      <c r="K288" s="339" t="str">
        <f t="shared" si="74"/>
        <v>elec capacity construction subsidy</v>
      </c>
      <c r="L288" s="356">
        <f t="shared" si="74"/>
        <v>0</v>
      </c>
      <c r="M288" s="356">
        <f t="shared" si="74"/>
        <v>1</v>
      </c>
      <c r="N288" s="356">
        <f t="shared" si="74"/>
        <v>0.01</v>
      </c>
      <c r="O288" s="339" t="str">
        <f t="shared" si="74"/>
        <v>% of construction cost</v>
      </c>
      <c r="P288" s="56" t="s">
        <v>3377</v>
      </c>
      <c r="Q288" s="339" t="str">
        <f t="shared" si="74"/>
        <v>electricity-sector-main.html#subsidies</v>
      </c>
      <c r="R288" s="413"/>
      <c r="S288" s="402" t="s">
        <v>3379</v>
      </c>
      <c r="T288" s="11"/>
    </row>
    <row r="289" spans="1:20" s="3" customFormat="1" ht="45">
      <c r="A289" s="339" t="str">
        <f t="shared" si="75"/>
        <v>Electricity Supply</v>
      </c>
      <c r="B289" s="339" t="str">
        <f t="shared" si="73"/>
        <v>Subsidy for Capacity Construction</v>
      </c>
      <c r="C289" s="339" t="str">
        <f t="shared" si="73"/>
        <v>Perc Subsidy for Elec Capacity Construction</v>
      </c>
      <c r="D289" s="11" t="s">
        <v>87</v>
      </c>
      <c r="E289" s="58"/>
      <c r="F289" s="11" t="s">
        <v>101</v>
      </c>
      <c r="G289" s="11"/>
      <c r="H289" s="59">
        <v>520</v>
      </c>
      <c r="I289" s="11" t="s">
        <v>49</v>
      </c>
      <c r="J289" s="339" t="str">
        <f t="shared" si="74"/>
        <v>Subsidy for Capacity Construction</v>
      </c>
      <c r="K289" s="339" t="str">
        <f t="shared" si="74"/>
        <v>elec capacity construction subsidy</v>
      </c>
      <c r="L289" s="356">
        <f t="shared" si="74"/>
        <v>0</v>
      </c>
      <c r="M289" s="356">
        <f t="shared" si="74"/>
        <v>1</v>
      </c>
      <c r="N289" s="356">
        <f t="shared" si="74"/>
        <v>0.01</v>
      </c>
      <c r="O289" s="339" t="str">
        <f t="shared" si="74"/>
        <v>% of construction cost</v>
      </c>
      <c r="P289" s="56" t="s">
        <v>3377</v>
      </c>
      <c r="Q289" s="339" t="str">
        <f t="shared" si="74"/>
        <v>electricity-sector-main.html#subsidies</v>
      </c>
      <c r="R289" s="413"/>
      <c r="S289" s="402" t="s">
        <v>3379</v>
      </c>
      <c r="T289" s="11"/>
    </row>
    <row r="290" spans="1:20" s="3" customFormat="1" ht="75">
      <c r="A290" s="339" t="str">
        <f t="shared" si="75"/>
        <v>Electricity Supply</v>
      </c>
      <c r="B290" s="339" t="str">
        <f t="shared" si="73"/>
        <v>Subsidy for Capacity Construction</v>
      </c>
      <c r="C290" s="339" t="str">
        <f t="shared" si="73"/>
        <v>Perc Subsidy for Elec Capacity Construction</v>
      </c>
      <c r="D290" s="11" t="s">
        <v>88</v>
      </c>
      <c r="E290" s="58"/>
      <c r="F290" s="11" t="s">
        <v>102</v>
      </c>
      <c r="G290" s="11"/>
      <c r="H290" s="59">
        <v>521</v>
      </c>
      <c r="I290" s="11" t="s">
        <v>49</v>
      </c>
      <c r="J290" s="339" t="str">
        <f t="shared" si="74"/>
        <v>Subsidy for Capacity Construction</v>
      </c>
      <c r="K290" s="339" t="str">
        <f t="shared" si="74"/>
        <v>elec capacity construction subsidy</v>
      </c>
      <c r="L290" s="356">
        <f t="shared" si="74"/>
        <v>0</v>
      </c>
      <c r="M290" s="356">
        <f t="shared" si="74"/>
        <v>1</v>
      </c>
      <c r="N290" s="356">
        <f t="shared" si="74"/>
        <v>0.01</v>
      </c>
      <c r="O290" s="339" t="str">
        <f t="shared" si="74"/>
        <v>% of construction cost</v>
      </c>
      <c r="P290" s="56" t="s">
        <v>3382</v>
      </c>
      <c r="Q290" s="339" t="str">
        <f t="shared" si="74"/>
        <v>electricity-sector-main.html#subsidies</v>
      </c>
      <c r="R290" s="413"/>
      <c r="S290" s="402" t="s">
        <v>3378</v>
      </c>
      <c r="T290" s="11"/>
    </row>
    <row r="291" spans="1:20" s="3" customFormat="1" ht="45">
      <c r="A291" s="339" t="str">
        <f t="shared" si="75"/>
        <v>Electricity Supply</v>
      </c>
      <c r="B291" s="339" t="str">
        <f t="shared" si="73"/>
        <v>Subsidy for Capacity Construction</v>
      </c>
      <c r="C291" s="339" t="str">
        <f t="shared" si="73"/>
        <v>Perc Subsidy for Elec Capacity Construction</v>
      </c>
      <c r="D291" s="11" t="s">
        <v>516</v>
      </c>
      <c r="E291" s="58"/>
      <c r="F291" s="11" t="s">
        <v>515</v>
      </c>
      <c r="G291" s="11"/>
      <c r="H291" s="59"/>
      <c r="I291" s="11" t="s">
        <v>50</v>
      </c>
      <c r="J291" s="339" t="str">
        <f t="shared" si="74"/>
        <v>Subsidy for Capacity Construction</v>
      </c>
      <c r="K291" s="339" t="str">
        <f t="shared" si="74"/>
        <v>elec capacity construction subsidy</v>
      </c>
      <c r="L291" s="356">
        <f t="shared" si="74"/>
        <v>0</v>
      </c>
      <c r="M291" s="356">
        <f t="shared" si="74"/>
        <v>1</v>
      </c>
      <c r="N291" s="356">
        <f t="shared" si="74"/>
        <v>0.01</v>
      </c>
      <c r="O291" s="339" t="str">
        <f t="shared" si="74"/>
        <v>% of construction cost</v>
      </c>
      <c r="P291" s="56"/>
      <c r="Q291" s="339" t="str">
        <f t="shared" si="74"/>
        <v>electricity-sector-main.html#subsidies</v>
      </c>
      <c r="R291" s="413"/>
      <c r="S291" s="11"/>
      <c r="T291" s="11"/>
    </row>
    <row r="292" spans="1:20" s="3" customFormat="1" ht="60">
      <c r="A292" s="339" t="str">
        <f t="shared" si="75"/>
        <v>Electricity Supply</v>
      </c>
      <c r="B292" s="339" t="str">
        <f t="shared" si="73"/>
        <v>Subsidy for Capacity Construction</v>
      </c>
      <c r="C292" s="339" t="str">
        <f t="shared" si="73"/>
        <v>Perc Subsidy for Elec Capacity Construction</v>
      </c>
      <c r="D292" s="11" t="s">
        <v>525</v>
      </c>
      <c r="E292" s="58"/>
      <c r="F292" s="11" t="s">
        <v>526</v>
      </c>
      <c r="G292" s="11"/>
      <c r="H292" s="59">
        <v>522</v>
      </c>
      <c r="I292" s="11" t="s">
        <v>49</v>
      </c>
      <c r="J292" s="339" t="str">
        <f t="shared" si="74"/>
        <v>Subsidy for Capacity Construction</v>
      </c>
      <c r="K292" s="339" t="str">
        <f t="shared" si="74"/>
        <v>elec capacity construction subsidy</v>
      </c>
      <c r="L292" s="356">
        <f t="shared" si="74"/>
        <v>0</v>
      </c>
      <c r="M292" s="356">
        <f t="shared" si="74"/>
        <v>1</v>
      </c>
      <c r="N292" s="356">
        <f t="shared" si="74"/>
        <v>0.01</v>
      </c>
      <c r="O292" s="339" t="str">
        <f t="shared" si="74"/>
        <v>% of construction cost</v>
      </c>
      <c r="P292" s="56" t="s">
        <v>3376</v>
      </c>
      <c r="Q292" s="339" t="str">
        <f t="shared" si="74"/>
        <v>electricity-sector-main.html#subsidies</v>
      </c>
      <c r="R292" s="413"/>
      <c r="S292" s="402" t="s">
        <v>3379</v>
      </c>
      <c r="T292" s="11"/>
    </row>
    <row r="293" spans="1:20" s="3" customFormat="1" ht="45">
      <c r="A293" s="339" t="str">
        <f t="shared" si="75"/>
        <v>Electricity Supply</v>
      </c>
      <c r="B293" s="339" t="str">
        <f t="shared" si="73"/>
        <v>Subsidy for Capacity Construction</v>
      </c>
      <c r="C293" s="339" t="str">
        <f t="shared" si="73"/>
        <v>Perc Subsidy for Elec Capacity Construction</v>
      </c>
      <c r="D293" s="11" t="s">
        <v>3313</v>
      </c>
      <c r="E293" s="56"/>
      <c r="F293" s="11" t="s">
        <v>2897</v>
      </c>
      <c r="G293" s="11"/>
      <c r="H293" s="59"/>
      <c r="I293" s="11" t="s">
        <v>50</v>
      </c>
      <c r="J293" s="339" t="str">
        <f t="shared" si="74"/>
        <v>Subsidy for Capacity Construction</v>
      </c>
      <c r="K293" s="339" t="str">
        <f t="shared" si="74"/>
        <v>elec capacity construction subsidy</v>
      </c>
      <c r="L293" s="356">
        <f t="shared" si="74"/>
        <v>0</v>
      </c>
      <c r="M293" s="356">
        <f t="shared" si="74"/>
        <v>1</v>
      </c>
      <c r="N293" s="356">
        <f t="shared" si="74"/>
        <v>0.01</v>
      </c>
      <c r="O293" s="339" t="str">
        <f t="shared" si="74"/>
        <v>% of construction cost</v>
      </c>
      <c r="P293" s="56"/>
      <c r="Q293" s="339" t="str">
        <f t="shared" si="74"/>
        <v>electricity-sector-main.html#subsidies</v>
      </c>
      <c r="R293" s="413"/>
      <c r="S293" s="11"/>
      <c r="T293" s="11"/>
    </row>
    <row r="294" spans="1:20" s="3" customFormat="1" ht="45">
      <c r="A294" s="339" t="str">
        <f t="shared" si="75"/>
        <v>Electricity Supply</v>
      </c>
      <c r="B294" s="339" t="str">
        <f t="shared" si="73"/>
        <v>Subsidy for Capacity Construction</v>
      </c>
      <c r="C294" s="339" t="str">
        <f t="shared" si="73"/>
        <v>Perc Subsidy for Elec Capacity Construction</v>
      </c>
      <c r="D294" s="11" t="s">
        <v>3314</v>
      </c>
      <c r="E294" s="56"/>
      <c r="F294" s="11" t="s">
        <v>3061</v>
      </c>
      <c r="G294" s="11"/>
      <c r="H294" s="59"/>
      <c r="I294" s="11" t="s">
        <v>50</v>
      </c>
      <c r="J294" s="339" t="str">
        <f t="shared" si="74"/>
        <v>Subsidy for Capacity Construction</v>
      </c>
      <c r="K294" s="339" t="str">
        <f t="shared" si="74"/>
        <v>elec capacity construction subsidy</v>
      </c>
      <c r="L294" s="356">
        <f t="shared" si="74"/>
        <v>0</v>
      </c>
      <c r="M294" s="356">
        <f t="shared" si="74"/>
        <v>1</v>
      </c>
      <c r="N294" s="356">
        <f t="shared" si="74"/>
        <v>0.01</v>
      </c>
      <c r="O294" s="339" t="str">
        <f t="shared" si="74"/>
        <v>% of construction cost</v>
      </c>
      <c r="P294" s="56"/>
      <c r="Q294" s="339" t="str">
        <f t="shared" si="74"/>
        <v>electricity-sector-main.html#subsidies</v>
      </c>
      <c r="R294" s="413"/>
      <c r="S294" s="11"/>
      <c r="T294" s="11"/>
    </row>
    <row r="295" spans="1:20" s="3" customFormat="1" ht="45">
      <c r="A295" s="339" t="str">
        <f t="shared" si="75"/>
        <v>Electricity Supply</v>
      </c>
      <c r="B295" s="339" t="str">
        <f t="shared" si="73"/>
        <v>Subsidy for Capacity Construction</v>
      </c>
      <c r="C295" s="339" t="str">
        <f t="shared" si="73"/>
        <v>Perc Subsidy for Elec Capacity Construction</v>
      </c>
      <c r="D295" s="11" t="s">
        <v>3315</v>
      </c>
      <c r="E295" s="56"/>
      <c r="F295" s="11" t="s">
        <v>2899</v>
      </c>
      <c r="G295" s="11"/>
      <c r="H295" s="59"/>
      <c r="I295" s="11" t="s">
        <v>50</v>
      </c>
      <c r="J295" s="339" t="str">
        <f t="shared" si="74"/>
        <v>Subsidy for Capacity Construction</v>
      </c>
      <c r="K295" s="339" t="str">
        <f t="shared" si="74"/>
        <v>elec capacity construction subsidy</v>
      </c>
      <c r="L295" s="356">
        <f t="shared" si="74"/>
        <v>0</v>
      </c>
      <c r="M295" s="356">
        <f t="shared" si="74"/>
        <v>1</v>
      </c>
      <c r="N295" s="356">
        <f t="shared" si="74"/>
        <v>0.01</v>
      </c>
      <c r="O295" s="339" t="str">
        <f t="shared" si="74"/>
        <v>% of construction cost</v>
      </c>
      <c r="P295" s="56"/>
      <c r="Q295" s="339" t="str">
        <f t="shared" si="74"/>
        <v>electricity-sector-main.html#subsidies</v>
      </c>
      <c r="R295" s="413"/>
      <c r="S295" s="11"/>
      <c r="T295" s="11"/>
    </row>
    <row r="296" spans="1:20" s="6" customFormat="1" ht="30">
      <c r="A296" s="346" t="s">
        <v>8</v>
      </c>
      <c r="B296" s="346" t="s">
        <v>19</v>
      </c>
      <c r="C296" s="346" t="s">
        <v>142</v>
      </c>
      <c r="D296" s="56" t="s">
        <v>519</v>
      </c>
      <c r="E296" s="56"/>
      <c r="F296" s="11" t="s">
        <v>518</v>
      </c>
      <c r="G296" s="56"/>
      <c r="H296" s="57" t="s">
        <v>215</v>
      </c>
      <c r="I296" s="11" t="s">
        <v>50</v>
      </c>
      <c r="J296" s="79" t="s">
        <v>19</v>
      </c>
      <c r="K296" s="79" t="s">
        <v>3372</v>
      </c>
      <c r="L296" s="68"/>
      <c r="M296" s="68"/>
      <c r="N296" s="68"/>
      <c r="O296" s="56"/>
      <c r="P296" s="56"/>
      <c r="Q296" s="58"/>
      <c r="R296" s="413"/>
      <c r="S296" s="11"/>
      <c r="T296" s="58"/>
    </row>
    <row r="297" spans="1:20" s="6" customFormat="1" ht="30">
      <c r="A297" s="77" t="str">
        <f t="shared" ref="A297:C308" si="76">A$296</f>
        <v>Electricity Supply</v>
      </c>
      <c r="B297" s="77" t="str">
        <f t="shared" si="76"/>
        <v>Subsidy for Electricity Production</v>
      </c>
      <c r="C297" s="77" t="str">
        <f t="shared" si="76"/>
        <v>Subsidy for Elec Production by Fuel</v>
      </c>
      <c r="D297" s="11" t="s">
        <v>83</v>
      </c>
      <c r="E297" s="58"/>
      <c r="F297" s="11" t="s">
        <v>97</v>
      </c>
      <c r="G297" s="58"/>
      <c r="H297" s="57" t="s">
        <v>215</v>
      </c>
      <c r="I297" s="11" t="s">
        <v>50</v>
      </c>
      <c r="J297" s="77" t="str">
        <f t="shared" ref="J297:K308" si="77">J$296</f>
        <v>Subsidy for Electricity Production</v>
      </c>
      <c r="K297" s="77" t="str">
        <f t="shared" si="77"/>
        <v>elec generation subsidy</v>
      </c>
      <c r="L297" s="69"/>
      <c r="M297" s="69"/>
      <c r="N297" s="69"/>
      <c r="O297" s="58"/>
      <c r="P297" s="56"/>
      <c r="Q297" s="58"/>
      <c r="R297" s="413"/>
      <c r="S297" s="11"/>
      <c r="T297" s="58"/>
    </row>
    <row r="298" spans="1:20" s="6" customFormat="1" ht="135">
      <c r="A298" s="77" t="str">
        <f t="shared" si="76"/>
        <v>Electricity Supply</v>
      </c>
      <c r="B298" s="77" t="str">
        <f t="shared" si="76"/>
        <v>Subsidy for Electricity Production</v>
      </c>
      <c r="C298" s="77" t="str">
        <f t="shared" si="76"/>
        <v>Subsidy for Elec Production by Fuel</v>
      </c>
      <c r="D298" s="11" t="s">
        <v>84</v>
      </c>
      <c r="E298" s="58"/>
      <c r="F298" s="11" t="s">
        <v>98</v>
      </c>
      <c r="G298" s="58"/>
      <c r="H298" s="57">
        <v>37</v>
      </c>
      <c r="I298" s="11" t="s">
        <v>49</v>
      </c>
      <c r="J298" s="77" t="str">
        <f t="shared" si="77"/>
        <v>Subsidy for Electricity Production</v>
      </c>
      <c r="K298" s="77" t="str">
        <f t="shared" si="77"/>
        <v>elec generation subsidy</v>
      </c>
      <c r="L298" s="72">
        <v>0</v>
      </c>
      <c r="M298" s="72">
        <v>60</v>
      </c>
      <c r="N298" s="72">
        <v>1</v>
      </c>
      <c r="O298" s="11" t="s">
        <v>162</v>
      </c>
      <c r="P298" s="56" t="s">
        <v>2849</v>
      </c>
      <c r="Q298" s="56" t="s">
        <v>244</v>
      </c>
      <c r="R298" s="413" t="s">
        <v>245</v>
      </c>
      <c r="S298" s="56" t="s">
        <v>175</v>
      </c>
      <c r="T298" s="56"/>
    </row>
    <row r="299" spans="1:20" s="6" customFormat="1" ht="30">
      <c r="A299" s="77" t="str">
        <f t="shared" si="76"/>
        <v>Electricity Supply</v>
      </c>
      <c r="B299" s="77" t="str">
        <f t="shared" si="76"/>
        <v>Subsidy for Electricity Production</v>
      </c>
      <c r="C299" s="77" t="str">
        <f t="shared" si="76"/>
        <v>Subsidy for Elec Production by Fuel</v>
      </c>
      <c r="D299" s="11" t="s">
        <v>85</v>
      </c>
      <c r="E299" s="58"/>
      <c r="F299" s="11" t="s">
        <v>99</v>
      </c>
      <c r="G299" s="58"/>
      <c r="H299" s="57"/>
      <c r="I299" s="11" t="s">
        <v>50</v>
      </c>
      <c r="J299" s="77" t="str">
        <f t="shared" si="77"/>
        <v>Subsidy for Electricity Production</v>
      </c>
      <c r="K299" s="77" t="str">
        <f t="shared" si="77"/>
        <v>elec generation subsidy</v>
      </c>
      <c r="L299" s="69"/>
      <c r="M299" s="69"/>
      <c r="N299" s="69"/>
      <c r="O299" s="58"/>
      <c r="P299" s="56"/>
      <c r="Q299" s="58"/>
      <c r="R299" s="413"/>
      <c r="S299" s="58"/>
      <c r="T299" s="58"/>
    </row>
    <row r="300" spans="1:20" ht="135">
      <c r="A300" s="77" t="str">
        <f t="shared" si="76"/>
        <v>Electricity Supply</v>
      </c>
      <c r="B300" s="77" t="str">
        <f t="shared" si="76"/>
        <v>Subsidy for Electricity Production</v>
      </c>
      <c r="C300" s="77" t="str">
        <f t="shared" si="76"/>
        <v>Subsidy for Elec Production by Fuel</v>
      </c>
      <c r="D300" s="11" t="s">
        <v>520</v>
      </c>
      <c r="E300" s="58"/>
      <c r="F300" s="11" t="s">
        <v>523</v>
      </c>
      <c r="G300" s="58"/>
      <c r="H300" s="57">
        <v>39</v>
      </c>
      <c r="I300" s="11" t="s">
        <v>49</v>
      </c>
      <c r="J300" s="77" t="str">
        <f t="shared" si="77"/>
        <v>Subsidy for Electricity Production</v>
      </c>
      <c r="K300" s="77" t="str">
        <f t="shared" si="77"/>
        <v>elec generation subsidy</v>
      </c>
      <c r="L300" s="69">
        <f t="shared" ref="L300:O305" si="78">L$298</f>
        <v>0</v>
      </c>
      <c r="M300" s="69">
        <f t="shared" si="78"/>
        <v>60</v>
      </c>
      <c r="N300" s="69">
        <f t="shared" si="78"/>
        <v>1</v>
      </c>
      <c r="O300" s="58" t="str">
        <f t="shared" si="78"/>
        <v>$/MWh</v>
      </c>
      <c r="P300" s="56" t="s">
        <v>2850</v>
      </c>
      <c r="Q300" s="56" t="s">
        <v>244</v>
      </c>
      <c r="R300" s="413" t="s">
        <v>245</v>
      </c>
      <c r="S300"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0" s="56"/>
    </row>
    <row r="301" spans="1:20" ht="135">
      <c r="A301" s="77" t="str">
        <f t="shared" si="76"/>
        <v>Electricity Supply</v>
      </c>
      <c r="B301" s="77" t="str">
        <f t="shared" si="76"/>
        <v>Subsidy for Electricity Production</v>
      </c>
      <c r="C301" s="77" t="str">
        <f t="shared" si="76"/>
        <v>Subsidy for Elec Production by Fuel</v>
      </c>
      <c r="D301" s="11" t="s">
        <v>86</v>
      </c>
      <c r="E301" s="58"/>
      <c r="F301" s="11" t="s">
        <v>100</v>
      </c>
      <c r="G301" s="58"/>
      <c r="H301" s="57">
        <v>40</v>
      </c>
      <c r="I301" s="11" t="s">
        <v>49</v>
      </c>
      <c r="J301" s="77" t="str">
        <f t="shared" si="77"/>
        <v>Subsidy for Electricity Production</v>
      </c>
      <c r="K301" s="77" t="str">
        <f t="shared" si="77"/>
        <v>elec generation subsidy</v>
      </c>
      <c r="L301" s="69">
        <f t="shared" si="78"/>
        <v>0</v>
      </c>
      <c r="M301" s="69">
        <f t="shared" si="78"/>
        <v>60</v>
      </c>
      <c r="N301" s="69">
        <f t="shared" si="78"/>
        <v>1</v>
      </c>
      <c r="O301" s="58" t="str">
        <f t="shared" si="78"/>
        <v>$/MWh</v>
      </c>
      <c r="P301" s="56" t="s">
        <v>2851</v>
      </c>
      <c r="Q301" s="56" t="s">
        <v>244</v>
      </c>
      <c r="R301" s="413" t="s">
        <v>245</v>
      </c>
      <c r="S301"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1" s="56"/>
    </row>
    <row r="302" spans="1:20" ht="135">
      <c r="A302" s="77" t="str">
        <f t="shared" si="76"/>
        <v>Electricity Supply</v>
      </c>
      <c r="B302" s="77" t="str">
        <f t="shared" si="76"/>
        <v>Subsidy for Electricity Production</v>
      </c>
      <c r="C302" s="77" t="str">
        <f t="shared" si="76"/>
        <v>Subsidy for Elec Production by Fuel</v>
      </c>
      <c r="D302" s="11" t="s">
        <v>87</v>
      </c>
      <c r="E302" s="58"/>
      <c r="F302" s="11" t="s">
        <v>101</v>
      </c>
      <c r="G302" s="58"/>
      <c r="H302" s="57">
        <v>41</v>
      </c>
      <c r="I302" s="11" t="s">
        <v>49</v>
      </c>
      <c r="J302" s="77" t="str">
        <f t="shared" si="77"/>
        <v>Subsidy for Electricity Production</v>
      </c>
      <c r="K302" s="77" t="str">
        <f t="shared" si="77"/>
        <v>elec generation subsidy</v>
      </c>
      <c r="L302" s="69">
        <f t="shared" si="78"/>
        <v>0</v>
      </c>
      <c r="M302" s="69">
        <f t="shared" si="78"/>
        <v>60</v>
      </c>
      <c r="N302" s="69">
        <f t="shared" si="78"/>
        <v>1</v>
      </c>
      <c r="O302" s="58" t="str">
        <f t="shared" si="78"/>
        <v>$/MWh</v>
      </c>
      <c r="P302" s="56" t="s">
        <v>2852</v>
      </c>
      <c r="Q302" s="56" t="s">
        <v>244</v>
      </c>
      <c r="R302" s="413" t="s">
        <v>245</v>
      </c>
      <c r="S302"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2" s="56"/>
    </row>
    <row r="303" spans="1:20" ht="135">
      <c r="A303" s="77" t="str">
        <f t="shared" si="76"/>
        <v>Electricity Supply</v>
      </c>
      <c r="B303" s="77" t="str">
        <f t="shared" si="76"/>
        <v>Subsidy for Electricity Production</v>
      </c>
      <c r="C303" s="77" t="str">
        <f t="shared" si="76"/>
        <v>Subsidy for Elec Production by Fuel</v>
      </c>
      <c r="D303" s="11" t="s">
        <v>88</v>
      </c>
      <c r="E303" s="58"/>
      <c r="F303" s="11" t="s">
        <v>102</v>
      </c>
      <c r="G303" s="58"/>
      <c r="H303" s="57">
        <v>42</v>
      </c>
      <c r="I303" s="11" t="s">
        <v>49</v>
      </c>
      <c r="J303" s="77" t="str">
        <f t="shared" si="77"/>
        <v>Subsidy for Electricity Production</v>
      </c>
      <c r="K303" s="77" t="str">
        <f t="shared" si="77"/>
        <v>elec generation subsidy</v>
      </c>
      <c r="L303" s="69">
        <f t="shared" si="78"/>
        <v>0</v>
      </c>
      <c r="M303" s="69">
        <f t="shared" si="78"/>
        <v>60</v>
      </c>
      <c r="N303" s="69">
        <f t="shared" si="78"/>
        <v>1</v>
      </c>
      <c r="O303" s="58" t="str">
        <f t="shared" si="78"/>
        <v>$/MWh</v>
      </c>
      <c r="P303" s="56" t="s">
        <v>2853</v>
      </c>
      <c r="Q303" s="56" t="s">
        <v>244</v>
      </c>
      <c r="R303" s="413" t="s">
        <v>245</v>
      </c>
      <c r="S303"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3" s="56"/>
    </row>
    <row r="304" spans="1:20" ht="30">
      <c r="A304" s="77" t="str">
        <f t="shared" si="76"/>
        <v>Electricity Supply</v>
      </c>
      <c r="B304" s="77" t="str">
        <f t="shared" si="76"/>
        <v>Subsidy for Electricity Production</v>
      </c>
      <c r="C304" s="77" t="str">
        <f t="shared" si="76"/>
        <v>Subsidy for Elec Production by Fuel</v>
      </c>
      <c r="D304" s="11" t="s">
        <v>516</v>
      </c>
      <c r="E304" s="58"/>
      <c r="F304" s="11" t="s">
        <v>515</v>
      </c>
      <c r="G304" s="58"/>
      <c r="H304" s="57"/>
      <c r="I304" s="11" t="s">
        <v>50</v>
      </c>
      <c r="J304" s="77" t="str">
        <f t="shared" si="77"/>
        <v>Subsidy for Electricity Production</v>
      </c>
      <c r="K304" s="77" t="str">
        <f t="shared" si="77"/>
        <v>elec generation subsidy</v>
      </c>
      <c r="L304" s="67"/>
      <c r="M304" s="67"/>
      <c r="N304" s="67"/>
      <c r="O304" s="58"/>
      <c r="P304" s="56"/>
      <c r="Q304" s="56"/>
      <c r="R304" s="413"/>
      <c r="S304" s="58"/>
      <c r="T304" s="56"/>
    </row>
    <row r="305" spans="1:20" ht="135">
      <c r="A305" s="77" t="str">
        <f t="shared" si="76"/>
        <v>Electricity Supply</v>
      </c>
      <c r="B305" s="77" t="str">
        <f t="shared" si="76"/>
        <v>Subsidy for Electricity Production</v>
      </c>
      <c r="C305" s="77" t="str">
        <f t="shared" si="76"/>
        <v>Subsidy for Elec Production by Fuel</v>
      </c>
      <c r="D305" s="11" t="s">
        <v>525</v>
      </c>
      <c r="E305" s="58"/>
      <c r="F305" s="11" t="s">
        <v>526</v>
      </c>
      <c r="G305" s="58"/>
      <c r="H305" s="57">
        <v>184</v>
      </c>
      <c r="I305" s="11" t="s">
        <v>49</v>
      </c>
      <c r="J305" s="77" t="str">
        <f t="shared" si="77"/>
        <v>Subsidy for Electricity Production</v>
      </c>
      <c r="K305" s="77" t="str">
        <f t="shared" si="77"/>
        <v>elec generation subsidy</v>
      </c>
      <c r="L305" s="69">
        <f t="shared" si="78"/>
        <v>0</v>
      </c>
      <c r="M305" s="69">
        <f t="shared" si="78"/>
        <v>60</v>
      </c>
      <c r="N305" s="69">
        <f t="shared" si="78"/>
        <v>1</v>
      </c>
      <c r="O305" s="58" t="str">
        <f t="shared" si="78"/>
        <v>$/MWh</v>
      </c>
      <c r="P305" s="56" t="s">
        <v>2854</v>
      </c>
      <c r="Q305" s="56" t="s">
        <v>244</v>
      </c>
      <c r="R305" s="413" t="s">
        <v>245</v>
      </c>
      <c r="S305" s="58" t="str">
        <f>S$298</f>
        <v>PRODUCTION TAX CREDIT: Database of State Incentives for Renewables &amp; Efficiency, 2013, "Renewable Energy Production Tax Credit (PTC)", http://dsireusa.org/incentives/incentive.cfm?Incentive_Code=US13F.  STATE-LEVEL INCENTIVES: Energy Information Administration, 2013, "Feed-In Tariffs and similar programs", http://www.eia.gov/electricity/policies/provider_programs.cfm.</v>
      </c>
      <c r="T305" s="56"/>
    </row>
    <row r="306" spans="1:20" ht="30">
      <c r="A306" s="77" t="str">
        <f t="shared" si="76"/>
        <v>Electricity Supply</v>
      </c>
      <c r="B306" s="77" t="str">
        <f t="shared" si="76"/>
        <v>Subsidy for Electricity Production</v>
      </c>
      <c r="C306" s="77" t="str">
        <f t="shared" si="76"/>
        <v>Subsidy for Elec Production by Fuel</v>
      </c>
      <c r="D306" s="11" t="s">
        <v>3313</v>
      </c>
      <c r="E306" s="56"/>
      <c r="F306" s="11" t="s">
        <v>2897</v>
      </c>
      <c r="G306" s="58"/>
      <c r="H306" s="57"/>
      <c r="I306" s="11" t="s">
        <v>50</v>
      </c>
      <c r="J306" s="77" t="str">
        <f t="shared" si="77"/>
        <v>Subsidy for Electricity Production</v>
      </c>
      <c r="K306" s="77" t="str">
        <f t="shared" si="77"/>
        <v>elec generation subsidy</v>
      </c>
      <c r="L306" s="69"/>
      <c r="M306" s="69"/>
      <c r="N306" s="69"/>
      <c r="O306" s="58"/>
      <c r="P306" s="56"/>
      <c r="Q306" s="56"/>
      <c r="R306" s="413"/>
      <c r="S306" s="58"/>
      <c r="T306" s="56"/>
    </row>
    <row r="307" spans="1:20" ht="30">
      <c r="A307" s="77" t="str">
        <f t="shared" si="76"/>
        <v>Electricity Supply</v>
      </c>
      <c r="B307" s="77" t="str">
        <f t="shared" si="76"/>
        <v>Subsidy for Electricity Production</v>
      </c>
      <c r="C307" s="77" t="str">
        <f t="shared" si="76"/>
        <v>Subsidy for Elec Production by Fuel</v>
      </c>
      <c r="D307" s="11" t="s">
        <v>3314</v>
      </c>
      <c r="E307" s="56"/>
      <c r="F307" s="11" t="s">
        <v>3061</v>
      </c>
      <c r="G307" s="58"/>
      <c r="H307" s="57"/>
      <c r="I307" s="11" t="s">
        <v>50</v>
      </c>
      <c r="J307" s="77" t="str">
        <f t="shared" si="77"/>
        <v>Subsidy for Electricity Production</v>
      </c>
      <c r="K307" s="77" t="str">
        <f t="shared" si="77"/>
        <v>elec generation subsidy</v>
      </c>
      <c r="L307" s="69"/>
      <c r="M307" s="69"/>
      <c r="N307" s="69"/>
      <c r="O307" s="58"/>
      <c r="P307" s="56"/>
      <c r="Q307" s="56"/>
      <c r="R307" s="413"/>
      <c r="S307" s="58"/>
      <c r="T307" s="56"/>
    </row>
    <row r="308" spans="1:20" ht="30">
      <c r="A308" s="77" t="str">
        <f t="shared" si="76"/>
        <v>Electricity Supply</v>
      </c>
      <c r="B308" s="77" t="str">
        <f t="shared" si="76"/>
        <v>Subsidy for Electricity Production</v>
      </c>
      <c r="C308" s="77" t="str">
        <f t="shared" si="76"/>
        <v>Subsidy for Elec Production by Fuel</v>
      </c>
      <c r="D308" s="11" t="s">
        <v>3315</v>
      </c>
      <c r="E308" s="56"/>
      <c r="F308" s="11" t="s">
        <v>2899</v>
      </c>
      <c r="G308" s="58"/>
      <c r="H308" s="57"/>
      <c r="I308" s="11" t="s">
        <v>50</v>
      </c>
      <c r="J308" s="77" t="str">
        <f t="shared" si="77"/>
        <v>Subsidy for Electricity Production</v>
      </c>
      <c r="K308" s="77" t="str">
        <f t="shared" si="77"/>
        <v>elec generation subsidy</v>
      </c>
      <c r="L308" s="69"/>
      <c r="M308" s="69"/>
      <c r="N308" s="69"/>
      <c r="O308" s="58"/>
      <c r="P308" s="56"/>
      <c r="Q308" s="56"/>
      <c r="R308" s="413"/>
      <c r="S308" s="58"/>
      <c r="T308" s="56"/>
    </row>
    <row r="309" spans="1:20" ht="105">
      <c r="A309" s="346" t="s">
        <v>9</v>
      </c>
      <c r="B309" s="346" t="s">
        <v>22</v>
      </c>
      <c r="C309" s="346" t="s">
        <v>3353</v>
      </c>
      <c r="D309" s="56"/>
      <c r="E309" s="56"/>
      <c r="F309" s="56"/>
      <c r="G309" s="56"/>
      <c r="H309" s="57">
        <v>43</v>
      </c>
      <c r="I309" s="56" t="s">
        <v>49</v>
      </c>
      <c r="J309" s="79" t="s">
        <v>22</v>
      </c>
      <c r="K309" s="79" t="s">
        <v>3354</v>
      </c>
      <c r="L309" s="62">
        <v>0</v>
      </c>
      <c r="M309" s="63">
        <v>1</v>
      </c>
      <c r="N309" s="63">
        <v>0.01</v>
      </c>
      <c r="O309" s="56" t="s">
        <v>38</v>
      </c>
      <c r="P309" s="56" t="s">
        <v>2698</v>
      </c>
      <c r="Q309" s="56" t="s">
        <v>246</v>
      </c>
      <c r="R309" s="413" t="s">
        <v>247</v>
      </c>
      <c r="S309" s="56" t="s">
        <v>2699</v>
      </c>
      <c r="T309" s="56"/>
    </row>
    <row r="310" spans="1:20" s="6" customFormat="1" ht="45">
      <c r="A310" s="346" t="s">
        <v>9</v>
      </c>
      <c r="B310" s="346" t="s">
        <v>26</v>
      </c>
      <c r="C310" s="346" t="s">
        <v>320</v>
      </c>
      <c r="D310" s="56"/>
      <c r="E310" s="56"/>
      <c r="F310" s="56"/>
      <c r="G310" s="56"/>
      <c r="H310" s="57">
        <v>44</v>
      </c>
      <c r="I310" s="56" t="s">
        <v>49</v>
      </c>
      <c r="J310" s="79" t="s">
        <v>26</v>
      </c>
      <c r="K310" s="79" t="s">
        <v>2435</v>
      </c>
      <c r="L310" s="62">
        <v>0</v>
      </c>
      <c r="M310" s="63">
        <v>1</v>
      </c>
      <c r="N310" s="63">
        <v>0.01</v>
      </c>
      <c r="O310" s="56" t="s">
        <v>38</v>
      </c>
      <c r="P310" s="56" t="s">
        <v>2493</v>
      </c>
      <c r="Q310" s="56" t="s">
        <v>248</v>
      </c>
      <c r="R310" s="413" t="s">
        <v>249</v>
      </c>
      <c r="S310" s="56" t="s">
        <v>176</v>
      </c>
      <c r="T310" s="58"/>
    </row>
    <row r="311" spans="1:20" s="6" customFormat="1" ht="75">
      <c r="A311" s="346" t="s">
        <v>9</v>
      </c>
      <c r="B311" s="346" t="s">
        <v>24</v>
      </c>
      <c r="C311" s="346" t="s">
        <v>65</v>
      </c>
      <c r="D311" s="56"/>
      <c r="E311" s="56"/>
      <c r="F311" s="56"/>
      <c r="G311" s="56"/>
      <c r="H311" s="57">
        <v>45</v>
      </c>
      <c r="I311" s="56" t="s">
        <v>49</v>
      </c>
      <c r="J311" s="79" t="s">
        <v>24</v>
      </c>
      <c r="K311" s="79" t="s">
        <v>2434</v>
      </c>
      <c r="L311" s="62">
        <v>0</v>
      </c>
      <c r="M311" s="63">
        <v>1</v>
      </c>
      <c r="N311" s="63">
        <v>0.01</v>
      </c>
      <c r="O311" s="56" t="s">
        <v>38</v>
      </c>
      <c r="P311" s="56" t="s">
        <v>2494</v>
      </c>
      <c r="Q311" s="56" t="s">
        <v>250</v>
      </c>
      <c r="R311" s="413" t="s">
        <v>251</v>
      </c>
      <c r="S311" s="56" t="s">
        <v>176</v>
      </c>
      <c r="T311" s="58"/>
    </row>
    <row r="312" spans="1:20" s="6" customFormat="1" ht="75">
      <c r="A312" s="346" t="s">
        <v>9</v>
      </c>
      <c r="B312" s="346" t="s">
        <v>111</v>
      </c>
      <c r="C312" s="346" t="s">
        <v>321</v>
      </c>
      <c r="D312" s="56" t="s">
        <v>145</v>
      </c>
      <c r="E312" s="56"/>
      <c r="F312" s="11" t="s">
        <v>2725</v>
      </c>
      <c r="G312" s="56"/>
      <c r="H312" s="57">
        <v>46</v>
      </c>
      <c r="I312" s="56" t="s">
        <v>49</v>
      </c>
      <c r="J312" s="79" t="s">
        <v>111</v>
      </c>
      <c r="K312" s="79" t="s">
        <v>2433</v>
      </c>
      <c r="L312" s="63">
        <v>0</v>
      </c>
      <c r="M312" s="63">
        <f>ROUND(MaxBoundCalculations!B189,2)</f>
        <v>0.33</v>
      </c>
      <c r="N312" s="63">
        <v>0.01</v>
      </c>
      <c r="O312" s="56" t="s">
        <v>35</v>
      </c>
      <c r="P312" s="56" t="s">
        <v>2848</v>
      </c>
      <c r="Q312" s="56" t="s">
        <v>252</v>
      </c>
      <c r="R312" s="413" t="s">
        <v>253</v>
      </c>
      <c r="S312" s="11" t="s">
        <v>2398</v>
      </c>
      <c r="T312" s="11" t="s">
        <v>2398</v>
      </c>
    </row>
    <row r="313" spans="1:20" s="6" customFormat="1" ht="75">
      <c r="A313" s="77" t="str">
        <f>A$312</f>
        <v>Industry</v>
      </c>
      <c r="B313" s="77" t="str">
        <f t="shared" ref="B313:C319" si="79">B$312</f>
        <v>Industry Energy Efficiency Standards</v>
      </c>
      <c r="C313" s="77" t="str">
        <f t="shared" si="79"/>
        <v>Percentage Improvement in Eqpt Efficiency Standards above BAU</v>
      </c>
      <c r="D313" s="11" t="s">
        <v>146</v>
      </c>
      <c r="E313" s="56"/>
      <c r="F313" s="11" t="s">
        <v>2726</v>
      </c>
      <c r="G313" s="56"/>
      <c r="H313" s="57">
        <v>47</v>
      </c>
      <c r="I313" s="56" t="s">
        <v>49</v>
      </c>
      <c r="J313" s="77" t="str">
        <f t="shared" ref="J313:J319" si="80">J$312</f>
        <v>Industry Energy Efficiency Standards</v>
      </c>
      <c r="K313" s="64" t="str">
        <f t="shared" ref="K313:O319" si="81">K$312</f>
        <v>indst efficiency standards</v>
      </c>
      <c r="L313" s="64">
        <f t="shared" si="81"/>
        <v>0</v>
      </c>
      <c r="M313" s="64">
        <f t="shared" si="81"/>
        <v>0.33</v>
      </c>
      <c r="N313" s="64">
        <f t="shared" si="81"/>
        <v>0.01</v>
      </c>
      <c r="O313" s="58" t="str">
        <f t="shared" si="81"/>
        <v>% reduction in energy use</v>
      </c>
      <c r="P313" s="56" t="s">
        <v>2848</v>
      </c>
      <c r="Q313" s="56" t="s">
        <v>252</v>
      </c>
      <c r="R313" s="413" t="s">
        <v>253</v>
      </c>
      <c r="S313" s="58" t="str">
        <f t="shared" ref="S313:T319" si="82">S$312</f>
        <v>U.S. DOE, 2016, Industrial Energy Efficiency Potential Analysis, https://energy.gov/sites/prod/files/2017/04/f34/energy-savings-by-state-industrial-methodology.pdf</v>
      </c>
      <c r="T313" s="58" t="str">
        <f t="shared" si="82"/>
        <v>U.S. DOE, 2016, Industrial Energy Efficiency Potential Analysis, https://energy.gov/sites/prod/files/2017/04/f34/energy-savings-by-state-industrial-methodology.pdf</v>
      </c>
    </row>
    <row r="314" spans="1:20" s="6" customFormat="1" ht="75">
      <c r="A314" s="77" t="str">
        <f t="shared" ref="A314:A319" si="83">A$312</f>
        <v>Industry</v>
      </c>
      <c r="B314" s="77" t="str">
        <f t="shared" si="79"/>
        <v>Industry Energy Efficiency Standards</v>
      </c>
      <c r="C314" s="77" t="str">
        <f t="shared" si="79"/>
        <v>Percentage Improvement in Eqpt Efficiency Standards above BAU</v>
      </c>
      <c r="D314" s="11" t="s">
        <v>147</v>
      </c>
      <c r="E314" s="56"/>
      <c r="F314" s="11" t="s">
        <v>2727</v>
      </c>
      <c r="G314" s="56"/>
      <c r="H314" s="57">
        <v>48</v>
      </c>
      <c r="I314" s="56" t="s">
        <v>49</v>
      </c>
      <c r="J314" s="77" t="str">
        <f t="shared" si="80"/>
        <v>Industry Energy Efficiency Standards</v>
      </c>
      <c r="K314" s="64" t="str">
        <f t="shared" si="81"/>
        <v>indst efficiency standards</v>
      </c>
      <c r="L314" s="64">
        <f t="shared" si="81"/>
        <v>0</v>
      </c>
      <c r="M314" s="64">
        <f t="shared" si="81"/>
        <v>0.33</v>
      </c>
      <c r="N314" s="64">
        <f t="shared" si="81"/>
        <v>0.01</v>
      </c>
      <c r="O314" s="58" t="str">
        <f t="shared" si="81"/>
        <v>% reduction in energy use</v>
      </c>
      <c r="P314" s="56" t="s">
        <v>2848</v>
      </c>
      <c r="Q314" s="56" t="s">
        <v>252</v>
      </c>
      <c r="R314" s="413" t="s">
        <v>253</v>
      </c>
      <c r="S314" s="58" t="str">
        <f t="shared" si="82"/>
        <v>U.S. DOE, 2016, Industrial Energy Efficiency Potential Analysis, https://energy.gov/sites/prod/files/2017/04/f34/energy-savings-by-state-industrial-methodology.pdf</v>
      </c>
      <c r="T314" s="58" t="str">
        <f t="shared" si="82"/>
        <v>U.S. DOE, 2016, Industrial Energy Efficiency Potential Analysis, https://energy.gov/sites/prod/files/2017/04/f34/energy-savings-by-state-industrial-methodology.pdf</v>
      </c>
    </row>
    <row r="315" spans="1:20" s="6" customFormat="1" ht="75">
      <c r="A315" s="77" t="str">
        <f t="shared" si="83"/>
        <v>Industry</v>
      </c>
      <c r="B315" s="77" t="str">
        <f t="shared" si="79"/>
        <v>Industry Energy Efficiency Standards</v>
      </c>
      <c r="C315" s="77" t="str">
        <f t="shared" si="79"/>
        <v>Percentage Improvement in Eqpt Efficiency Standards above BAU</v>
      </c>
      <c r="D315" s="11" t="s">
        <v>148</v>
      </c>
      <c r="E315" s="56"/>
      <c r="F315" s="11" t="s">
        <v>2728</v>
      </c>
      <c r="G315" s="56"/>
      <c r="H315" s="57">
        <v>49</v>
      </c>
      <c r="I315" s="56" t="s">
        <v>49</v>
      </c>
      <c r="J315" s="77" t="str">
        <f t="shared" si="80"/>
        <v>Industry Energy Efficiency Standards</v>
      </c>
      <c r="K315" s="64" t="str">
        <f t="shared" si="81"/>
        <v>indst efficiency standards</v>
      </c>
      <c r="L315" s="64">
        <f t="shared" si="81"/>
        <v>0</v>
      </c>
      <c r="M315" s="64">
        <f t="shared" si="81"/>
        <v>0.33</v>
      </c>
      <c r="N315" s="64">
        <f t="shared" si="81"/>
        <v>0.01</v>
      </c>
      <c r="O315" s="58" t="str">
        <f t="shared" si="81"/>
        <v>% reduction in energy use</v>
      </c>
      <c r="P315" s="56" t="s">
        <v>2848</v>
      </c>
      <c r="Q315" s="56" t="s">
        <v>252</v>
      </c>
      <c r="R315" s="413" t="s">
        <v>253</v>
      </c>
      <c r="S315" s="58" t="str">
        <f t="shared" si="82"/>
        <v>U.S. DOE, 2016, Industrial Energy Efficiency Potential Analysis, https://energy.gov/sites/prod/files/2017/04/f34/energy-savings-by-state-industrial-methodology.pdf</v>
      </c>
      <c r="T315" s="58" t="str">
        <f t="shared" si="82"/>
        <v>U.S. DOE, 2016, Industrial Energy Efficiency Potential Analysis, https://energy.gov/sites/prod/files/2017/04/f34/energy-savings-by-state-industrial-methodology.pdf</v>
      </c>
    </row>
    <row r="316" spans="1:20" s="6" customFormat="1" ht="75">
      <c r="A316" s="77" t="str">
        <f t="shared" si="83"/>
        <v>Industry</v>
      </c>
      <c r="B316" s="77" t="str">
        <f t="shared" si="79"/>
        <v>Industry Energy Efficiency Standards</v>
      </c>
      <c r="C316" s="77" t="str">
        <f t="shared" si="79"/>
        <v>Percentage Improvement in Eqpt Efficiency Standards above BAU</v>
      </c>
      <c r="D316" s="11" t="s">
        <v>2814</v>
      </c>
      <c r="E316" s="56"/>
      <c r="F316" s="11" t="s">
        <v>3346</v>
      </c>
      <c r="G316" s="56"/>
      <c r="H316" s="57">
        <v>50</v>
      </c>
      <c r="I316" s="56" t="s">
        <v>49</v>
      </c>
      <c r="J316" s="77" t="str">
        <f t="shared" si="80"/>
        <v>Industry Energy Efficiency Standards</v>
      </c>
      <c r="K316" s="64" t="str">
        <f t="shared" si="81"/>
        <v>indst efficiency standards</v>
      </c>
      <c r="L316" s="64">
        <f t="shared" si="81"/>
        <v>0</v>
      </c>
      <c r="M316" s="64">
        <f t="shared" si="81"/>
        <v>0.33</v>
      </c>
      <c r="N316" s="64">
        <f t="shared" si="81"/>
        <v>0.01</v>
      </c>
      <c r="O316" s="58" t="str">
        <f t="shared" si="81"/>
        <v>% reduction in energy use</v>
      </c>
      <c r="P316" s="56" t="s">
        <v>2848</v>
      </c>
      <c r="Q316" s="56" t="s">
        <v>252</v>
      </c>
      <c r="R316" s="413" t="s">
        <v>253</v>
      </c>
      <c r="S316" s="58" t="str">
        <f t="shared" si="82"/>
        <v>U.S. DOE, 2016, Industrial Energy Efficiency Potential Analysis, https://energy.gov/sites/prod/files/2017/04/f34/energy-savings-by-state-industrial-methodology.pdf</v>
      </c>
      <c r="T316" s="58" t="str">
        <f t="shared" si="82"/>
        <v>U.S. DOE, 2016, Industrial Energy Efficiency Potential Analysis, https://energy.gov/sites/prod/files/2017/04/f34/energy-savings-by-state-industrial-methodology.pdf</v>
      </c>
    </row>
    <row r="317" spans="1:20" s="6" customFormat="1" ht="75">
      <c r="A317" s="77" t="str">
        <f t="shared" si="83"/>
        <v>Industry</v>
      </c>
      <c r="B317" s="77" t="str">
        <f t="shared" si="79"/>
        <v>Industry Energy Efficiency Standards</v>
      </c>
      <c r="C317" s="77" t="str">
        <f t="shared" si="79"/>
        <v>Percentage Improvement in Eqpt Efficiency Standards above BAU</v>
      </c>
      <c r="D317" s="11" t="s">
        <v>149</v>
      </c>
      <c r="E317" s="56"/>
      <c r="F317" s="11" t="s">
        <v>2813</v>
      </c>
      <c r="G317" s="56"/>
      <c r="H317" s="57">
        <v>51</v>
      </c>
      <c r="I317" s="56" t="s">
        <v>49</v>
      </c>
      <c r="J317" s="77" t="str">
        <f t="shared" si="80"/>
        <v>Industry Energy Efficiency Standards</v>
      </c>
      <c r="K317" s="64" t="str">
        <f t="shared" si="81"/>
        <v>indst efficiency standards</v>
      </c>
      <c r="L317" s="64">
        <f t="shared" si="81"/>
        <v>0</v>
      </c>
      <c r="M317" s="64">
        <f t="shared" si="81"/>
        <v>0.33</v>
      </c>
      <c r="N317" s="64">
        <f t="shared" si="81"/>
        <v>0.01</v>
      </c>
      <c r="O317" s="58" t="str">
        <f t="shared" si="81"/>
        <v>% reduction in energy use</v>
      </c>
      <c r="P317" s="56" t="s">
        <v>2848</v>
      </c>
      <c r="Q317" s="56" t="s">
        <v>252</v>
      </c>
      <c r="R317" s="413" t="s">
        <v>253</v>
      </c>
      <c r="S317" s="58" t="str">
        <f t="shared" si="82"/>
        <v>U.S. DOE, 2016, Industrial Energy Efficiency Potential Analysis, https://energy.gov/sites/prod/files/2017/04/f34/energy-savings-by-state-industrial-methodology.pdf</v>
      </c>
      <c r="T317" s="58" t="str">
        <f t="shared" si="82"/>
        <v>U.S. DOE, 2016, Industrial Energy Efficiency Potential Analysis, https://energy.gov/sites/prod/files/2017/04/f34/energy-savings-by-state-industrial-methodology.pdf</v>
      </c>
    </row>
    <row r="318" spans="1:20" ht="75">
      <c r="A318" s="77" t="str">
        <f t="shared" si="83"/>
        <v>Industry</v>
      </c>
      <c r="B318" s="77" t="str">
        <f>B$312</f>
        <v>Industry Energy Efficiency Standards</v>
      </c>
      <c r="C318" s="77" t="str">
        <f>C$312</f>
        <v>Percentage Improvement in Eqpt Efficiency Standards above BAU</v>
      </c>
      <c r="D318" s="11" t="s">
        <v>150</v>
      </c>
      <c r="E318" s="56"/>
      <c r="F318" s="11" t="s">
        <v>152</v>
      </c>
      <c r="G318" s="56"/>
      <c r="H318" s="57">
        <v>52</v>
      </c>
      <c r="I318" s="56" t="s">
        <v>49</v>
      </c>
      <c r="J318" s="77" t="str">
        <f t="shared" si="80"/>
        <v>Industry Energy Efficiency Standards</v>
      </c>
      <c r="K318" s="64" t="str">
        <f t="shared" si="81"/>
        <v>indst efficiency standards</v>
      </c>
      <c r="L318" s="64">
        <f>L$312</f>
        <v>0</v>
      </c>
      <c r="M318" s="64">
        <f>M$312</f>
        <v>0.33</v>
      </c>
      <c r="N318" s="64">
        <f>N$312</f>
        <v>0.01</v>
      </c>
      <c r="O318" s="58" t="str">
        <f>O$312</f>
        <v>% reduction in energy use</v>
      </c>
      <c r="P318" s="56" t="s">
        <v>2848</v>
      </c>
      <c r="Q318" s="56" t="s">
        <v>252</v>
      </c>
      <c r="R318" s="413" t="s">
        <v>253</v>
      </c>
      <c r="S318" s="58" t="str">
        <f t="shared" si="82"/>
        <v>U.S. DOE, 2016, Industrial Energy Efficiency Potential Analysis, https://energy.gov/sites/prod/files/2017/04/f34/energy-savings-by-state-industrial-methodology.pdf</v>
      </c>
      <c r="T318" s="58" t="str">
        <f t="shared" si="82"/>
        <v>U.S. DOE, 2016, Industrial Energy Efficiency Potential Analysis, https://energy.gov/sites/prod/files/2017/04/f34/energy-savings-by-state-industrial-methodology.pdf</v>
      </c>
    </row>
    <row r="319" spans="1:20" s="6" customFormat="1" ht="75">
      <c r="A319" s="77" t="str">
        <f t="shared" si="83"/>
        <v>Industry</v>
      </c>
      <c r="B319" s="77" t="str">
        <f t="shared" si="79"/>
        <v>Industry Energy Efficiency Standards</v>
      </c>
      <c r="C319" s="77" t="str">
        <f t="shared" si="79"/>
        <v>Percentage Improvement in Eqpt Efficiency Standards above BAU</v>
      </c>
      <c r="D319" s="11" t="s">
        <v>151</v>
      </c>
      <c r="E319" s="56"/>
      <c r="F319" s="11" t="s">
        <v>153</v>
      </c>
      <c r="G319" s="56"/>
      <c r="H319" s="57">
        <v>53</v>
      </c>
      <c r="I319" s="56" t="s">
        <v>49</v>
      </c>
      <c r="J319" s="77" t="str">
        <f t="shared" si="80"/>
        <v>Industry Energy Efficiency Standards</v>
      </c>
      <c r="K319" s="64" t="str">
        <f t="shared" si="81"/>
        <v>indst efficiency standards</v>
      </c>
      <c r="L319" s="64">
        <f t="shared" si="81"/>
        <v>0</v>
      </c>
      <c r="M319" s="64">
        <f t="shared" si="81"/>
        <v>0.33</v>
      </c>
      <c r="N319" s="64">
        <f t="shared" si="81"/>
        <v>0.01</v>
      </c>
      <c r="O319" s="58" t="str">
        <f t="shared" si="81"/>
        <v>% reduction in energy use</v>
      </c>
      <c r="P319" s="56" t="s">
        <v>2848</v>
      </c>
      <c r="Q319" s="56" t="s">
        <v>252</v>
      </c>
      <c r="R319" s="413" t="s">
        <v>253</v>
      </c>
      <c r="S319" s="58" t="str">
        <f t="shared" si="82"/>
        <v>U.S. DOE, 2016, Industrial Energy Efficiency Potential Analysis, https://energy.gov/sites/prod/files/2017/04/f34/energy-savings-by-state-industrial-methodology.pdf</v>
      </c>
      <c r="T319" s="58" t="str">
        <f t="shared" si="82"/>
        <v>U.S. DOE, 2016, Industrial Energy Efficiency Potential Analysis, https://energy.gov/sites/prod/files/2017/04/f34/energy-savings-by-state-industrial-methodology.pdf</v>
      </c>
    </row>
    <row r="320" spans="1:20" s="6" customFormat="1" ht="45">
      <c r="A320" s="346" t="s">
        <v>9</v>
      </c>
      <c r="B320" s="346" t="s">
        <v>25</v>
      </c>
      <c r="C320" s="346" t="s">
        <v>322</v>
      </c>
      <c r="D320" s="56"/>
      <c r="E320" s="56"/>
      <c r="F320" s="56"/>
      <c r="G320" s="56"/>
      <c r="H320" s="57">
        <v>54</v>
      </c>
      <c r="I320" s="56" t="s">
        <v>49</v>
      </c>
      <c r="J320" s="79" t="s">
        <v>25</v>
      </c>
      <c r="K320" s="79" t="s">
        <v>2432</v>
      </c>
      <c r="L320" s="62">
        <v>0</v>
      </c>
      <c r="M320" s="63">
        <v>1</v>
      </c>
      <c r="N320" s="63">
        <v>0.01</v>
      </c>
      <c r="O320" s="56" t="s">
        <v>38</v>
      </c>
      <c r="P320" s="56" t="s">
        <v>2495</v>
      </c>
      <c r="Q320" s="56" t="s">
        <v>254</v>
      </c>
      <c r="R320" s="413" t="s">
        <v>255</v>
      </c>
      <c r="S320" s="56" t="s">
        <v>176</v>
      </c>
      <c r="T320" s="58"/>
    </row>
    <row r="321" spans="1:20" ht="30">
      <c r="A321" s="346" t="s">
        <v>9</v>
      </c>
      <c r="B321" s="346" t="s">
        <v>3182</v>
      </c>
      <c r="C321" s="346" t="s">
        <v>2710</v>
      </c>
      <c r="D321" s="56" t="s">
        <v>145</v>
      </c>
      <c r="E321" s="56" t="s">
        <v>2711</v>
      </c>
      <c r="F321" s="11" t="s">
        <v>2725</v>
      </c>
      <c r="G321" s="56" t="s">
        <v>2717</v>
      </c>
      <c r="H321" s="57">
        <v>381</v>
      </c>
      <c r="I321" s="56" t="s">
        <v>50</v>
      </c>
      <c r="J321" s="346" t="s">
        <v>3182</v>
      </c>
      <c r="K321" s="79" t="s">
        <v>2724</v>
      </c>
      <c r="L321" s="62">
        <v>0</v>
      </c>
      <c r="M321" s="62">
        <v>1</v>
      </c>
      <c r="N321" s="63">
        <v>0.01</v>
      </c>
      <c r="O321" s="56" t="s">
        <v>2723</v>
      </c>
      <c r="Q321" s="56" t="s">
        <v>256</v>
      </c>
      <c r="R321" s="413" t="s">
        <v>3224</v>
      </c>
      <c r="S321" s="56"/>
      <c r="T321" s="56"/>
    </row>
    <row r="322" spans="1:20" ht="135">
      <c r="A322" s="77" t="str">
        <f t="shared" ref="A322:C353" si="84">A$321</f>
        <v>Industry</v>
      </c>
      <c r="B322" s="77" t="str">
        <f t="shared" si="84"/>
        <v>Electrification + Hydrogen</v>
      </c>
      <c r="C322" s="77" t="str">
        <f t="shared" si="84"/>
        <v>Fraction of Industrial Fuel Use Shifted to Other Fuels</v>
      </c>
      <c r="D322" s="56" t="s">
        <v>145</v>
      </c>
      <c r="E322" s="56" t="s">
        <v>2712</v>
      </c>
      <c r="F322" s="11" t="s">
        <v>2725</v>
      </c>
      <c r="G322" s="56" t="s">
        <v>2720</v>
      </c>
      <c r="H322" s="57">
        <v>382</v>
      </c>
      <c r="I322" s="56" t="s">
        <v>49</v>
      </c>
      <c r="J322" s="77" t="str">
        <f t="shared" ref="J322:O326" si="85">J$321</f>
        <v>Electrification + Hydrogen</v>
      </c>
      <c r="K322" s="77" t="str">
        <f t="shared" si="85"/>
        <v>indst fuel type shifting</v>
      </c>
      <c r="L322" s="356">
        <f t="shared" si="85"/>
        <v>0</v>
      </c>
      <c r="M322" s="356">
        <f t="shared" si="85"/>
        <v>1</v>
      </c>
      <c r="N322" s="356">
        <f t="shared" si="85"/>
        <v>0.01</v>
      </c>
      <c r="O322" s="77" t="str">
        <f t="shared" si="85"/>
        <v>% of fuel shifted</v>
      </c>
      <c r="P322" s="56" t="s">
        <v>3199</v>
      </c>
      <c r="Q322" s="77" t="str">
        <f t="shared" ref="Q322:R396" si="86">Q$321</f>
        <v>industry-ag-main.html#fuel-switching</v>
      </c>
      <c r="R322" s="401" t="str">
        <f t="shared" si="86"/>
        <v>industry-elec-and-hydrogen.html</v>
      </c>
      <c r="S322" s="56"/>
      <c r="T322" s="56"/>
    </row>
    <row r="323" spans="1:20" ht="135">
      <c r="A323" s="77" t="str">
        <f>A$321</f>
        <v>Industry</v>
      </c>
      <c r="B323" s="77" t="str">
        <f t="shared" si="84"/>
        <v>Electrification + Hydrogen</v>
      </c>
      <c r="C323" s="77" t="str">
        <f t="shared" si="84"/>
        <v>Fraction of Industrial Fuel Use Shifted to Other Fuels</v>
      </c>
      <c r="D323" s="56" t="s">
        <v>145</v>
      </c>
      <c r="E323" s="56" t="s">
        <v>2713</v>
      </c>
      <c r="F323" s="11" t="s">
        <v>2725</v>
      </c>
      <c r="G323" s="56" t="s">
        <v>2721</v>
      </c>
      <c r="H323" s="57">
        <v>383</v>
      </c>
      <c r="I323" s="56" t="s">
        <v>49</v>
      </c>
      <c r="J323" s="77" t="str">
        <f t="shared" si="85"/>
        <v>Electrification + Hydrogen</v>
      </c>
      <c r="K323" s="77" t="str">
        <f t="shared" si="85"/>
        <v>indst fuel type shifting</v>
      </c>
      <c r="L323" s="356">
        <f t="shared" si="85"/>
        <v>0</v>
      </c>
      <c r="M323" s="356">
        <f t="shared" si="85"/>
        <v>1</v>
      </c>
      <c r="N323" s="356">
        <f t="shared" si="85"/>
        <v>0.01</v>
      </c>
      <c r="O323" s="77" t="str">
        <f t="shared" si="85"/>
        <v>% of fuel shifted</v>
      </c>
      <c r="P323" s="56" t="s">
        <v>3184</v>
      </c>
      <c r="Q323" s="77" t="str">
        <f t="shared" si="86"/>
        <v>industry-ag-main.html#fuel-switching</v>
      </c>
      <c r="R323" s="401" t="str">
        <f t="shared" si="86"/>
        <v>industry-elec-and-hydrogen.html</v>
      </c>
      <c r="S323" s="56"/>
      <c r="T323" s="56"/>
    </row>
    <row r="324" spans="1:20" ht="135">
      <c r="A324" s="77" t="str">
        <f t="shared" ref="A324:C355" si="87">A$321</f>
        <v>Industry</v>
      </c>
      <c r="B324" s="77" t="str">
        <f t="shared" si="84"/>
        <v>Electrification + Hydrogen</v>
      </c>
      <c r="C324" s="77" t="str">
        <f t="shared" si="84"/>
        <v>Fraction of Industrial Fuel Use Shifted to Other Fuels</v>
      </c>
      <c r="D324" s="56" t="s">
        <v>145</v>
      </c>
      <c r="E324" s="56" t="s">
        <v>2714</v>
      </c>
      <c r="F324" s="11" t="s">
        <v>2725</v>
      </c>
      <c r="G324" s="56" t="s">
        <v>2718</v>
      </c>
      <c r="H324" s="57">
        <v>384</v>
      </c>
      <c r="I324" s="56" t="s">
        <v>49</v>
      </c>
      <c r="J324" s="77" t="str">
        <f t="shared" si="85"/>
        <v>Electrification + Hydrogen</v>
      </c>
      <c r="K324" s="77" t="str">
        <f t="shared" si="85"/>
        <v>indst fuel type shifting</v>
      </c>
      <c r="L324" s="356">
        <f t="shared" si="85"/>
        <v>0</v>
      </c>
      <c r="M324" s="356">
        <f t="shared" si="85"/>
        <v>1</v>
      </c>
      <c r="N324" s="356">
        <f t="shared" si="85"/>
        <v>0.01</v>
      </c>
      <c r="O324" s="77" t="str">
        <f t="shared" si="85"/>
        <v>% of fuel shifted</v>
      </c>
      <c r="P324" s="56" t="s">
        <v>3332</v>
      </c>
      <c r="Q324" s="77" t="str">
        <f t="shared" si="86"/>
        <v>industry-ag-main.html#fuel-switching</v>
      </c>
      <c r="R324" s="401" t="str">
        <f t="shared" si="86"/>
        <v>industry-elec-and-hydrogen.html</v>
      </c>
      <c r="S324" s="56"/>
      <c r="T324" s="56"/>
    </row>
    <row r="325" spans="1:20" ht="135">
      <c r="A325" s="77" t="str">
        <f t="shared" si="87"/>
        <v>Industry</v>
      </c>
      <c r="B325" s="77" t="str">
        <f t="shared" si="84"/>
        <v>Electrification + Hydrogen</v>
      </c>
      <c r="C325" s="77" t="str">
        <f t="shared" si="84"/>
        <v>Fraction of Industrial Fuel Use Shifted to Other Fuels</v>
      </c>
      <c r="D325" s="56" t="s">
        <v>145</v>
      </c>
      <c r="E325" s="56" t="s">
        <v>2715</v>
      </c>
      <c r="F325" s="11" t="s">
        <v>2725</v>
      </c>
      <c r="G325" s="56" t="s">
        <v>2719</v>
      </c>
      <c r="H325" s="57">
        <v>385</v>
      </c>
      <c r="I325" s="56" t="s">
        <v>49</v>
      </c>
      <c r="J325" s="77" t="str">
        <f t="shared" si="85"/>
        <v>Electrification + Hydrogen</v>
      </c>
      <c r="K325" s="77" t="str">
        <f t="shared" si="85"/>
        <v>indst fuel type shifting</v>
      </c>
      <c r="L325" s="356">
        <f t="shared" si="85"/>
        <v>0</v>
      </c>
      <c r="M325" s="356">
        <f t="shared" si="85"/>
        <v>1</v>
      </c>
      <c r="N325" s="356">
        <f t="shared" si="85"/>
        <v>0.01</v>
      </c>
      <c r="O325" s="77" t="str">
        <f t="shared" si="85"/>
        <v>% of fuel shifted</v>
      </c>
      <c r="P325" s="56" t="s">
        <v>3185</v>
      </c>
      <c r="Q325" s="77" t="str">
        <f t="shared" si="86"/>
        <v>industry-ag-main.html#fuel-switching</v>
      </c>
      <c r="R325" s="401" t="str">
        <f t="shared" si="86"/>
        <v>industry-elec-and-hydrogen.html</v>
      </c>
      <c r="S325" s="56"/>
      <c r="T325" s="56"/>
    </row>
    <row r="326" spans="1:20" ht="30">
      <c r="A326" s="77" t="str">
        <f t="shared" si="87"/>
        <v>Industry</v>
      </c>
      <c r="B326" s="77" t="str">
        <f t="shared" si="84"/>
        <v>Electrification + Hydrogen</v>
      </c>
      <c r="C326" s="77" t="str">
        <f t="shared" si="84"/>
        <v>Fraction of Industrial Fuel Use Shifted to Other Fuels</v>
      </c>
      <c r="D326" s="56" t="s">
        <v>145</v>
      </c>
      <c r="E326" s="56" t="s">
        <v>2716</v>
      </c>
      <c r="F326" s="11" t="s">
        <v>2725</v>
      </c>
      <c r="G326" s="56" t="s">
        <v>2722</v>
      </c>
      <c r="H326" s="57">
        <v>386</v>
      </c>
      <c r="I326" s="56" t="s">
        <v>50</v>
      </c>
      <c r="J326" s="77" t="str">
        <f t="shared" si="85"/>
        <v>Electrification + Hydrogen</v>
      </c>
      <c r="K326" s="77" t="str">
        <f t="shared" si="85"/>
        <v>indst fuel type shifting</v>
      </c>
      <c r="L326" s="356">
        <f t="shared" si="85"/>
        <v>0</v>
      </c>
      <c r="M326" s="356">
        <f t="shared" si="85"/>
        <v>1</v>
      </c>
      <c r="N326" s="356">
        <f t="shared" si="85"/>
        <v>0.01</v>
      </c>
      <c r="O326" s="77" t="str">
        <f t="shared" si="85"/>
        <v>% of fuel shifted</v>
      </c>
      <c r="P326" s="56"/>
      <c r="Q326" s="77" t="str">
        <f t="shared" si="86"/>
        <v>industry-ag-main.html#fuel-switching</v>
      </c>
      <c r="R326" s="401" t="str">
        <f t="shared" si="86"/>
        <v>industry-elec-and-hydrogen.html</v>
      </c>
      <c r="S326" s="56"/>
      <c r="T326" s="56"/>
    </row>
    <row r="327" spans="1:20" ht="30">
      <c r="A327" s="77" t="str">
        <f t="shared" si="87"/>
        <v>Industry</v>
      </c>
      <c r="B327" s="77" t="str">
        <f t="shared" si="84"/>
        <v>Electrification + Hydrogen</v>
      </c>
      <c r="C327" s="77" t="str">
        <f t="shared" si="84"/>
        <v>Fraction of Industrial Fuel Use Shifted to Other Fuels</v>
      </c>
      <c r="D327" s="56" t="s">
        <v>145</v>
      </c>
      <c r="E327" s="56" t="s">
        <v>3228</v>
      </c>
      <c r="F327" s="11" t="s">
        <v>2725</v>
      </c>
      <c r="G327" s="56" t="s">
        <v>3231</v>
      </c>
      <c r="H327" s="57">
        <v>387</v>
      </c>
      <c r="I327" s="56" t="s">
        <v>50</v>
      </c>
      <c r="J327" s="77" t="str">
        <f t="shared" ref="J327:O369" si="88">J$321</f>
        <v>Electrification + Hydrogen</v>
      </c>
      <c r="K327" s="77" t="str">
        <f t="shared" si="88"/>
        <v>indst fuel type shifting</v>
      </c>
      <c r="L327" s="356">
        <f t="shared" si="88"/>
        <v>0</v>
      </c>
      <c r="M327" s="356">
        <f t="shared" si="88"/>
        <v>1</v>
      </c>
      <c r="N327" s="356">
        <f t="shared" si="88"/>
        <v>0.01</v>
      </c>
      <c r="O327" s="77" t="str">
        <f t="shared" si="88"/>
        <v>% of fuel shifted</v>
      </c>
      <c r="P327" s="56"/>
      <c r="Q327" s="77" t="str">
        <f t="shared" si="86"/>
        <v>industry-ag-main.html#fuel-switching</v>
      </c>
      <c r="R327" s="401" t="str">
        <f t="shared" si="86"/>
        <v>industry-elec-and-hydrogen.html</v>
      </c>
      <c r="S327" s="56"/>
      <c r="T327" s="56"/>
    </row>
    <row r="328" spans="1:20" ht="135">
      <c r="A328" s="77" t="str">
        <f t="shared" si="87"/>
        <v>Industry</v>
      </c>
      <c r="B328" s="77" t="str">
        <f t="shared" si="84"/>
        <v>Electrification + Hydrogen</v>
      </c>
      <c r="C328" s="77" t="str">
        <f t="shared" si="84"/>
        <v>Fraction of Industrial Fuel Use Shifted to Other Fuels</v>
      </c>
      <c r="D328" s="56" t="s">
        <v>145</v>
      </c>
      <c r="E328" s="56" t="s">
        <v>3229</v>
      </c>
      <c r="F328" s="11" t="s">
        <v>2725</v>
      </c>
      <c r="G328" s="56" t="s">
        <v>3233</v>
      </c>
      <c r="H328" s="57">
        <v>388</v>
      </c>
      <c r="I328" s="56" t="s">
        <v>49</v>
      </c>
      <c r="J328" s="77" t="str">
        <f t="shared" si="88"/>
        <v>Electrification + Hydrogen</v>
      </c>
      <c r="K328" s="77" t="str">
        <f t="shared" si="88"/>
        <v>indst fuel type shifting</v>
      </c>
      <c r="L328" s="356">
        <f t="shared" si="88"/>
        <v>0</v>
      </c>
      <c r="M328" s="356">
        <f t="shared" si="88"/>
        <v>1</v>
      </c>
      <c r="N328" s="356">
        <f t="shared" si="88"/>
        <v>0.01</v>
      </c>
      <c r="O328" s="77" t="str">
        <f t="shared" si="88"/>
        <v>% of fuel shifted</v>
      </c>
      <c r="P328" s="56" t="s">
        <v>3238</v>
      </c>
      <c r="Q328" s="77" t="str">
        <f t="shared" si="86"/>
        <v>industry-ag-main.html#fuel-switching</v>
      </c>
      <c r="R328" s="401" t="str">
        <f t="shared" si="86"/>
        <v>industry-elec-and-hydrogen.html</v>
      </c>
      <c r="S328" s="56"/>
      <c r="T328" s="56"/>
    </row>
    <row r="329" spans="1:20" ht="135">
      <c r="A329" s="77" t="str">
        <f t="shared" si="87"/>
        <v>Industry</v>
      </c>
      <c r="B329" s="77" t="str">
        <f t="shared" si="84"/>
        <v>Electrification + Hydrogen</v>
      </c>
      <c r="C329" s="77" t="str">
        <f t="shared" si="84"/>
        <v>Fraction of Industrial Fuel Use Shifted to Other Fuels</v>
      </c>
      <c r="D329" s="56" t="s">
        <v>145</v>
      </c>
      <c r="E329" s="56" t="s">
        <v>3230</v>
      </c>
      <c r="F329" s="11" t="s">
        <v>2725</v>
      </c>
      <c r="G329" s="56" t="s">
        <v>3234</v>
      </c>
      <c r="H329" s="57">
        <v>389</v>
      </c>
      <c r="I329" s="56" t="s">
        <v>49</v>
      </c>
      <c r="J329" s="77" t="str">
        <f t="shared" si="88"/>
        <v>Electrification + Hydrogen</v>
      </c>
      <c r="K329" s="77" t="str">
        <f t="shared" si="88"/>
        <v>indst fuel type shifting</v>
      </c>
      <c r="L329" s="356">
        <f t="shared" si="88"/>
        <v>0</v>
      </c>
      <c r="M329" s="356">
        <f t="shared" si="88"/>
        <v>1</v>
      </c>
      <c r="N329" s="356">
        <f t="shared" si="88"/>
        <v>0.01</v>
      </c>
      <c r="O329" s="77" t="str">
        <f t="shared" si="88"/>
        <v>% of fuel shifted</v>
      </c>
      <c r="P329" s="56" t="s">
        <v>3239</v>
      </c>
      <c r="Q329" s="77" t="str">
        <f t="shared" si="86"/>
        <v>industry-ag-main.html#fuel-switching</v>
      </c>
      <c r="R329" s="401" t="str">
        <f t="shared" si="86"/>
        <v>industry-elec-and-hydrogen.html</v>
      </c>
      <c r="S329" s="56"/>
      <c r="T329" s="56"/>
    </row>
    <row r="330" spans="1:20" ht="30">
      <c r="A330" s="77" t="str">
        <f t="shared" si="87"/>
        <v>Industry</v>
      </c>
      <c r="B330" s="77" t="str">
        <f t="shared" si="84"/>
        <v>Electrification + Hydrogen</v>
      </c>
      <c r="C330" s="77" t="str">
        <f t="shared" si="84"/>
        <v>Fraction of Industrial Fuel Use Shifted to Other Fuels</v>
      </c>
      <c r="D330" s="56" t="s">
        <v>145</v>
      </c>
      <c r="E330" s="56" t="s">
        <v>3227</v>
      </c>
      <c r="F330" s="11" t="s">
        <v>2725</v>
      </c>
      <c r="G330" s="56" t="s">
        <v>3232</v>
      </c>
      <c r="H330" s="57">
        <v>390</v>
      </c>
      <c r="I330" s="56" t="s">
        <v>50</v>
      </c>
      <c r="J330" s="77" t="str">
        <f t="shared" si="88"/>
        <v>Electrification + Hydrogen</v>
      </c>
      <c r="K330" s="77" t="str">
        <f t="shared" si="88"/>
        <v>indst fuel type shifting</v>
      </c>
      <c r="L330" s="356">
        <f t="shared" si="88"/>
        <v>0</v>
      </c>
      <c r="M330" s="356">
        <f t="shared" si="88"/>
        <v>1</v>
      </c>
      <c r="N330" s="356">
        <f t="shared" si="88"/>
        <v>0.01</v>
      </c>
      <c r="O330" s="77" t="str">
        <f t="shared" si="88"/>
        <v>% of fuel shifted</v>
      </c>
      <c r="P330" s="56"/>
      <c r="Q330" s="77" t="str">
        <f t="shared" si="86"/>
        <v>industry-ag-main.html#fuel-switching</v>
      </c>
      <c r="R330" s="401" t="str">
        <f t="shared" si="86"/>
        <v>industry-elec-and-hydrogen.html</v>
      </c>
      <c r="S330" s="56"/>
      <c r="T330" s="56"/>
    </row>
    <row r="331" spans="1:20" ht="30">
      <c r="A331" s="77" t="str">
        <f t="shared" si="87"/>
        <v>Industry</v>
      </c>
      <c r="B331" s="77" t="str">
        <f t="shared" si="84"/>
        <v>Electrification + Hydrogen</v>
      </c>
      <c r="C331" s="77" t="str">
        <f t="shared" si="84"/>
        <v>Fraction of Industrial Fuel Use Shifted to Other Fuels</v>
      </c>
      <c r="D331" s="11" t="s">
        <v>146</v>
      </c>
      <c r="E331" s="56" t="s">
        <v>2711</v>
      </c>
      <c r="F331" s="11" t="s">
        <v>2726</v>
      </c>
      <c r="G331" s="56" t="s">
        <v>2717</v>
      </c>
      <c r="H331" s="57">
        <v>391</v>
      </c>
      <c r="I331" s="56" t="s">
        <v>50</v>
      </c>
      <c r="J331" s="77" t="str">
        <f t="shared" si="88"/>
        <v>Electrification + Hydrogen</v>
      </c>
      <c r="K331" s="77" t="str">
        <f t="shared" si="88"/>
        <v>indst fuel type shifting</v>
      </c>
      <c r="L331" s="356">
        <f t="shared" si="88"/>
        <v>0</v>
      </c>
      <c r="M331" s="356">
        <f t="shared" si="88"/>
        <v>1</v>
      </c>
      <c r="N331" s="356">
        <f t="shared" si="88"/>
        <v>0.01</v>
      </c>
      <c r="O331" s="77" t="str">
        <f t="shared" si="88"/>
        <v>% of fuel shifted</v>
      </c>
      <c r="P331" s="56"/>
      <c r="Q331" s="77" t="str">
        <f t="shared" si="86"/>
        <v>industry-ag-main.html#fuel-switching</v>
      </c>
      <c r="R331" s="401" t="str">
        <f t="shared" si="86"/>
        <v>industry-elec-and-hydrogen.html</v>
      </c>
      <c r="S331" s="56"/>
      <c r="T331" s="56"/>
    </row>
    <row r="332" spans="1:20" ht="135">
      <c r="A332" s="77" t="str">
        <f t="shared" si="87"/>
        <v>Industry</v>
      </c>
      <c r="B332" s="77" t="str">
        <f t="shared" si="84"/>
        <v>Electrification + Hydrogen</v>
      </c>
      <c r="C332" s="77" t="str">
        <f t="shared" si="84"/>
        <v>Fraction of Industrial Fuel Use Shifted to Other Fuels</v>
      </c>
      <c r="D332" s="11" t="s">
        <v>146</v>
      </c>
      <c r="E332" s="56" t="s">
        <v>2712</v>
      </c>
      <c r="F332" s="11" t="s">
        <v>2726</v>
      </c>
      <c r="G332" s="56" t="s">
        <v>2720</v>
      </c>
      <c r="H332" s="57">
        <v>392</v>
      </c>
      <c r="I332" s="56" t="s">
        <v>49</v>
      </c>
      <c r="J332" s="77" t="str">
        <f t="shared" si="88"/>
        <v>Electrification + Hydrogen</v>
      </c>
      <c r="K332" s="77" t="str">
        <f t="shared" si="88"/>
        <v>indst fuel type shifting</v>
      </c>
      <c r="L332" s="356">
        <f t="shared" si="88"/>
        <v>0</v>
      </c>
      <c r="M332" s="356">
        <f t="shared" si="88"/>
        <v>1</v>
      </c>
      <c r="N332" s="356">
        <f t="shared" si="88"/>
        <v>0.01</v>
      </c>
      <c r="O332" s="77" t="str">
        <f t="shared" si="88"/>
        <v>% of fuel shifted</v>
      </c>
      <c r="P332" s="56" t="s">
        <v>3186</v>
      </c>
      <c r="Q332" s="77" t="str">
        <f t="shared" si="86"/>
        <v>industry-ag-main.html#fuel-switching</v>
      </c>
      <c r="R332" s="401" t="str">
        <f t="shared" si="86"/>
        <v>industry-elec-and-hydrogen.html</v>
      </c>
      <c r="S332" s="56"/>
      <c r="T332" s="56"/>
    </row>
    <row r="333" spans="1:20" ht="150">
      <c r="A333" s="77" t="str">
        <f t="shared" si="87"/>
        <v>Industry</v>
      </c>
      <c r="B333" s="77" t="str">
        <f t="shared" si="84"/>
        <v>Electrification + Hydrogen</v>
      </c>
      <c r="C333" s="77" t="str">
        <f t="shared" si="84"/>
        <v>Fraction of Industrial Fuel Use Shifted to Other Fuels</v>
      </c>
      <c r="D333" s="11" t="s">
        <v>146</v>
      </c>
      <c r="E333" s="56" t="s">
        <v>2713</v>
      </c>
      <c r="F333" s="11" t="s">
        <v>2726</v>
      </c>
      <c r="G333" s="56" t="s">
        <v>2721</v>
      </c>
      <c r="H333" s="57">
        <v>393</v>
      </c>
      <c r="I333" s="56" t="s">
        <v>49</v>
      </c>
      <c r="J333" s="77" t="str">
        <f t="shared" si="88"/>
        <v>Electrification + Hydrogen</v>
      </c>
      <c r="K333" s="77" t="str">
        <f t="shared" si="88"/>
        <v>indst fuel type shifting</v>
      </c>
      <c r="L333" s="356">
        <f t="shared" si="88"/>
        <v>0</v>
      </c>
      <c r="M333" s="356">
        <f t="shared" si="88"/>
        <v>1</v>
      </c>
      <c r="N333" s="356">
        <f t="shared" si="88"/>
        <v>0.01</v>
      </c>
      <c r="O333" s="77" t="str">
        <f t="shared" si="88"/>
        <v>% of fuel shifted</v>
      </c>
      <c r="P333" s="56" t="s">
        <v>3187</v>
      </c>
      <c r="Q333" s="77" t="str">
        <f t="shared" si="86"/>
        <v>industry-ag-main.html#fuel-switching</v>
      </c>
      <c r="R333" s="401" t="str">
        <f t="shared" si="86"/>
        <v>industry-elec-and-hydrogen.html</v>
      </c>
      <c r="S333" s="56"/>
      <c r="T333" s="56"/>
    </row>
    <row r="334" spans="1:20" ht="150">
      <c r="A334" s="77" t="str">
        <f t="shared" si="87"/>
        <v>Industry</v>
      </c>
      <c r="B334" s="77" t="str">
        <f t="shared" si="84"/>
        <v>Electrification + Hydrogen</v>
      </c>
      <c r="C334" s="77" t="str">
        <f t="shared" si="84"/>
        <v>Fraction of Industrial Fuel Use Shifted to Other Fuels</v>
      </c>
      <c r="D334" s="11" t="s">
        <v>146</v>
      </c>
      <c r="E334" s="56" t="s">
        <v>2714</v>
      </c>
      <c r="F334" s="11" t="s">
        <v>2726</v>
      </c>
      <c r="G334" s="56" t="s">
        <v>2718</v>
      </c>
      <c r="H334" s="57">
        <v>394</v>
      </c>
      <c r="I334" s="56" t="s">
        <v>49</v>
      </c>
      <c r="J334" s="77" t="str">
        <f t="shared" si="88"/>
        <v>Electrification + Hydrogen</v>
      </c>
      <c r="K334" s="77" t="str">
        <f t="shared" si="88"/>
        <v>indst fuel type shifting</v>
      </c>
      <c r="L334" s="356">
        <f t="shared" si="88"/>
        <v>0</v>
      </c>
      <c r="M334" s="356">
        <f t="shared" si="88"/>
        <v>1</v>
      </c>
      <c r="N334" s="356">
        <f t="shared" si="88"/>
        <v>0.01</v>
      </c>
      <c r="O334" s="77" t="str">
        <f t="shared" si="88"/>
        <v>% of fuel shifted</v>
      </c>
      <c r="P334" s="56" t="s">
        <v>3235</v>
      </c>
      <c r="Q334" s="77" t="str">
        <f t="shared" si="86"/>
        <v>industry-ag-main.html#fuel-switching</v>
      </c>
      <c r="R334" s="401" t="str">
        <f t="shared" si="86"/>
        <v>industry-elec-and-hydrogen.html</v>
      </c>
      <c r="S334" s="56"/>
      <c r="T334" s="56"/>
    </row>
    <row r="335" spans="1:20" ht="30">
      <c r="A335" s="77" t="str">
        <f t="shared" si="87"/>
        <v>Industry</v>
      </c>
      <c r="B335" s="77" t="str">
        <f t="shared" si="84"/>
        <v>Electrification + Hydrogen</v>
      </c>
      <c r="C335" s="77" t="str">
        <f t="shared" si="84"/>
        <v>Fraction of Industrial Fuel Use Shifted to Other Fuels</v>
      </c>
      <c r="D335" s="11" t="s">
        <v>146</v>
      </c>
      <c r="E335" s="56" t="s">
        <v>2715</v>
      </c>
      <c r="F335" s="11" t="s">
        <v>2726</v>
      </c>
      <c r="G335" s="56" t="s">
        <v>2719</v>
      </c>
      <c r="H335" s="57">
        <v>395</v>
      </c>
      <c r="I335" s="56" t="s">
        <v>50</v>
      </c>
      <c r="J335" s="77" t="str">
        <f t="shared" si="88"/>
        <v>Electrification + Hydrogen</v>
      </c>
      <c r="K335" s="77" t="str">
        <f t="shared" si="88"/>
        <v>indst fuel type shifting</v>
      </c>
      <c r="L335" s="356">
        <f t="shared" si="88"/>
        <v>0</v>
      </c>
      <c r="M335" s="356">
        <f t="shared" si="88"/>
        <v>1</v>
      </c>
      <c r="N335" s="356">
        <f t="shared" si="88"/>
        <v>0.01</v>
      </c>
      <c r="O335" s="77" t="str">
        <f t="shared" si="88"/>
        <v>% of fuel shifted</v>
      </c>
      <c r="P335" s="56"/>
      <c r="Q335" s="77" t="str">
        <f t="shared" si="86"/>
        <v>industry-ag-main.html#fuel-switching</v>
      </c>
      <c r="R335" s="401" t="str">
        <f t="shared" si="86"/>
        <v>industry-elec-and-hydrogen.html</v>
      </c>
      <c r="S335" s="56"/>
      <c r="T335" s="56"/>
    </row>
    <row r="336" spans="1:20" ht="30">
      <c r="A336" s="77" t="str">
        <f t="shared" si="87"/>
        <v>Industry</v>
      </c>
      <c r="B336" s="77" t="str">
        <f t="shared" si="84"/>
        <v>Electrification + Hydrogen</v>
      </c>
      <c r="C336" s="77" t="str">
        <f t="shared" si="84"/>
        <v>Fraction of Industrial Fuel Use Shifted to Other Fuels</v>
      </c>
      <c r="D336" s="11" t="s">
        <v>146</v>
      </c>
      <c r="E336" s="56" t="s">
        <v>2716</v>
      </c>
      <c r="F336" s="11" t="s">
        <v>2726</v>
      </c>
      <c r="G336" s="56" t="s">
        <v>2722</v>
      </c>
      <c r="H336" s="57">
        <v>396</v>
      </c>
      <c r="I336" s="56" t="s">
        <v>50</v>
      </c>
      <c r="J336" s="77" t="str">
        <f t="shared" si="88"/>
        <v>Electrification + Hydrogen</v>
      </c>
      <c r="K336" s="77" t="str">
        <f t="shared" si="88"/>
        <v>indst fuel type shifting</v>
      </c>
      <c r="L336" s="356">
        <f t="shared" si="88"/>
        <v>0</v>
      </c>
      <c r="M336" s="356">
        <f t="shared" si="88"/>
        <v>1</v>
      </c>
      <c r="N336" s="356">
        <f t="shared" si="88"/>
        <v>0.01</v>
      </c>
      <c r="O336" s="77" t="str">
        <f t="shared" si="88"/>
        <v>% of fuel shifted</v>
      </c>
      <c r="P336" s="56"/>
      <c r="Q336" s="77" t="str">
        <f t="shared" si="86"/>
        <v>industry-ag-main.html#fuel-switching</v>
      </c>
      <c r="R336" s="401" t="str">
        <f t="shared" si="86"/>
        <v>industry-elec-and-hydrogen.html</v>
      </c>
      <c r="S336" s="56"/>
      <c r="T336" s="56"/>
    </row>
    <row r="337" spans="1:20" ht="150">
      <c r="A337" s="77" t="str">
        <f t="shared" si="87"/>
        <v>Industry</v>
      </c>
      <c r="B337" s="77" t="str">
        <f t="shared" si="84"/>
        <v>Electrification + Hydrogen</v>
      </c>
      <c r="C337" s="77" t="str">
        <f t="shared" si="84"/>
        <v>Fraction of Industrial Fuel Use Shifted to Other Fuels</v>
      </c>
      <c r="D337" s="11" t="s">
        <v>146</v>
      </c>
      <c r="E337" s="56" t="s">
        <v>3228</v>
      </c>
      <c r="F337" s="11" t="s">
        <v>2726</v>
      </c>
      <c r="G337" s="56" t="s">
        <v>3231</v>
      </c>
      <c r="H337" s="57">
        <v>397</v>
      </c>
      <c r="I337" s="56" t="s">
        <v>49</v>
      </c>
      <c r="J337" s="77" t="str">
        <f t="shared" si="88"/>
        <v>Electrification + Hydrogen</v>
      </c>
      <c r="K337" s="77" t="str">
        <f t="shared" si="88"/>
        <v>indst fuel type shifting</v>
      </c>
      <c r="L337" s="356">
        <f t="shared" si="88"/>
        <v>0</v>
      </c>
      <c r="M337" s="356">
        <f t="shared" si="88"/>
        <v>1</v>
      </c>
      <c r="N337" s="356">
        <f t="shared" si="88"/>
        <v>0.01</v>
      </c>
      <c r="O337" s="77" t="str">
        <f t="shared" si="88"/>
        <v>% of fuel shifted</v>
      </c>
      <c r="P337" s="56" t="s">
        <v>3240</v>
      </c>
      <c r="Q337" s="77" t="str">
        <f t="shared" si="86"/>
        <v>industry-ag-main.html#fuel-switching</v>
      </c>
      <c r="R337" s="401" t="str">
        <f t="shared" si="86"/>
        <v>industry-elec-and-hydrogen.html</v>
      </c>
      <c r="S337" s="56"/>
      <c r="T337" s="56"/>
    </row>
    <row r="338" spans="1:20" ht="30">
      <c r="A338" s="77" t="str">
        <f t="shared" si="87"/>
        <v>Industry</v>
      </c>
      <c r="B338" s="77" t="str">
        <f t="shared" si="84"/>
        <v>Electrification + Hydrogen</v>
      </c>
      <c r="C338" s="77" t="str">
        <f t="shared" si="84"/>
        <v>Fraction of Industrial Fuel Use Shifted to Other Fuels</v>
      </c>
      <c r="D338" s="11" t="s">
        <v>146</v>
      </c>
      <c r="E338" s="56" t="s">
        <v>3229</v>
      </c>
      <c r="F338" s="11" t="s">
        <v>2726</v>
      </c>
      <c r="G338" s="56" t="s">
        <v>3233</v>
      </c>
      <c r="H338" s="57">
        <v>398</v>
      </c>
      <c r="I338" s="56" t="s">
        <v>50</v>
      </c>
      <c r="J338" s="77" t="str">
        <f t="shared" si="88"/>
        <v>Electrification + Hydrogen</v>
      </c>
      <c r="K338" s="77" t="str">
        <f t="shared" si="88"/>
        <v>indst fuel type shifting</v>
      </c>
      <c r="L338" s="356">
        <f t="shared" si="88"/>
        <v>0</v>
      </c>
      <c r="M338" s="356">
        <f t="shared" si="88"/>
        <v>1</v>
      </c>
      <c r="N338" s="356">
        <f t="shared" si="88"/>
        <v>0.01</v>
      </c>
      <c r="O338" s="77" t="str">
        <f t="shared" si="88"/>
        <v>% of fuel shifted</v>
      </c>
      <c r="P338" s="56"/>
      <c r="Q338" s="77" t="str">
        <f t="shared" si="86"/>
        <v>industry-ag-main.html#fuel-switching</v>
      </c>
      <c r="R338" s="401" t="str">
        <f t="shared" si="86"/>
        <v>industry-elec-and-hydrogen.html</v>
      </c>
      <c r="S338" s="56"/>
      <c r="T338" s="56"/>
    </row>
    <row r="339" spans="1:20" ht="30">
      <c r="A339" s="77" t="str">
        <f t="shared" si="87"/>
        <v>Industry</v>
      </c>
      <c r="B339" s="77" t="str">
        <f t="shared" si="84"/>
        <v>Electrification + Hydrogen</v>
      </c>
      <c r="C339" s="77" t="str">
        <f t="shared" si="84"/>
        <v>Fraction of Industrial Fuel Use Shifted to Other Fuels</v>
      </c>
      <c r="D339" s="11" t="s">
        <v>146</v>
      </c>
      <c r="E339" s="56" t="s">
        <v>3230</v>
      </c>
      <c r="F339" s="11" t="s">
        <v>2726</v>
      </c>
      <c r="G339" s="56" t="s">
        <v>3234</v>
      </c>
      <c r="H339" s="57">
        <v>399</v>
      </c>
      <c r="I339" s="56" t="s">
        <v>50</v>
      </c>
      <c r="J339" s="77" t="str">
        <f t="shared" si="88"/>
        <v>Electrification + Hydrogen</v>
      </c>
      <c r="K339" s="77" t="str">
        <f t="shared" si="88"/>
        <v>indst fuel type shifting</v>
      </c>
      <c r="L339" s="356">
        <f t="shared" si="88"/>
        <v>0</v>
      </c>
      <c r="M339" s="356">
        <f t="shared" si="88"/>
        <v>1</v>
      </c>
      <c r="N339" s="356">
        <f t="shared" si="88"/>
        <v>0.01</v>
      </c>
      <c r="O339" s="77" t="str">
        <f t="shared" si="88"/>
        <v>% of fuel shifted</v>
      </c>
      <c r="P339" s="56"/>
      <c r="Q339" s="77" t="str">
        <f t="shared" si="86"/>
        <v>industry-ag-main.html#fuel-switching</v>
      </c>
      <c r="R339" s="401" t="str">
        <f t="shared" si="86"/>
        <v>industry-elec-and-hydrogen.html</v>
      </c>
      <c r="S339" s="56"/>
      <c r="T339" s="56"/>
    </row>
    <row r="340" spans="1:20" ht="30">
      <c r="A340" s="77" t="str">
        <f t="shared" si="87"/>
        <v>Industry</v>
      </c>
      <c r="B340" s="77" t="str">
        <f t="shared" si="84"/>
        <v>Electrification + Hydrogen</v>
      </c>
      <c r="C340" s="77" t="str">
        <f t="shared" si="84"/>
        <v>Fraction of Industrial Fuel Use Shifted to Other Fuels</v>
      </c>
      <c r="D340" s="11" t="s">
        <v>146</v>
      </c>
      <c r="E340" s="56" t="s">
        <v>3227</v>
      </c>
      <c r="F340" s="11" t="s">
        <v>2726</v>
      </c>
      <c r="G340" s="56" t="s">
        <v>3232</v>
      </c>
      <c r="H340" s="57">
        <v>400</v>
      </c>
      <c r="I340" s="56" t="s">
        <v>50</v>
      </c>
      <c r="J340" s="77" t="str">
        <f t="shared" si="88"/>
        <v>Electrification + Hydrogen</v>
      </c>
      <c r="K340" s="77" t="str">
        <f t="shared" si="88"/>
        <v>indst fuel type shifting</v>
      </c>
      <c r="L340" s="356">
        <f t="shared" si="88"/>
        <v>0</v>
      </c>
      <c r="M340" s="356">
        <f t="shared" si="88"/>
        <v>1</v>
      </c>
      <c r="N340" s="356">
        <f t="shared" si="88"/>
        <v>0.01</v>
      </c>
      <c r="O340" s="77" t="str">
        <f t="shared" si="88"/>
        <v>% of fuel shifted</v>
      </c>
      <c r="P340" s="56"/>
      <c r="Q340" s="77" t="str">
        <f t="shared" si="86"/>
        <v>industry-ag-main.html#fuel-switching</v>
      </c>
      <c r="R340" s="401" t="str">
        <f t="shared" si="86"/>
        <v>industry-elec-and-hydrogen.html</v>
      </c>
      <c r="S340" s="56"/>
      <c r="T340" s="56"/>
    </row>
    <row r="341" spans="1:20" ht="30">
      <c r="A341" s="77" t="str">
        <f t="shared" si="87"/>
        <v>Industry</v>
      </c>
      <c r="B341" s="77" t="str">
        <f t="shared" si="84"/>
        <v>Electrification + Hydrogen</v>
      </c>
      <c r="C341" s="77" t="str">
        <f t="shared" si="84"/>
        <v>Fraction of Industrial Fuel Use Shifted to Other Fuels</v>
      </c>
      <c r="D341" s="11" t="s">
        <v>147</v>
      </c>
      <c r="E341" s="56" t="s">
        <v>2711</v>
      </c>
      <c r="F341" s="11" t="s">
        <v>2727</v>
      </c>
      <c r="G341" s="56" t="s">
        <v>2717</v>
      </c>
      <c r="H341" s="57">
        <v>401</v>
      </c>
      <c r="I341" s="56" t="s">
        <v>50</v>
      </c>
      <c r="J341" s="77" t="str">
        <f t="shared" si="88"/>
        <v>Electrification + Hydrogen</v>
      </c>
      <c r="K341" s="77" t="str">
        <f t="shared" si="88"/>
        <v>indst fuel type shifting</v>
      </c>
      <c r="L341" s="356">
        <f t="shared" si="88"/>
        <v>0</v>
      </c>
      <c r="M341" s="356">
        <f t="shared" si="88"/>
        <v>1</v>
      </c>
      <c r="N341" s="356">
        <f t="shared" si="88"/>
        <v>0.01</v>
      </c>
      <c r="O341" s="77" t="str">
        <f t="shared" si="88"/>
        <v>% of fuel shifted</v>
      </c>
      <c r="P341" s="56"/>
      <c r="Q341" s="77" t="str">
        <f t="shared" si="86"/>
        <v>industry-ag-main.html#fuel-switching</v>
      </c>
      <c r="R341" s="401" t="str">
        <f t="shared" si="86"/>
        <v>industry-elec-and-hydrogen.html</v>
      </c>
      <c r="S341" s="56"/>
      <c r="T341" s="56"/>
    </row>
    <row r="342" spans="1:20" ht="135">
      <c r="A342" s="77" t="str">
        <f t="shared" si="87"/>
        <v>Industry</v>
      </c>
      <c r="B342" s="77" t="str">
        <f t="shared" si="84"/>
        <v>Electrification + Hydrogen</v>
      </c>
      <c r="C342" s="77" t="str">
        <f t="shared" si="84"/>
        <v>Fraction of Industrial Fuel Use Shifted to Other Fuels</v>
      </c>
      <c r="D342" s="11" t="s">
        <v>147</v>
      </c>
      <c r="E342" s="56" t="s">
        <v>2712</v>
      </c>
      <c r="F342" s="11" t="s">
        <v>2727</v>
      </c>
      <c r="G342" s="56" t="s">
        <v>2720</v>
      </c>
      <c r="H342" s="57">
        <v>402</v>
      </c>
      <c r="I342" s="56" t="s">
        <v>49</v>
      </c>
      <c r="J342" s="77" t="str">
        <f t="shared" si="88"/>
        <v>Electrification + Hydrogen</v>
      </c>
      <c r="K342" s="77" t="str">
        <f t="shared" si="88"/>
        <v>indst fuel type shifting</v>
      </c>
      <c r="L342" s="356">
        <f t="shared" si="88"/>
        <v>0</v>
      </c>
      <c r="M342" s="356">
        <f t="shared" si="88"/>
        <v>1</v>
      </c>
      <c r="N342" s="356">
        <f t="shared" si="88"/>
        <v>0.01</v>
      </c>
      <c r="O342" s="77" t="str">
        <f t="shared" si="88"/>
        <v>% of fuel shifted</v>
      </c>
      <c r="P342" s="56" t="s">
        <v>3188</v>
      </c>
      <c r="Q342" s="77" t="str">
        <f t="shared" si="86"/>
        <v>industry-ag-main.html#fuel-switching</v>
      </c>
      <c r="R342" s="401" t="str">
        <f t="shared" si="86"/>
        <v>industry-elec-and-hydrogen.html</v>
      </c>
      <c r="S342" s="56"/>
      <c r="T342" s="56"/>
    </row>
    <row r="343" spans="1:20" ht="135">
      <c r="A343" s="77" t="str">
        <f t="shared" si="87"/>
        <v>Industry</v>
      </c>
      <c r="B343" s="77" t="str">
        <f t="shared" si="84"/>
        <v>Electrification + Hydrogen</v>
      </c>
      <c r="C343" s="77" t="str">
        <f t="shared" si="84"/>
        <v>Fraction of Industrial Fuel Use Shifted to Other Fuels</v>
      </c>
      <c r="D343" s="11" t="s">
        <v>147</v>
      </c>
      <c r="E343" s="56" t="s">
        <v>2713</v>
      </c>
      <c r="F343" s="11" t="s">
        <v>2727</v>
      </c>
      <c r="G343" s="56" t="s">
        <v>2721</v>
      </c>
      <c r="H343" s="57">
        <v>403</v>
      </c>
      <c r="I343" s="56" t="s">
        <v>49</v>
      </c>
      <c r="J343" s="77" t="str">
        <f t="shared" si="88"/>
        <v>Electrification + Hydrogen</v>
      </c>
      <c r="K343" s="77" t="str">
        <f t="shared" si="88"/>
        <v>indst fuel type shifting</v>
      </c>
      <c r="L343" s="356">
        <f t="shared" si="88"/>
        <v>0</v>
      </c>
      <c r="M343" s="356">
        <f t="shared" si="88"/>
        <v>1</v>
      </c>
      <c r="N343" s="356">
        <f t="shared" si="88"/>
        <v>0.01</v>
      </c>
      <c r="O343" s="77" t="str">
        <f t="shared" si="88"/>
        <v>% of fuel shifted</v>
      </c>
      <c r="P343" s="56" t="s">
        <v>3189</v>
      </c>
      <c r="Q343" s="77" t="str">
        <f t="shared" si="86"/>
        <v>industry-ag-main.html#fuel-switching</v>
      </c>
      <c r="R343" s="401" t="str">
        <f t="shared" si="86"/>
        <v>industry-elec-and-hydrogen.html</v>
      </c>
      <c r="S343" s="56"/>
      <c r="T343" s="56"/>
    </row>
    <row r="344" spans="1:20" ht="30">
      <c r="A344" s="77" t="str">
        <f t="shared" si="87"/>
        <v>Industry</v>
      </c>
      <c r="B344" s="77" t="str">
        <f t="shared" si="84"/>
        <v>Electrification + Hydrogen</v>
      </c>
      <c r="C344" s="77" t="str">
        <f t="shared" si="84"/>
        <v>Fraction of Industrial Fuel Use Shifted to Other Fuels</v>
      </c>
      <c r="D344" s="11" t="s">
        <v>147</v>
      </c>
      <c r="E344" s="56" t="s">
        <v>2714</v>
      </c>
      <c r="F344" s="11" t="s">
        <v>2727</v>
      </c>
      <c r="G344" s="56" t="s">
        <v>2718</v>
      </c>
      <c r="H344" s="57">
        <v>404</v>
      </c>
      <c r="I344" s="56" t="s">
        <v>50</v>
      </c>
      <c r="J344" s="77" t="str">
        <f t="shared" si="88"/>
        <v>Electrification + Hydrogen</v>
      </c>
      <c r="K344" s="77" t="str">
        <f t="shared" si="88"/>
        <v>indst fuel type shifting</v>
      </c>
      <c r="L344" s="356">
        <f t="shared" si="88"/>
        <v>0</v>
      </c>
      <c r="M344" s="356">
        <f t="shared" si="88"/>
        <v>1</v>
      </c>
      <c r="N344" s="356">
        <f t="shared" si="88"/>
        <v>0.01</v>
      </c>
      <c r="O344" s="77" t="str">
        <f t="shared" si="88"/>
        <v>% of fuel shifted</v>
      </c>
      <c r="P344" s="56"/>
      <c r="Q344" s="77" t="str">
        <f t="shared" si="86"/>
        <v>industry-ag-main.html#fuel-switching</v>
      </c>
      <c r="R344" s="401" t="str">
        <f t="shared" si="86"/>
        <v>industry-elec-and-hydrogen.html</v>
      </c>
      <c r="S344" s="56"/>
      <c r="T344" s="56"/>
    </row>
    <row r="345" spans="1:20" ht="135">
      <c r="A345" s="77" t="str">
        <f t="shared" si="87"/>
        <v>Industry</v>
      </c>
      <c r="B345" s="77" t="str">
        <f t="shared" si="84"/>
        <v>Electrification + Hydrogen</v>
      </c>
      <c r="C345" s="77" t="str">
        <f t="shared" si="84"/>
        <v>Fraction of Industrial Fuel Use Shifted to Other Fuels</v>
      </c>
      <c r="D345" s="11" t="s">
        <v>147</v>
      </c>
      <c r="E345" s="56" t="s">
        <v>2715</v>
      </c>
      <c r="F345" s="11" t="s">
        <v>2727</v>
      </c>
      <c r="G345" s="56" t="s">
        <v>2719</v>
      </c>
      <c r="H345" s="57">
        <v>405</v>
      </c>
      <c r="I345" s="56" t="s">
        <v>49</v>
      </c>
      <c r="J345" s="77" t="str">
        <f t="shared" si="88"/>
        <v>Electrification + Hydrogen</v>
      </c>
      <c r="K345" s="77" t="str">
        <f t="shared" si="88"/>
        <v>indst fuel type shifting</v>
      </c>
      <c r="L345" s="356">
        <f t="shared" si="88"/>
        <v>0</v>
      </c>
      <c r="M345" s="356">
        <f t="shared" si="88"/>
        <v>1</v>
      </c>
      <c r="N345" s="356">
        <f t="shared" si="88"/>
        <v>0.01</v>
      </c>
      <c r="O345" s="77" t="str">
        <f t="shared" si="88"/>
        <v>% of fuel shifted</v>
      </c>
      <c r="P345" s="56" t="s">
        <v>3190</v>
      </c>
      <c r="Q345" s="77" t="str">
        <f t="shared" si="86"/>
        <v>industry-ag-main.html#fuel-switching</v>
      </c>
      <c r="R345" s="401" t="str">
        <f t="shared" si="86"/>
        <v>industry-elec-and-hydrogen.html</v>
      </c>
      <c r="S345" s="56"/>
      <c r="T345" s="56"/>
    </row>
    <row r="346" spans="1:20" ht="30">
      <c r="A346" s="77" t="str">
        <f t="shared" si="87"/>
        <v>Industry</v>
      </c>
      <c r="B346" s="77" t="str">
        <f t="shared" si="84"/>
        <v>Electrification + Hydrogen</v>
      </c>
      <c r="C346" s="77" t="str">
        <f t="shared" si="84"/>
        <v>Fraction of Industrial Fuel Use Shifted to Other Fuels</v>
      </c>
      <c r="D346" s="11" t="s">
        <v>147</v>
      </c>
      <c r="E346" s="56" t="s">
        <v>2716</v>
      </c>
      <c r="F346" s="11" t="s">
        <v>2727</v>
      </c>
      <c r="G346" s="56" t="s">
        <v>2722</v>
      </c>
      <c r="H346" s="57">
        <v>406</v>
      </c>
      <c r="I346" s="56" t="s">
        <v>50</v>
      </c>
      <c r="J346" s="77" t="str">
        <f t="shared" si="88"/>
        <v>Electrification + Hydrogen</v>
      </c>
      <c r="K346" s="77" t="str">
        <f t="shared" si="88"/>
        <v>indst fuel type shifting</v>
      </c>
      <c r="L346" s="356">
        <f t="shared" si="88"/>
        <v>0</v>
      </c>
      <c r="M346" s="356">
        <f t="shared" si="88"/>
        <v>1</v>
      </c>
      <c r="N346" s="356">
        <f t="shared" si="88"/>
        <v>0.01</v>
      </c>
      <c r="O346" s="77" t="str">
        <f t="shared" si="88"/>
        <v>% of fuel shifted</v>
      </c>
      <c r="P346" s="56"/>
      <c r="Q346" s="77" t="str">
        <f t="shared" si="86"/>
        <v>industry-ag-main.html#fuel-switching</v>
      </c>
      <c r="R346" s="401" t="str">
        <f t="shared" si="86"/>
        <v>industry-elec-and-hydrogen.html</v>
      </c>
      <c r="S346" s="56"/>
      <c r="T346" s="56"/>
    </row>
    <row r="347" spans="1:20" ht="30">
      <c r="A347" s="77" t="str">
        <f t="shared" si="87"/>
        <v>Industry</v>
      </c>
      <c r="B347" s="77" t="str">
        <f t="shared" si="84"/>
        <v>Electrification + Hydrogen</v>
      </c>
      <c r="C347" s="77" t="str">
        <f t="shared" si="84"/>
        <v>Fraction of Industrial Fuel Use Shifted to Other Fuels</v>
      </c>
      <c r="D347" s="11" t="s">
        <v>147</v>
      </c>
      <c r="E347" s="56" t="s">
        <v>3228</v>
      </c>
      <c r="F347" s="11" t="s">
        <v>2727</v>
      </c>
      <c r="G347" s="56" t="s">
        <v>3231</v>
      </c>
      <c r="H347" s="57">
        <v>407</v>
      </c>
      <c r="I347" s="56" t="s">
        <v>50</v>
      </c>
      <c r="J347" s="77" t="str">
        <f t="shared" si="88"/>
        <v>Electrification + Hydrogen</v>
      </c>
      <c r="K347" s="77" t="str">
        <f t="shared" si="88"/>
        <v>indst fuel type shifting</v>
      </c>
      <c r="L347" s="356">
        <f t="shared" si="88"/>
        <v>0</v>
      </c>
      <c r="M347" s="356">
        <f t="shared" si="88"/>
        <v>1</v>
      </c>
      <c r="N347" s="356">
        <f t="shared" si="88"/>
        <v>0.01</v>
      </c>
      <c r="O347" s="77" t="str">
        <f t="shared" si="88"/>
        <v>% of fuel shifted</v>
      </c>
      <c r="P347" s="56"/>
      <c r="Q347" s="77" t="str">
        <f t="shared" si="86"/>
        <v>industry-ag-main.html#fuel-switching</v>
      </c>
      <c r="R347" s="401" t="str">
        <f t="shared" si="86"/>
        <v>industry-elec-and-hydrogen.html</v>
      </c>
      <c r="S347" s="56"/>
      <c r="T347" s="56"/>
    </row>
    <row r="348" spans="1:20" ht="150">
      <c r="A348" s="77" t="str">
        <f t="shared" si="87"/>
        <v>Industry</v>
      </c>
      <c r="B348" s="77" t="str">
        <f t="shared" si="84"/>
        <v>Electrification + Hydrogen</v>
      </c>
      <c r="C348" s="77" t="str">
        <f t="shared" si="84"/>
        <v>Fraction of Industrial Fuel Use Shifted to Other Fuels</v>
      </c>
      <c r="D348" s="11" t="s">
        <v>147</v>
      </c>
      <c r="E348" s="56" t="s">
        <v>3229</v>
      </c>
      <c r="F348" s="11" t="s">
        <v>2727</v>
      </c>
      <c r="G348" s="56" t="s">
        <v>3233</v>
      </c>
      <c r="H348" s="57">
        <v>408</v>
      </c>
      <c r="I348" s="56" t="s">
        <v>49</v>
      </c>
      <c r="J348" s="77" t="str">
        <f t="shared" si="88"/>
        <v>Electrification + Hydrogen</v>
      </c>
      <c r="K348" s="77" t="str">
        <f t="shared" si="88"/>
        <v>indst fuel type shifting</v>
      </c>
      <c r="L348" s="356">
        <f t="shared" si="88"/>
        <v>0</v>
      </c>
      <c r="M348" s="356">
        <f t="shared" si="88"/>
        <v>1</v>
      </c>
      <c r="N348" s="356">
        <f t="shared" si="88"/>
        <v>0.01</v>
      </c>
      <c r="O348" s="77" t="str">
        <f t="shared" si="88"/>
        <v>% of fuel shifted</v>
      </c>
      <c r="P348" s="56" t="s">
        <v>3241</v>
      </c>
      <c r="Q348" s="77" t="str">
        <f t="shared" si="86"/>
        <v>industry-ag-main.html#fuel-switching</v>
      </c>
      <c r="R348" s="401" t="str">
        <f t="shared" si="86"/>
        <v>industry-elec-and-hydrogen.html</v>
      </c>
      <c r="S348" s="56"/>
      <c r="T348" s="56"/>
    </row>
    <row r="349" spans="1:20" ht="150">
      <c r="A349" s="77" t="str">
        <f t="shared" si="87"/>
        <v>Industry</v>
      </c>
      <c r="B349" s="77" t="str">
        <f t="shared" si="84"/>
        <v>Electrification + Hydrogen</v>
      </c>
      <c r="C349" s="77" t="str">
        <f t="shared" si="84"/>
        <v>Fraction of Industrial Fuel Use Shifted to Other Fuels</v>
      </c>
      <c r="D349" s="11" t="s">
        <v>147</v>
      </c>
      <c r="E349" s="56" t="s">
        <v>3230</v>
      </c>
      <c r="F349" s="11" t="s">
        <v>2727</v>
      </c>
      <c r="G349" s="56" t="s">
        <v>3234</v>
      </c>
      <c r="H349" s="57">
        <v>409</v>
      </c>
      <c r="I349" s="56" t="s">
        <v>49</v>
      </c>
      <c r="J349" s="77" t="str">
        <f t="shared" si="88"/>
        <v>Electrification + Hydrogen</v>
      </c>
      <c r="K349" s="77" t="str">
        <f t="shared" si="88"/>
        <v>indst fuel type shifting</v>
      </c>
      <c r="L349" s="356">
        <f t="shared" si="88"/>
        <v>0</v>
      </c>
      <c r="M349" s="356">
        <f t="shared" si="88"/>
        <v>1</v>
      </c>
      <c r="N349" s="356">
        <f t="shared" si="88"/>
        <v>0.01</v>
      </c>
      <c r="O349" s="77" t="str">
        <f t="shared" si="88"/>
        <v>% of fuel shifted</v>
      </c>
      <c r="P349" s="56" t="s">
        <v>3242</v>
      </c>
      <c r="Q349" s="77" t="str">
        <f t="shared" si="86"/>
        <v>industry-ag-main.html#fuel-switching</v>
      </c>
      <c r="R349" s="401" t="str">
        <f t="shared" si="86"/>
        <v>industry-elec-and-hydrogen.html</v>
      </c>
      <c r="S349" s="56"/>
      <c r="T349" s="56"/>
    </row>
    <row r="350" spans="1:20" ht="30">
      <c r="A350" s="77" t="str">
        <f t="shared" si="87"/>
        <v>Industry</v>
      </c>
      <c r="B350" s="77" t="str">
        <f t="shared" si="84"/>
        <v>Electrification + Hydrogen</v>
      </c>
      <c r="C350" s="77" t="str">
        <f t="shared" si="84"/>
        <v>Fraction of Industrial Fuel Use Shifted to Other Fuels</v>
      </c>
      <c r="D350" s="11" t="s">
        <v>147</v>
      </c>
      <c r="E350" s="56" t="s">
        <v>3227</v>
      </c>
      <c r="F350" s="11" t="s">
        <v>2727</v>
      </c>
      <c r="G350" s="56" t="s">
        <v>3232</v>
      </c>
      <c r="H350" s="57">
        <v>410</v>
      </c>
      <c r="I350" s="56" t="s">
        <v>50</v>
      </c>
      <c r="J350" s="77" t="str">
        <f t="shared" si="88"/>
        <v>Electrification + Hydrogen</v>
      </c>
      <c r="K350" s="77" t="str">
        <f t="shared" si="88"/>
        <v>indst fuel type shifting</v>
      </c>
      <c r="L350" s="356">
        <f t="shared" si="88"/>
        <v>0</v>
      </c>
      <c r="M350" s="356">
        <f t="shared" si="88"/>
        <v>1</v>
      </c>
      <c r="N350" s="356">
        <f t="shared" si="88"/>
        <v>0.01</v>
      </c>
      <c r="O350" s="77" t="str">
        <f t="shared" si="88"/>
        <v>% of fuel shifted</v>
      </c>
      <c r="P350" s="56"/>
      <c r="Q350" s="77" t="str">
        <f t="shared" si="86"/>
        <v>industry-ag-main.html#fuel-switching</v>
      </c>
      <c r="R350" s="401" t="str">
        <f t="shared" si="86"/>
        <v>industry-elec-and-hydrogen.html</v>
      </c>
      <c r="S350" s="56"/>
      <c r="T350" s="56"/>
    </row>
    <row r="351" spans="1:20" ht="30">
      <c r="A351" s="77" t="str">
        <f t="shared" si="87"/>
        <v>Industry</v>
      </c>
      <c r="B351" s="77" t="str">
        <f t="shared" si="84"/>
        <v>Electrification + Hydrogen</v>
      </c>
      <c r="C351" s="77" t="str">
        <f t="shared" si="84"/>
        <v>Fraction of Industrial Fuel Use Shifted to Other Fuels</v>
      </c>
      <c r="D351" s="11" t="s">
        <v>148</v>
      </c>
      <c r="E351" s="56" t="s">
        <v>2711</v>
      </c>
      <c r="F351" s="11" t="s">
        <v>2728</v>
      </c>
      <c r="G351" s="56" t="s">
        <v>2717</v>
      </c>
      <c r="H351" s="57">
        <v>411</v>
      </c>
      <c r="I351" s="56" t="s">
        <v>50</v>
      </c>
      <c r="J351" s="77" t="str">
        <f t="shared" si="88"/>
        <v>Electrification + Hydrogen</v>
      </c>
      <c r="K351" s="77" t="str">
        <f t="shared" si="88"/>
        <v>indst fuel type shifting</v>
      </c>
      <c r="L351" s="356">
        <f t="shared" si="88"/>
        <v>0</v>
      </c>
      <c r="M351" s="356">
        <f t="shared" si="88"/>
        <v>1</v>
      </c>
      <c r="N351" s="356">
        <f t="shared" si="88"/>
        <v>0.01</v>
      </c>
      <c r="O351" s="77" t="str">
        <f t="shared" si="88"/>
        <v>% of fuel shifted</v>
      </c>
      <c r="P351" s="56"/>
      <c r="Q351" s="77" t="str">
        <f t="shared" si="86"/>
        <v>industry-ag-main.html#fuel-switching</v>
      </c>
      <c r="R351" s="401" t="str">
        <f t="shared" si="86"/>
        <v>industry-elec-and-hydrogen.html</v>
      </c>
      <c r="S351" s="56"/>
      <c r="T351" s="56"/>
    </row>
    <row r="352" spans="1:20" ht="135">
      <c r="A352" s="77" t="str">
        <f t="shared" si="87"/>
        <v>Industry</v>
      </c>
      <c r="B352" s="77" t="str">
        <f t="shared" si="84"/>
        <v>Electrification + Hydrogen</v>
      </c>
      <c r="C352" s="77" t="str">
        <f t="shared" si="84"/>
        <v>Fraction of Industrial Fuel Use Shifted to Other Fuels</v>
      </c>
      <c r="D352" s="11" t="s">
        <v>148</v>
      </c>
      <c r="E352" s="56" t="s">
        <v>2712</v>
      </c>
      <c r="F352" s="11" t="s">
        <v>2728</v>
      </c>
      <c r="G352" s="56" t="s">
        <v>2720</v>
      </c>
      <c r="H352" s="57">
        <v>412</v>
      </c>
      <c r="I352" s="56" t="s">
        <v>49</v>
      </c>
      <c r="J352" s="77" t="str">
        <f t="shared" si="88"/>
        <v>Electrification + Hydrogen</v>
      </c>
      <c r="K352" s="77" t="str">
        <f t="shared" si="88"/>
        <v>indst fuel type shifting</v>
      </c>
      <c r="L352" s="356">
        <f t="shared" si="88"/>
        <v>0</v>
      </c>
      <c r="M352" s="356">
        <f t="shared" si="88"/>
        <v>1</v>
      </c>
      <c r="N352" s="356">
        <f t="shared" si="88"/>
        <v>0.01</v>
      </c>
      <c r="O352" s="77" t="str">
        <f t="shared" si="88"/>
        <v>% of fuel shifted</v>
      </c>
      <c r="P352" s="56" t="s">
        <v>3191</v>
      </c>
      <c r="Q352" s="77" t="str">
        <f t="shared" si="86"/>
        <v>industry-ag-main.html#fuel-switching</v>
      </c>
      <c r="R352" s="401" t="str">
        <f t="shared" si="86"/>
        <v>industry-elec-and-hydrogen.html</v>
      </c>
      <c r="S352" s="56"/>
      <c r="T352" s="56"/>
    </row>
    <row r="353" spans="1:20" ht="135">
      <c r="A353" s="77" t="str">
        <f t="shared" si="87"/>
        <v>Industry</v>
      </c>
      <c r="B353" s="77" t="str">
        <f t="shared" si="84"/>
        <v>Electrification + Hydrogen</v>
      </c>
      <c r="C353" s="77" t="str">
        <f t="shared" si="84"/>
        <v>Fraction of Industrial Fuel Use Shifted to Other Fuels</v>
      </c>
      <c r="D353" s="11" t="s">
        <v>148</v>
      </c>
      <c r="E353" s="56" t="s">
        <v>2713</v>
      </c>
      <c r="F353" s="11" t="s">
        <v>2728</v>
      </c>
      <c r="G353" s="56" t="s">
        <v>2721</v>
      </c>
      <c r="H353" s="57">
        <v>413</v>
      </c>
      <c r="I353" s="56" t="s">
        <v>49</v>
      </c>
      <c r="J353" s="77" t="str">
        <f t="shared" si="88"/>
        <v>Electrification + Hydrogen</v>
      </c>
      <c r="K353" s="77" t="str">
        <f t="shared" si="88"/>
        <v>indst fuel type shifting</v>
      </c>
      <c r="L353" s="356">
        <f t="shared" si="88"/>
        <v>0</v>
      </c>
      <c r="M353" s="356">
        <f t="shared" si="88"/>
        <v>1</v>
      </c>
      <c r="N353" s="356">
        <f t="shared" si="88"/>
        <v>0.01</v>
      </c>
      <c r="O353" s="77" t="str">
        <f t="shared" si="88"/>
        <v>% of fuel shifted</v>
      </c>
      <c r="P353" s="56" t="s">
        <v>3192</v>
      </c>
      <c r="Q353" s="77" t="str">
        <f t="shared" si="86"/>
        <v>industry-ag-main.html#fuel-switching</v>
      </c>
      <c r="R353" s="401" t="str">
        <f t="shared" si="86"/>
        <v>industry-elec-and-hydrogen.html</v>
      </c>
      <c r="S353" s="56"/>
      <c r="T353" s="56"/>
    </row>
    <row r="354" spans="1:20" ht="30">
      <c r="A354" s="77" t="str">
        <f t="shared" si="87"/>
        <v>Industry</v>
      </c>
      <c r="B354" s="77" t="str">
        <f t="shared" si="87"/>
        <v>Electrification + Hydrogen</v>
      </c>
      <c r="C354" s="77" t="str">
        <f t="shared" si="87"/>
        <v>Fraction of Industrial Fuel Use Shifted to Other Fuels</v>
      </c>
      <c r="D354" s="11" t="s">
        <v>148</v>
      </c>
      <c r="E354" s="56" t="s">
        <v>2714</v>
      </c>
      <c r="F354" s="11" t="s">
        <v>2728</v>
      </c>
      <c r="G354" s="56" t="s">
        <v>2718</v>
      </c>
      <c r="H354" s="57">
        <v>414</v>
      </c>
      <c r="I354" s="56" t="s">
        <v>50</v>
      </c>
      <c r="J354" s="77" t="str">
        <f t="shared" si="88"/>
        <v>Electrification + Hydrogen</v>
      </c>
      <c r="K354" s="77" t="str">
        <f t="shared" si="88"/>
        <v>indst fuel type shifting</v>
      </c>
      <c r="L354" s="356">
        <f t="shared" si="88"/>
        <v>0</v>
      </c>
      <c r="M354" s="356">
        <f t="shared" si="88"/>
        <v>1</v>
      </c>
      <c r="N354" s="356">
        <f t="shared" si="88"/>
        <v>0.01</v>
      </c>
      <c r="O354" s="77" t="str">
        <f t="shared" si="88"/>
        <v>% of fuel shifted</v>
      </c>
      <c r="P354" s="56"/>
      <c r="Q354" s="77" t="str">
        <f t="shared" si="86"/>
        <v>industry-ag-main.html#fuel-switching</v>
      </c>
      <c r="R354" s="401" t="str">
        <f t="shared" si="86"/>
        <v>industry-elec-and-hydrogen.html</v>
      </c>
      <c r="S354" s="56"/>
      <c r="T354" s="56"/>
    </row>
    <row r="355" spans="1:20" ht="135">
      <c r="A355" s="77" t="str">
        <f t="shared" si="87"/>
        <v>Industry</v>
      </c>
      <c r="B355" s="77" t="str">
        <f t="shared" si="87"/>
        <v>Electrification + Hydrogen</v>
      </c>
      <c r="C355" s="77" t="str">
        <f t="shared" si="87"/>
        <v>Fraction of Industrial Fuel Use Shifted to Other Fuels</v>
      </c>
      <c r="D355" s="11" t="s">
        <v>148</v>
      </c>
      <c r="E355" s="56" t="s">
        <v>2715</v>
      </c>
      <c r="F355" s="11" t="s">
        <v>2728</v>
      </c>
      <c r="G355" s="56" t="s">
        <v>2719</v>
      </c>
      <c r="H355" s="57">
        <v>415</v>
      </c>
      <c r="I355" s="56" t="s">
        <v>49</v>
      </c>
      <c r="J355" s="77" t="str">
        <f t="shared" si="88"/>
        <v>Electrification + Hydrogen</v>
      </c>
      <c r="K355" s="77" t="str">
        <f t="shared" si="88"/>
        <v>indst fuel type shifting</v>
      </c>
      <c r="L355" s="356">
        <f t="shared" si="88"/>
        <v>0</v>
      </c>
      <c r="M355" s="356">
        <f t="shared" si="88"/>
        <v>1</v>
      </c>
      <c r="N355" s="356">
        <f t="shared" si="88"/>
        <v>0.01</v>
      </c>
      <c r="O355" s="77" t="str">
        <f t="shared" si="88"/>
        <v>% of fuel shifted</v>
      </c>
      <c r="P355" s="56" t="s">
        <v>3193</v>
      </c>
      <c r="Q355" s="77" t="str">
        <f t="shared" si="86"/>
        <v>industry-ag-main.html#fuel-switching</v>
      </c>
      <c r="R355" s="401" t="str">
        <f t="shared" si="86"/>
        <v>industry-elec-and-hydrogen.html</v>
      </c>
      <c r="S355" s="56"/>
      <c r="T355" s="56"/>
    </row>
    <row r="356" spans="1:20" ht="30">
      <c r="A356" s="77" t="str">
        <f t="shared" ref="A356:C400" si="89">A$321</f>
        <v>Industry</v>
      </c>
      <c r="B356" s="77" t="str">
        <f t="shared" si="89"/>
        <v>Electrification + Hydrogen</v>
      </c>
      <c r="C356" s="77" t="str">
        <f t="shared" si="89"/>
        <v>Fraction of Industrial Fuel Use Shifted to Other Fuels</v>
      </c>
      <c r="D356" s="11" t="s">
        <v>148</v>
      </c>
      <c r="E356" s="56" t="s">
        <v>2716</v>
      </c>
      <c r="F356" s="11" t="s">
        <v>2728</v>
      </c>
      <c r="G356" s="56" t="s">
        <v>2722</v>
      </c>
      <c r="H356" s="57">
        <v>416</v>
      </c>
      <c r="I356" s="56" t="s">
        <v>50</v>
      </c>
      <c r="J356" s="77" t="str">
        <f t="shared" si="88"/>
        <v>Electrification + Hydrogen</v>
      </c>
      <c r="K356" s="77" t="str">
        <f t="shared" si="88"/>
        <v>indst fuel type shifting</v>
      </c>
      <c r="L356" s="356">
        <f t="shared" si="88"/>
        <v>0</v>
      </c>
      <c r="M356" s="356">
        <f t="shared" si="88"/>
        <v>1</v>
      </c>
      <c r="N356" s="356">
        <f t="shared" si="88"/>
        <v>0.01</v>
      </c>
      <c r="O356" s="77" t="str">
        <f t="shared" si="88"/>
        <v>% of fuel shifted</v>
      </c>
      <c r="P356" s="56"/>
      <c r="Q356" s="77" t="str">
        <f t="shared" si="86"/>
        <v>industry-ag-main.html#fuel-switching</v>
      </c>
      <c r="R356" s="401" t="str">
        <f t="shared" si="86"/>
        <v>industry-elec-and-hydrogen.html</v>
      </c>
      <c r="S356" s="56"/>
      <c r="T356" s="56"/>
    </row>
    <row r="357" spans="1:20" ht="30">
      <c r="A357" s="77" t="str">
        <f t="shared" si="89"/>
        <v>Industry</v>
      </c>
      <c r="B357" s="77" t="str">
        <f t="shared" si="89"/>
        <v>Electrification + Hydrogen</v>
      </c>
      <c r="C357" s="77" t="str">
        <f t="shared" si="89"/>
        <v>Fraction of Industrial Fuel Use Shifted to Other Fuels</v>
      </c>
      <c r="D357" s="11" t="s">
        <v>148</v>
      </c>
      <c r="E357" s="56" t="s">
        <v>3228</v>
      </c>
      <c r="F357" s="11" t="s">
        <v>2728</v>
      </c>
      <c r="G357" s="56" t="s">
        <v>3231</v>
      </c>
      <c r="H357" s="57">
        <v>417</v>
      </c>
      <c r="I357" s="56" t="s">
        <v>50</v>
      </c>
      <c r="J357" s="77" t="str">
        <f t="shared" si="88"/>
        <v>Electrification + Hydrogen</v>
      </c>
      <c r="K357" s="77" t="str">
        <f t="shared" si="88"/>
        <v>indst fuel type shifting</v>
      </c>
      <c r="L357" s="356">
        <f t="shared" si="88"/>
        <v>0</v>
      </c>
      <c r="M357" s="356">
        <f t="shared" si="88"/>
        <v>1</v>
      </c>
      <c r="N357" s="356">
        <f t="shared" si="88"/>
        <v>0.01</v>
      </c>
      <c r="O357" s="77" t="str">
        <f t="shared" si="88"/>
        <v>% of fuel shifted</v>
      </c>
      <c r="P357" s="56"/>
      <c r="Q357" s="77" t="str">
        <f t="shared" si="86"/>
        <v>industry-ag-main.html#fuel-switching</v>
      </c>
      <c r="R357" s="401" t="str">
        <f t="shared" si="86"/>
        <v>industry-elec-and-hydrogen.html</v>
      </c>
      <c r="S357" s="56"/>
      <c r="T357" s="56"/>
    </row>
    <row r="358" spans="1:20" ht="150">
      <c r="A358" s="77" t="str">
        <f t="shared" si="89"/>
        <v>Industry</v>
      </c>
      <c r="B358" s="77" t="str">
        <f t="shared" si="89"/>
        <v>Electrification + Hydrogen</v>
      </c>
      <c r="C358" s="77" t="str">
        <f t="shared" si="89"/>
        <v>Fraction of Industrial Fuel Use Shifted to Other Fuels</v>
      </c>
      <c r="D358" s="11" t="s">
        <v>148</v>
      </c>
      <c r="E358" s="56" t="s">
        <v>3229</v>
      </c>
      <c r="F358" s="11" t="s">
        <v>2728</v>
      </c>
      <c r="G358" s="56" t="s">
        <v>3233</v>
      </c>
      <c r="H358" s="57">
        <v>418</v>
      </c>
      <c r="I358" s="56" t="s">
        <v>49</v>
      </c>
      <c r="J358" s="77" t="str">
        <f t="shared" si="88"/>
        <v>Electrification + Hydrogen</v>
      </c>
      <c r="K358" s="77" t="str">
        <f t="shared" si="88"/>
        <v>indst fuel type shifting</v>
      </c>
      <c r="L358" s="356">
        <f t="shared" si="88"/>
        <v>0</v>
      </c>
      <c r="M358" s="356">
        <f t="shared" si="88"/>
        <v>1</v>
      </c>
      <c r="N358" s="356">
        <f t="shared" si="88"/>
        <v>0.01</v>
      </c>
      <c r="O358" s="77" t="str">
        <f t="shared" si="88"/>
        <v>% of fuel shifted</v>
      </c>
      <c r="P358" s="56" t="s">
        <v>3243</v>
      </c>
      <c r="Q358" s="77" t="str">
        <f t="shared" si="86"/>
        <v>industry-ag-main.html#fuel-switching</v>
      </c>
      <c r="R358" s="401" t="str">
        <f t="shared" si="86"/>
        <v>industry-elec-and-hydrogen.html</v>
      </c>
      <c r="S358" s="56"/>
      <c r="T358" s="56"/>
    </row>
    <row r="359" spans="1:20" ht="150">
      <c r="A359" s="77" t="str">
        <f t="shared" si="89"/>
        <v>Industry</v>
      </c>
      <c r="B359" s="77" t="str">
        <f t="shared" si="89"/>
        <v>Electrification + Hydrogen</v>
      </c>
      <c r="C359" s="77" t="str">
        <f t="shared" si="89"/>
        <v>Fraction of Industrial Fuel Use Shifted to Other Fuels</v>
      </c>
      <c r="D359" s="11" t="s">
        <v>148</v>
      </c>
      <c r="E359" s="56" t="s">
        <v>3230</v>
      </c>
      <c r="F359" s="11" t="s">
        <v>2728</v>
      </c>
      <c r="G359" s="56" t="s">
        <v>3234</v>
      </c>
      <c r="H359" s="57">
        <v>419</v>
      </c>
      <c r="I359" s="56" t="s">
        <v>49</v>
      </c>
      <c r="J359" s="77" t="str">
        <f t="shared" si="88"/>
        <v>Electrification + Hydrogen</v>
      </c>
      <c r="K359" s="77" t="str">
        <f t="shared" si="88"/>
        <v>indst fuel type shifting</v>
      </c>
      <c r="L359" s="356">
        <f t="shared" si="88"/>
        <v>0</v>
      </c>
      <c r="M359" s="356">
        <f t="shared" si="88"/>
        <v>1</v>
      </c>
      <c r="N359" s="356">
        <f t="shared" si="88"/>
        <v>0.01</v>
      </c>
      <c r="O359" s="77" t="str">
        <f t="shared" si="88"/>
        <v>% of fuel shifted</v>
      </c>
      <c r="P359" s="56" t="s">
        <v>3244</v>
      </c>
      <c r="Q359" s="77" t="str">
        <f t="shared" si="86"/>
        <v>industry-ag-main.html#fuel-switching</v>
      </c>
      <c r="R359" s="401" t="str">
        <f t="shared" si="86"/>
        <v>industry-elec-and-hydrogen.html</v>
      </c>
      <c r="S359" s="56"/>
      <c r="T359" s="56"/>
    </row>
    <row r="360" spans="1:20" ht="30">
      <c r="A360" s="77" t="str">
        <f t="shared" si="89"/>
        <v>Industry</v>
      </c>
      <c r="B360" s="77" t="str">
        <f t="shared" si="89"/>
        <v>Electrification + Hydrogen</v>
      </c>
      <c r="C360" s="77" t="str">
        <f t="shared" si="89"/>
        <v>Fraction of Industrial Fuel Use Shifted to Other Fuels</v>
      </c>
      <c r="D360" s="11" t="s">
        <v>148</v>
      </c>
      <c r="E360" s="56" t="s">
        <v>3227</v>
      </c>
      <c r="F360" s="11" t="s">
        <v>2728</v>
      </c>
      <c r="G360" s="56" t="s">
        <v>3232</v>
      </c>
      <c r="H360" s="57">
        <v>420</v>
      </c>
      <c r="I360" s="56" t="s">
        <v>50</v>
      </c>
      <c r="J360" s="77" t="str">
        <f t="shared" si="88"/>
        <v>Electrification + Hydrogen</v>
      </c>
      <c r="K360" s="77" t="str">
        <f t="shared" si="88"/>
        <v>indst fuel type shifting</v>
      </c>
      <c r="L360" s="356">
        <f t="shared" si="88"/>
        <v>0</v>
      </c>
      <c r="M360" s="356">
        <f t="shared" si="88"/>
        <v>1</v>
      </c>
      <c r="N360" s="356">
        <f t="shared" si="88"/>
        <v>0.01</v>
      </c>
      <c r="O360" s="77" t="str">
        <f t="shared" si="88"/>
        <v>% of fuel shifted</v>
      </c>
      <c r="P360" s="56"/>
      <c r="Q360" s="77" t="str">
        <f t="shared" si="86"/>
        <v>industry-ag-main.html#fuel-switching</v>
      </c>
      <c r="R360" s="401" t="str">
        <f t="shared" si="86"/>
        <v>industry-elec-and-hydrogen.html</v>
      </c>
      <c r="S360" s="56"/>
      <c r="T360" s="56"/>
    </row>
    <row r="361" spans="1:20" ht="30">
      <c r="A361" s="77" t="str">
        <f t="shared" si="89"/>
        <v>Industry</v>
      </c>
      <c r="B361" s="77" t="str">
        <f t="shared" si="89"/>
        <v>Electrification + Hydrogen</v>
      </c>
      <c r="C361" s="77" t="str">
        <f t="shared" si="89"/>
        <v>Fraction of Industrial Fuel Use Shifted to Other Fuels</v>
      </c>
      <c r="D361" s="11" t="s">
        <v>2814</v>
      </c>
      <c r="E361" s="56" t="s">
        <v>2711</v>
      </c>
      <c r="F361" s="56" t="s">
        <v>3346</v>
      </c>
      <c r="G361" s="56" t="s">
        <v>2717</v>
      </c>
      <c r="H361" s="57">
        <v>421</v>
      </c>
      <c r="I361" s="56" t="s">
        <v>50</v>
      </c>
      <c r="J361" s="77" t="str">
        <f t="shared" si="88"/>
        <v>Electrification + Hydrogen</v>
      </c>
      <c r="K361" s="77" t="str">
        <f t="shared" si="88"/>
        <v>indst fuel type shifting</v>
      </c>
      <c r="L361" s="356">
        <f t="shared" si="88"/>
        <v>0</v>
      </c>
      <c r="M361" s="356">
        <f t="shared" si="88"/>
        <v>1</v>
      </c>
      <c r="N361" s="356">
        <f t="shared" si="88"/>
        <v>0.01</v>
      </c>
      <c r="O361" s="77" t="str">
        <f t="shared" si="88"/>
        <v>% of fuel shifted</v>
      </c>
      <c r="P361" s="56"/>
      <c r="Q361" s="77" t="str">
        <f t="shared" si="86"/>
        <v>industry-ag-main.html#fuel-switching</v>
      </c>
      <c r="R361" s="401" t="str">
        <f t="shared" si="86"/>
        <v>industry-elec-and-hydrogen.html</v>
      </c>
      <c r="S361" s="56"/>
      <c r="T361" s="56"/>
    </row>
    <row r="362" spans="1:20" ht="135">
      <c r="A362" s="77" t="str">
        <f t="shared" si="89"/>
        <v>Industry</v>
      </c>
      <c r="B362" s="77" t="str">
        <f t="shared" si="89"/>
        <v>Electrification + Hydrogen</v>
      </c>
      <c r="C362" s="77" t="str">
        <f t="shared" si="89"/>
        <v>Fraction of Industrial Fuel Use Shifted to Other Fuels</v>
      </c>
      <c r="D362" s="11" t="s">
        <v>2814</v>
      </c>
      <c r="E362" s="56" t="s">
        <v>2712</v>
      </c>
      <c r="F362" s="56" t="s">
        <v>3346</v>
      </c>
      <c r="G362" s="56" t="s">
        <v>2720</v>
      </c>
      <c r="H362" s="57">
        <v>422</v>
      </c>
      <c r="I362" s="56" t="s">
        <v>49</v>
      </c>
      <c r="J362" s="77" t="str">
        <f t="shared" si="88"/>
        <v>Electrification + Hydrogen</v>
      </c>
      <c r="K362" s="77" t="str">
        <f t="shared" si="88"/>
        <v>indst fuel type shifting</v>
      </c>
      <c r="L362" s="356">
        <f t="shared" si="88"/>
        <v>0</v>
      </c>
      <c r="M362" s="356">
        <f t="shared" si="88"/>
        <v>1</v>
      </c>
      <c r="N362" s="356">
        <f t="shared" si="88"/>
        <v>0.01</v>
      </c>
      <c r="O362" s="77" t="str">
        <f t="shared" si="88"/>
        <v>% of fuel shifted</v>
      </c>
      <c r="P362" s="56" t="s">
        <v>3194</v>
      </c>
      <c r="Q362" s="77" t="str">
        <f t="shared" si="86"/>
        <v>industry-ag-main.html#fuel-switching</v>
      </c>
      <c r="R362" s="401" t="str">
        <f t="shared" si="86"/>
        <v>industry-elec-and-hydrogen.html</v>
      </c>
      <c r="S362" s="56"/>
      <c r="T362" s="56"/>
    </row>
    <row r="363" spans="1:20" ht="135">
      <c r="A363" s="77" t="str">
        <f t="shared" si="89"/>
        <v>Industry</v>
      </c>
      <c r="B363" s="77" t="str">
        <f t="shared" si="89"/>
        <v>Electrification + Hydrogen</v>
      </c>
      <c r="C363" s="77" t="str">
        <f t="shared" si="89"/>
        <v>Fraction of Industrial Fuel Use Shifted to Other Fuels</v>
      </c>
      <c r="D363" s="11" t="s">
        <v>2814</v>
      </c>
      <c r="E363" s="56" t="s">
        <v>2713</v>
      </c>
      <c r="F363" s="56" t="s">
        <v>3346</v>
      </c>
      <c r="G363" s="56" t="s">
        <v>2721</v>
      </c>
      <c r="H363" s="57">
        <v>423</v>
      </c>
      <c r="I363" s="56" t="s">
        <v>49</v>
      </c>
      <c r="J363" s="77" t="str">
        <f t="shared" si="88"/>
        <v>Electrification + Hydrogen</v>
      </c>
      <c r="K363" s="77" t="str">
        <f t="shared" si="88"/>
        <v>indst fuel type shifting</v>
      </c>
      <c r="L363" s="356">
        <f t="shared" si="88"/>
        <v>0</v>
      </c>
      <c r="M363" s="356">
        <f t="shared" si="88"/>
        <v>1</v>
      </c>
      <c r="N363" s="356">
        <f t="shared" si="88"/>
        <v>0.01</v>
      </c>
      <c r="O363" s="77" t="str">
        <f t="shared" si="88"/>
        <v>% of fuel shifted</v>
      </c>
      <c r="P363" s="56" t="s">
        <v>3195</v>
      </c>
      <c r="Q363" s="77" t="str">
        <f t="shared" si="86"/>
        <v>industry-ag-main.html#fuel-switching</v>
      </c>
      <c r="R363" s="401" t="str">
        <f t="shared" si="86"/>
        <v>industry-elec-and-hydrogen.html</v>
      </c>
      <c r="S363" s="56"/>
      <c r="T363" s="56"/>
    </row>
    <row r="364" spans="1:20" ht="30">
      <c r="A364" s="77" t="str">
        <f t="shared" si="89"/>
        <v>Industry</v>
      </c>
      <c r="B364" s="77" t="str">
        <f t="shared" si="89"/>
        <v>Electrification + Hydrogen</v>
      </c>
      <c r="C364" s="77" t="str">
        <f t="shared" si="89"/>
        <v>Fraction of Industrial Fuel Use Shifted to Other Fuels</v>
      </c>
      <c r="D364" s="11" t="s">
        <v>2814</v>
      </c>
      <c r="E364" s="56" t="s">
        <v>2714</v>
      </c>
      <c r="F364" s="56" t="s">
        <v>3346</v>
      </c>
      <c r="G364" s="56" t="s">
        <v>2718</v>
      </c>
      <c r="H364" s="57">
        <v>424</v>
      </c>
      <c r="I364" s="56" t="s">
        <v>50</v>
      </c>
      <c r="J364" s="77" t="str">
        <f t="shared" si="88"/>
        <v>Electrification + Hydrogen</v>
      </c>
      <c r="K364" s="77" t="str">
        <f t="shared" si="88"/>
        <v>indst fuel type shifting</v>
      </c>
      <c r="L364" s="356">
        <f t="shared" si="88"/>
        <v>0</v>
      </c>
      <c r="M364" s="356">
        <f t="shared" si="88"/>
        <v>1</v>
      </c>
      <c r="N364" s="356">
        <f t="shared" si="88"/>
        <v>0.01</v>
      </c>
      <c r="O364" s="77" t="str">
        <f t="shared" si="88"/>
        <v>% of fuel shifted</v>
      </c>
      <c r="P364" s="56"/>
      <c r="Q364" s="77" t="str">
        <f t="shared" si="86"/>
        <v>industry-ag-main.html#fuel-switching</v>
      </c>
      <c r="R364" s="401" t="str">
        <f t="shared" si="86"/>
        <v>industry-elec-and-hydrogen.html</v>
      </c>
      <c r="S364" s="56"/>
      <c r="T364" s="56"/>
    </row>
    <row r="365" spans="1:20" ht="135">
      <c r="A365" s="77" t="str">
        <f t="shared" si="89"/>
        <v>Industry</v>
      </c>
      <c r="B365" s="77" t="str">
        <f t="shared" si="89"/>
        <v>Electrification + Hydrogen</v>
      </c>
      <c r="C365" s="77" t="str">
        <f t="shared" si="89"/>
        <v>Fraction of Industrial Fuel Use Shifted to Other Fuels</v>
      </c>
      <c r="D365" s="11" t="s">
        <v>2814</v>
      </c>
      <c r="E365" s="56" t="s">
        <v>2715</v>
      </c>
      <c r="F365" s="56" t="s">
        <v>3346</v>
      </c>
      <c r="G365" s="56" t="s">
        <v>2719</v>
      </c>
      <c r="H365" s="57">
        <v>425</v>
      </c>
      <c r="I365" s="56" t="s">
        <v>49</v>
      </c>
      <c r="J365" s="77" t="str">
        <f t="shared" si="88"/>
        <v>Electrification + Hydrogen</v>
      </c>
      <c r="K365" s="77" t="str">
        <f t="shared" si="88"/>
        <v>indst fuel type shifting</v>
      </c>
      <c r="L365" s="356">
        <f t="shared" si="88"/>
        <v>0</v>
      </c>
      <c r="M365" s="356">
        <f t="shared" si="88"/>
        <v>1</v>
      </c>
      <c r="N365" s="356">
        <f t="shared" si="88"/>
        <v>0.01</v>
      </c>
      <c r="O365" s="77" t="str">
        <f t="shared" si="88"/>
        <v>% of fuel shifted</v>
      </c>
      <c r="P365" s="56" t="s">
        <v>3196</v>
      </c>
      <c r="Q365" s="77" t="str">
        <f t="shared" si="86"/>
        <v>industry-ag-main.html#fuel-switching</v>
      </c>
      <c r="R365" s="401" t="str">
        <f t="shared" si="86"/>
        <v>industry-elec-and-hydrogen.html</v>
      </c>
      <c r="S365" s="56"/>
      <c r="T365" s="56"/>
    </row>
    <row r="366" spans="1:20" ht="30">
      <c r="A366" s="77" t="str">
        <f t="shared" si="89"/>
        <v>Industry</v>
      </c>
      <c r="B366" s="77" t="str">
        <f t="shared" si="89"/>
        <v>Electrification + Hydrogen</v>
      </c>
      <c r="C366" s="77" t="str">
        <f t="shared" si="89"/>
        <v>Fraction of Industrial Fuel Use Shifted to Other Fuels</v>
      </c>
      <c r="D366" s="11" t="s">
        <v>2814</v>
      </c>
      <c r="E366" s="56" t="s">
        <v>2716</v>
      </c>
      <c r="F366" s="56" t="s">
        <v>3346</v>
      </c>
      <c r="G366" s="56" t="s">
        <v>2722</v>
      </c>
      <c r="H366" s="57">
        <v>426</v>
      </c>
      <c r="I366" s="56" t="s">
        <v>50</v>
      </c>
      <c r="J366" s="77" t="str">
        <f t="shared" si="88"/>
        <v>Electrification + Hydrogen</v>
      </c>
      <c r="K366" s="77" t="str">
        <f t="shared" si="88"/>
        <v>indst fuel type shifting</v>
      </c>
      <c r="L366" s="356">
        <f t="shared" si="88"/>
        <v>0</v>
      </c>
      <c r="M366" s="356">
        <f t="shared" si="88"/>
        <v>1</v>
      </c>
      <c r="N366" s="356">
        <f t="shared" si="88"/>
        <v>0.01</v>
      </c>
      <c r="O366" s="77" t="str">
        <f t="shared" si="88"/>
        <v>% of fuel shifted</v>
      </c>
      <c r="P366" s="56"/>
      <c r="Q366" s="77" t="str">
        <f t="shared" si="86"/>
        <v>industry-ag-main.html#fuel-switching</v>
      </c>
      <c r="R366" s="401" t="str">
        <f t="shared" si="86"/>
        <v>industry-elec-and-hydrogen.html</v>
      </c>
      <c r="S366" s="56"/>
      <c r="T366" s="56"/>
    </row>
    <row r="367" spans="1:20" ht="30">
      <c r="A367" s="77" t="str">
        <f t="shared" si="89"/>
        <v>Industry</v>
      </c>
      <c r="B367" s="77" t="str">
        <f t="shared" si="89"/>
        <v>Electrification + Hydrogen</v>
      </c>
      <c r="C367" s="77" t="str">
        <f t="shared" si="89"/>
        <v>Fraction of Industrial Fuel Use Shifted to Other Fuels</v>
      </c>
      <c r="D367" s="11" t="s">
        <v>2814</v>
      </c>
      <c r="E367" s="56" t="s">
        <v>3228</v>
      </c>
      <c r="F367" s="56" t="s">
        <v>3346</v>
      </c>
      <c r="G367" s="56" t="s">
        <v>3231</v>
      </c>
      <c r="H367" s="57">
        <v>427</v>
      </c>
      <c r="I367" s="56" t="s">
        <v>50</v>
      </c>
      <c r="J367" s="77" t="str">
        <f t="shared" si="88"/>
        <v>Electrification + Hydrogen</v>
      </c>
      <c r="K367" s="77" t="str">
        <f t="shared" si="88"/>
        <v>indst fuel type shifting</v>
      </c>
      <c r="L367" s="356">
        <f t="shared" si="88"/>
        <v>0</v>
      </c>
      <c r="M367" s="356">
        <f t="shared" si="88"/>
        <v>1</v>
      </c>
      <c r="N367" s="356">
        <f t="shared" si="88"/>
        <v>0.01</v>
      </c>
      <c r="O367" s="77" t="str">
        <f t="shared" si="88"/>
        <v>% of fuel shifted</v>
      </c>
      <c r="P367" s="56"/>
      <c r="Q367" s="77" t="str">
        <f t="shared" si="86"/>
        <v>industry-ag-main.html#fuel-switching</v>
      </c>
      <c r="R367" s="401" t="str">
        <f t="shared" si="86"/>
        <v>industry-elec-and-hydrogen.html</v>
      </c>
      <c r="S367" s="56"/>
      <c r="T367" s="56"/>
    </row>
    <row r="368" spans="1:20" ht="135">
      <c r="A368" s="77" t="str">
        <f t="shared" si="89"/>
        <v>Industry</v>
      </c>
      <c r="B368" s="77" t="str">
        <f t="shared" si="89"/>
        <v>Electrification + Hydrogen</v>
      </c>
      <c r="C368" s="77" t="str">
        <f t="shared" si="89"/>
        <v>Fraction of Industrial Fuel Use Shifted to Other Fuels</v>
      </c>
      <c r="D368" s="11" t="s">
        <v>2814</v>
      </c>
      <c r="E368" s="56" t="s">
        <v>3229</v>
      </c>
      <c r="F368" s="56" t="s">
        <v>3346</v>
      </c>
      <c r="G368" s="56" t="s">
        <v>3233</v>
      </c>
      <c r="H368" s="57">
        <v>428</v>
      </c>
      <c r="I368" s="56" t="s">
        <v>49</v>
      </c>
      <c r="J368" s="77" t="str">
        <f t="shared" si="88"/>
        <v>Electrification + Hydrogen</v>
      </c>
      <c r="K368" s="77" t="str">
        <f t="shared" si="88"/>
        <v>indst fuel type shifting</v>
      </c>
      <c r="L368" s="356">
        <f t="shared" si="88"/>
        <v>0</v>
      </c>
      <c r="M368" s="356">
        <f t="shared" si="88"/>
        <v>1</v>
      </c>
      <c r="N368" s="356">
        <f t="shared" si="88"/>
        <v>0.01</v>
      </c>
      <c r="O368" s="77" t="str">
        <f t="shared" si="88"/>
        <v>% of fuel shifted</v>
      </c>
      <c r="P368" s="56" t="s">
        <v>3245</v>
      </c>
      <c r="Q368" s="77" t="str">
        <f t="shared" si="86"/>
        <v>industry-ag-main.html#fuel-switching</v>
      </c>
      <c r="R368" s="401" t="str">
        <f t="shared" si="86"/>
        <v>industry-elec-and-hydrogen.html</v>
      </c>
      <c r="S368" s="56"/>
      <c r="T368" s="56"/>
    </row>
    <row r="369" spans="1:20" ht="30">
      <c r="A369" s="77" t="str">
        <f t="shared" si="89"/>
        <v>Industry</v>
      </c>
      <c r="B369" s="77" t="str">
        <f t="shared" si="89"/>
        <v>Electrification + Hydrogen</v>
      </c>
      <c r="C369" s="77" t="str">
        <f t="shared" si="89"/>
        <v>Fraction of Industrial Fuel Use Shifted to Other Fuels</v>
      </c>
      <c r="D369" s="11" t="s">
        <v>2814</v>
      </c>
      <c r="E369" s="56" t="s">
        <v>3230</v>
      </c>
      <c r="F369" s="56" t="s">
        <v>3346</v>
      </c>
      <c r="G369" s="56" t="s">
        <v>3234</v>
      </c>
      <c r="H369" s="57">
        <v>464</v>
      </c>
      <c r="I369" s="56" t="s">
        <v>50</v>
      </c>
      <c r="J369" s="77" t="str">
        <f t="shared" si="88"/>
        <v>Electrification + Hydrogen</v>
      </c>
      <c r="K369" s="77" t="str">
        <f t="shared" si="88"/>
        <v>indst fuel type shifting</v>
      </c>
      <c r="L369" s="356">
        <f t="shared" si="88"/>
        <v>0</v>
      </c>
      <c r="M369" s="356">
        <f t="shared" ref="J369:O400" si="90">M$321</f>
        <v>1</v>
      </c>
      <c r="N369" s="356">
        <f t="shared" si="90"/>
        <v>0.01</v>
      </c>
      <c r="O369" s="77" t="str">
        <f t="shared" si="90"/>
        <v>% of fuel shifted</v>
      </c>
      <c r="P369" s="56"/>
      <c r="Q369" s="77" t="str">
        <f t="shared" si="86"/>
        <v>industry-ag-main.html#fuel-switching</v>
      </c>
      <c r="R369" s="401" t="str">
        <f t="shared" si="86"/>
        <v>industry-elec-and-hydrogen.html</v>
      </c>
      <c r="S369" s="56"/>
      <c r="T369" s="56"/>
    </row>
    <row r="370" spans="1:20" ht="30">
      <c r="A370" s="77" t="str">
        <f t="shared" si="89"/>
        <v>Industry</v>
      </c>
      <c r="B370" s="77" t="str">
        <f t="shared" si="89"/>
        <v>Electrification + Hydrogen</v>
      </c>
      <c r="C370" s="77" t="str">
        <f t="shared" si="89"/>
        <v>Fraction of Industrial Fuel Use Shifted to Other Fuels</v>
      </c>
      <c r="D370" s="11" t="s">
        <v>2814</v>
      </c>
      <c r="E370" s="56" t="s">
        <v>3227</v>
      </c>
      <c r="F370" s="56" t="s">
        <v>3346</v>
      </c>
      <c r="G370" s="56" t="s">
        <v>3232</v>
      </c>
      <c r="H370" s="57">
        <v>465</v>
      </c>
      <c r="I370" s="56" t="s">
        <v>50</v>
      </c>
      <c r="J370" s="77" t="str">
        <f t="shared" si="90"/>
        <v>Electrification + Hydrogen</v>
      </c>
      <c r="K370" s="77" t="str">
        <f t="shared" si="90"/>
        <v>indst fuel type shifting</v>
      </c>
      <c r="L370" s="356">
        <f t="shared" si="90"/>
        <v>0</v>
      </c>
      <c r="M370" s="356">
        <f t="shared" si="90"/>
        <v>1</v>
      </c>
      <c r="N370" s="356">
        <f t="shared" si="90"/>
        <v>0.01</v>
      </c>
      <c r="O370" s="77" t="str">
        <f t="shared" si="90"/>
        <v>% of fuel shifted</v>
      </c>
      <c r="P370" s="56"/>
      <c r="Q370" s="77" t="str">
        <f t="shared" si="86"/>
        <v>industry-ag-main.html#fuel-switching</v>
      </c>
      <c r="R370" s="401" t="str">
        <f t="shared" si="86"/>
        <v>industry-elec-and-hydrogen.html</v>
      </c>
      <c r="S370" s="56"/>
      <c r="T370" s="56"/>
    </row>
    <row r="371" spans="1:20" ht="30">
      <c r="A371" s="77" t="str">
        <f t="shared" si="89"/>
        <v>Industry</v>
      </c>
      <c r="B371" s="77" t="str">
        <f t="shared" si="89"/>
        <v>Electrification + Hydrogen</v>
      </c>
      <c r="C371" s="77" t="str">
        <f t="shared" si="89"/>
        <v>Fraction of Industrial Fuel Use Shifted to Other Fuels</v>
      </c>
      <c r="D371" s="11" t="s">
        <v>149</v>
      </c>
      <c r="E371" s="56" t="s">
        <v>2711</v>
      </c>
      <c r="F371" s="11" t="s">
        <v>2813</v>
      </c>
      <c r="G371" s="56" t="s">
        <v>2717</v>
      </c>
      <c r="H371" s="57">
        <v>466</v>
      </c>
      <c r="I371" s="56" t="s">
        <v>50</v>
      </c>
      <c r="J371" s="77" t="str">
        <f t="shared" si="90"/>
        <v>Electrification + Hydrogen</v>
      </c>
      <c r="K371" s="77" t="str">
        <f t="shared" si="90"/>
        <v>indst fuel type shifting</v>
      </c>
      <c r="L371" s="356">
        <f t="shared" si="90"/>
        <v>0</v>
      </c>
      <c r="M371" s="356">
        <f t="shared" si="90"/>
        <v>1</v>
      </c>
      <c r="N371" s="356">
        <f t="shared" si="90"/>
        <v>0.01</v>
      </c>
      <c r="O371" s="77" t="str">
        <f t="shared" si="90"/>
        <v>% of fuel shifted</v>
      </c>
      <c r="P371" s="56"/>
      <c r="Q371" s="77" t="str">
        <f t="shared" si="86"/>
        <v>industry-ag-main.html#fuel-switching</v>
      </c>
      <c r="R371" s="401" t="str">
        <f t="shared" si="86"/>
        <v>industry-elec-and-hydrogen.html</v>
      </c>
      <c r="S371" s="56"/>
      <c r="T371" s="56"/>
    </row>
    <row r="372" spans="1:20" ht="30">
      <c r="A372" s="77" t="str">
        <f t="shared" si="89"/>
        <v>Industry</v>
      </c>
      <c r="B372" s="77" t="str">
        <f t="shared" si="89"/>
        <v>Electrification + Hydrogen</v>
      </c>
      <c r="C372" s="77" t="str">
        <f t="shared" si="89"/>
        <v>Fraction of Industrial Fuel Use Shifted to Other Fuels</v>
      </c>
      <c r="D372" s="11" t="s">
        <v>149</v>
      </c>
      <c r="E372" s="56" t="s">
        <v>2712</v>
      </c>
      <c r="F372" s="11" t="s">
        <v>2813</v>
      </c>
      <c r="G372" s="56" t="s">
        <v>2720</v>
      </c>
      <c r="H372" s="57">
        <v>467</v>
      </c>
      <c r="I372" s="56" t="s">
        <v>50</v>
      </c>
      <c r="J372" s="77" t="str">
        <f t="shared" si="90"/>
        <v>Electrification + Hydrogen</v>
      </c>
      <c r="K372" s="77" t="str">
        <f t="shared" si="90"/>
        <v>indst fuel type shifting</v>
      </c>
      <c r="L372" s="356">
        <f t="shared" si="90"/>
        <v>0</v>
      </c>
      <c r="M372" s="356">
        <f t="shared" si="90"/>
        <v>1</v>
      </c>
      <c r="N372" s="356">
        <f t="shared" si="90"/>
        <v>0.01</v>
      </c>
      <c r="O372" s="77" t="str">
        <f t="shared" si="90"/>
        <v>% of fuel shifted</v>
      </c>
      <c r="P372" s="56"/>
      <c r="Q372" s="77" t="str">
        <f t="shared" si="86"/>
        <v>industry-ag-main.html#fuel-switching</v>
      </c>
      <c r="R372" s="401" t="str">
        <f t="shared" si="86"/>
        <v>industry-elec-and-hydrogen.html</v>
      </c>
      <c r="S372" s="56"/>
      <c r="T372" s="56"/>
    </row>
    <row r="373" spans="1:20" ht="30">
      <c r="A373" s="77" t="str">
        <f t="shared" si="89"/>
        <v>Industry</v>
      </c>
      <c r="B373" s="77" t="str">
        <f t="shared" si="89"/>
        <v>Electrification + Hydrogen</v>
      </c>
      <c r="C373" s="77" t="str">
        <f t="shared" si="89"/>
        <v>Fraction of Industrial Fuel Use Shifted to Other Fuels</v>
      </c>
      <c r="D373" s="11" t="s">
        <v>149</v>
      </c>
      <c r="E373" s="56" t="s">
        <v>2713</v>
      </c>
      <c r="F373" s="11" t="s">
        <v>2813</v>
      </c>
      <c r="G373" s="56" t="s">
        <v>2721</v>
      </c>
      <c r="H373" s="57">
        <v>468</v>
      </c>
      <c r="I373" s="56" t="s">
        <v>50</v>
      </c>
      <c r="J373" s="77" t="str">
        <f t="shared" si="90"/>
        <v>Electrification + Hydrogen</v>
      </c>
      <c r="K373" s="77" t="str">
        <f t="shared" si="90"/>
        <v>indst fuel type shifting</v>
      </c>
      <c r="L373" s="356">
        <f t="shared" si="90"/>
        <v>0</v>
      </c>
      <c r="M373" s="356">
        <f t="shared" si="90"/>
        <v>1</v>
      </c>
      <c r="N373" s="356">
        <f t="shared" si="90"/>
        <v>0.01</v>
      </c>
      <c r="O373" s="77" t="str">
        <f t="shared" si="90"/>
        <v>% of fuel shifted</v>
      </c>
      <c r="P373" s="56"/>
      <c r="Q373" s="77" t="str">
        <f t="shared" si="86"/>
        <v>industry-ag-main.html#fuel-switching</v>
      </c>
      <c r="R373" s="401" t="str">
        <f t="shared" si="86"/>
        <v>industry-elec-and-hydrogen.html</v>
      </c>
      <c r="S373" s="56"/>
      <c r="T373" s="56"/>
    </row>
    <row r="374" spans="1:20" ht="30">
      <c r="A374" s="77" t="str">
        <f t="shared" si="89"/>
        <v>Industry</v>
      </c>
      <c r="B374" s="77" t="str">
        <f t="shared" si="89"/>
        <v>Electrification + Hydrogen</v>
      </c>
      <c r="C374" s="77" t="str">
        <f t="shared" si="89"/>
        <v>Fraction of Industrial Fuel Use Shifted to Other Fuels</v>
      </c>
      <c r="D374" s="11" t="s">
        <v>149</v>
      </c>
      <c r="E374" s="56" t="s">
        <v>2714</v>
      </c>
      <c r="F374" s="11" t="s">
        <v>2813</v>
      </c>
      <c r="G374" s="56" t="s">
        <v>2718</v>
      </c>
      <c r="H374" s="57">
        <v>469</v>
      </c>
      <c r="I374" s="56" t="s">
        <v>50</v>
      </c>
      <c r="J374" s="77" t="str">
        <f t="shared" si="90"/>
        <v>Electrification + Hydrogen</v>
      </c>
      <c r="K374" s="77" t="str">
        <f t="shared" si="90"/>
        <v>indst fuel type shifting</v>
      </c>
      <c r="L374" s="356">
        <f t="shared" si="90"/>
        <v>0</v>
      </c>
      <c r="M374" s="356">
        <f t="shared" si="90"/>
        <v>1</v>
      </c>
      <c r="N374" s="356">
        <f t="shared" si="90"/>
        <v>0.01</v>
      </c>
      <c r="O374" s="77" t="str">
        <f t="shared" si="90"/>
        <v>% of fuel shifted</v>
      </c>
      <c r="P374" s="56"/>
      <c r="Q374" s="77" t="str">
        <f t="shared" si="86"/>
        <v>industry-ag-main.html#fuel-switching</v>
      </c>
      <c r="R374" s="401" t="str">
        <f t="shared" si="86"/>
        <v>industry-elec-and-hydrogen.html</v>
      </c>
      <c r="S374" s="56"/>
      <c r="T374" s="56"/>
    </row>
    <row r="375" spans="1:20" ht="30">
      <c r="A375" s="77" t="str">
        <f t="shared" si="89"/>
        <v>Industry</v>
      </c>
      <c r="B375" s="77" t="str">
        <f t="shared" si="89"/>
        <v>Electrification + Hydrogen</v>
      </c>
      <c r="C375" s="77" t="str">
        <f t="shared" si="89"/>
        <v>Fraction of Industrial Fuel Use Shifted to Other Fuels</v>
      </c>
      <c r="D375" s="11" t="s">
        <v>149</v>
      </c>
      <c r="E375" s="56" t="s">
        <v>2715</v>
      </c>
      <c r="F375" s="11" t="s">
        <v>2813</v>
      </c>
      <c r="G375" s="56" t="s">
        <v>2719</v>
      </c>
      <c r="H375" s="57">
        <v>470</v>
      </c>
      <c r="I375" s="56" t="s">
        <v>50</v>
      </c>
      <c r="J375" s="77" t="str">
        <f t="shared" si="90"/>
        <v>Electrification + Hydrogen</v>
      </c>
      <c r="K375" s="77" t="str">
        <f t="shared" si="90"/>
        <v>indst fuel type shifting</v>
      </c>
      <c r="L375" s="356">
        <f t="shared" si="90"/>
        <v>0</v>
      </c>
      <c r="M375" s="356">
        <f t="shared" si="90"/>
        <v>1</v>
      </c>
      <c r="N375" s="356">
        <f t="shared" si="90"/>
        <v>0.01</v>
      </c>
      <c r="O375" s="77" t="str">
        <f t="shared" si="90"/>
        <v>% of fuel shifted</v>
      </c>
      <c r="P375" s="56"/>
      <c r="Q375" s="77" t="str">
        <f t="shared" si="86"/>
        <v>industry-ag-main.html#fuel-switching</v>
      </c>
      <c r="R375" s="401" t="str">
        <f t="shared" si="86"/>
        <v>industry-elec-and-hydrogen.html</v>
      </c>
      <c r="S375" s="56"/>
      <c r="T375" s="56"/>
    </row>
    <row r="376" spans="1:20" ht="30">
      <c r="A376" s="77" t="str">
        <f t="shared" si="89"/>
        <v>Industry</v>
      </c>
      <c r="B376" s="77" t="str">
        <f t="shared" si="89"/>
        <v>Electrification + Hydrogen</v>
      </c>
      <c r="C376" s="77" t="str">
        <f t="shared" si="89"/>
        <v>Fraction of Industrial Fuel Use Shifted to Other Fuels</v>
      </c>
      <c r="D376" s="11" t="s">
        <v>149</v>
      </c>
      <c r="E376" s="56" t="s">
        <v>2716</v>
      </c>
      <c r="F376" s="11" t="s">
        <v>2813</v>
      </c>
      <c r="G376" s="56" t="s">
        <v>2722</v>
      </c>
      <c r="H376" s="57">
        <v>471</v>
      </c>
      <c r="I376" s="56" t="s">
        <v>50</v>
      </c>
      <c r="J376" s="77" t="str">
        <f t="shared" si="90"/>
        <v>Electrification + Hydrogen</v>
      </c>
      <c r="K376" s="77" t="str">
        <f t="shared" si="90"/>
        <v>indst fuel type shifting</v>
      </c>
      <c r="L376" s="356">
        <f t="shared" si="90"/>
        <v>0</v>
      </c>
      <c r="M376" s="356">
        <f t="shared" si="90"/>
        <v>1</v>
      </c>
      <c r="N376" s="356">
        <f t="shared" si="90"/>
        <v>0.01</v>
      </c>
      <c r="O376" s="77" t="str">
        <f t="shared" si="90"/>
        <v>% of fuel shifted</v>
      </c>
      <c r="P376" s="56"/>
      <c r="Q376" s="77" t="str">
        <f t="shared" si="86"/>
        <v>industry-ag-main.html#fuel-switching</v>
      </c>
      <c r="R376" s="401" t="str">
        <f t="shared" si="86"/>
        <v>industry-elec-and-hydrogen.html</v>
      </c>
      <c r="S376" s="56"/>
      <c r="T376" s="56"/>
    </row>
    <row r="377" spans="1:20" ht="30">
      <c r="A377" s="77" t="str">
        <f t="shared" si="89"/>
        <v>Industry</v>
      </c>
      <c r="B377" s="77" t="str">
        <f t="shared" si="89"/>
        <v>Electrification + Hydrogen</v>
      </c>
      <c r="C377" s="77" t="str">
        <f t="shared" si="89"/>
        <v>Fraction of Industrial Fuel Use Shifted to Other Fuels</v>
      </c>
      <c r="D377" s="11" t="s">
        <v>149</v>
      </c>
      <c r="E377" s="56" t="s">
        <v>3228</v>
      </c>
      <c r="F377" s="11" t="s">
        <v>2813</v>
      </c>
      <c r="G377" s="56" t="s">
        <v>3231</v>
      </c>
      <c r="H377" s="57">
        <v>472</v>
      </c>
      <c r="I377" s="56" t="s">
        <v>50</v>
      </c>
      <c r="J377" s="77" t="str">
        <f t="shared" si="90"/>
        <v>Electrification + Hydrogen</v>
      </c>
      <c r="K377" s="77" t="str">
        <f t="shared" si="90"/>
        <v>indst fuel type shifting</v>
      </c>
      <c r="L377" s="356">
        <f t="shared" si="90"/>
        <v>0</v>
      </c>
      <c r="M377" s="356">
        <f t="shared" si="90"/>
        <v>1</v>
      </c>
      <c r="N377" s="356">
        <f t="shared" si="90"/>
        <v>0.01</v>
      </c>
      <c r="O377" s="77" t="str">
        <f t="shared" si="90"/>
        <v>% of fuel shifted</v>
      </c>
      <c r="P377" s="56"/>
      <c r="Q377" s="77" t="str">
        <f t="shared" si="86"/>
        <v>industry-ag-main.html#fuel-switching</v>
      </c>
      <c r="R377" s="401" t="str">
        <f t="shared" si="86"/>
        <v>industry-elec-and-hydrogen.html</v>
      </c>
      <c r="S377" s="56"/>
      <c r="T377" s="56"/>
    </row>
    <row r="378" spans="1:20" ht="30">
      <c r="A378" s="77" t="str">
        <f t="shared" si="89"/>
        <v>Industry</v>
      </c>
      <c r="B378" s="77" t="str">
        <f t="shared" si="89"/>
        <v>Electrification + Hydrogen</v>
      </c>
      <c r="C378" s="77" t="str">
        <f t="shared" si="89"/>
        <v>Fraction of Industrial Fuel Use Shifted to Other Fuels</v>
      </c>
      <c r="D378" s="11" t="s">
        <v>149</v>
      </c>
      <c r="E378" s="56" t="s">
        <v>3229</v>
      </c>
      <c r="F378" s="11" t="s">
        <v>2813</v>
      </c>
      <c r="G378" s="56" t="s">
        <v>3233</v>
      </c>
      <c r="H378" s="57">
        <v>473</v>
      </c>
      <c r="I378" s="56" t="s">
        <v>50</v>
      </c>
      <c r="J378" s="77" t="str">
        <f t="shared" si="90"/>
        <v>Electrification + Hydrogen</v>
      </c>
      <c r="K378" s="77" t="str">
        <f t="shared" si="90"/>
        <v>indst fuel type shifting</v>
      </c>
      <c r="L378" s="356">
        <f t="shared" si="90"/>
        <v>0</v>
      </c>
      <c r="M378" s="356">
        <f t="shared" si="90"/>
        <v>1</v>
      </c>
      <c r="N378" s="356">
        <f t="shared" si="90"/>
        <v>0.01</v>
      </c>
      <c r="O378" s="77" t="str">
        <f t="shared" si="90"/>
        <v>% of fuel shifted</v>
      </c>
      <c r="P378" s="56"/>
      <c r="Q378" s="77" t="str">
        <f t="shared" si="86"/>
        <v>industry-ag-main.html#fuel-switching</v>
      </c>
      <c r="R378" s="401" t="str">
        <f t="shared" si="86"/>
        <v>industry-elec-and-hydrogen.html</v>
      </c>
      <c r="S378" s="56"/>
      <c r="T378" s="56"/>
    </row>
    <row r="379" spans="1:20" ht="30">
      <c r="A379" s="77" t="str">
        <f t="shared" si="89"/>
        <v>Industry</v>
      </c>
      <c r="B379" s="77" t="str">
        <f t="shared" si="89"/>
        <v>Electrification + Hydrogen</v>
      </c>
      <c r="C379" s="77" t="str">
        <f t="shared" si="89"/>
        <v>Fraction of Industrial Fuel Use Shifted to Other Fuels</v>
      </c>
      <c r="D379" s="11" t="s">
        <v>149</v>
      </c>
      <c r="E379" s="56" t="s">
        <v>3230</v>
      </c>
      <c r="F379" s="11" t="s">
        <v>2813</v>
      </c>
      <c r="G379" s="56" t="s">
        <v>3234</v>
      </c>
      <c r="H379" s="57">
        <v>474</v>
      </c>
      <c r="I379" s="56" t="s">
        <v>50</v>
      </c>
      <c r="J379" s="77" t="str">
        <f t="shared" si="90"/>
        <v>Electrification + Hydrogen</v>
      </c>
      <c r="K379" s="77" t="str">
        <f t="shared" si="90"/>
        <v>indst fuel type shifting</v>
      </c>
      <c r="L379" s="356">
        <f t="shared" si="90"/>
        <v>0</v>
      </c>
      <c r="M379" s="356">
        <f t="shared" si="90"/>
        <v>1</v>
      </c>
      <c r="N379" s="356">
        <f t="shared" si="90"/>
        <v>0.01</v>
      </c>
      <c r="O379" s="77" t="str">
        <f t="shared" si="90"/>
        <v>% of fuel shifted</v>
      </c>
      <c r="P379" s="56"/>
      <c r="Q379" s="77" t="str">
        <f t="shared" si="86"/>
        <v>industry-ag-main.html#fuel-switching</v>
      </c>
      <c r="R379" s="401" t="str">
        <f t="shared" si="86"/>
        <v>industry-elec-and-hydrogen.html</v>
      </c>
      <c r="S379" s="56"/>
      <c r="T379" s="56"/>
    </row>
    <row r="380" spans="1:20" ht="30">
      <c r="A380" s="77" t="str">
        <f t="shared" si="89"/>
        <v>Industry</v>
      </c>
      <c r="B380" s="77" t="str">
        <f t="shared" si="89"/>
        <v>Electrification + Hydrogen</v>
      </c>
      <c r="C380" s="77" t="str">
        <f t="shared" si="89"/>
        <v>Fraction of Industrial Fuel Use Shifted to Other Fuels</v>
      </c>
      <c r="D380" s="11" t="s">
        <v>149</v>
      </c>
      <c r="E380" s="56" t="s">
        <v>3227</v>
      </c>
      <c r="F380" s="11" t="s">
        <v>2813</v>
      </c>
      <c r="G380" s="56" t="s">
        <v>3232</v>
      </c>
      <c r="H380" s="57">
        <v>475</v>
      </c>
      <c r="I380" s="56" t="s">
        <v>50</v>
      </c>
      <c r="J380" s="77" t="str">
        <f t="shared" si="90"/>
        <v>Electrification + Hydrogen</v>
      </c>
      <c r="K380" s="77" t="str">
        <f t="shared" si="90"/>
        <v>indst fuel type shifting</v>
      </c>
      <c r="L380" s="356">
        <f t="shared" si="90"/>
        <v>0</v>
      </c>
      <c r="M380" s="356">
        <f t="shared" si="90"/>
        <v>1</v>
      </c>
      <c r="N380" s="356">
        <f t="shared" si="90"/>
        <v>0.01</v>
      </c>
      <c r="O380" s="77" t="str">
        <f t="shared" si="90"/>
        <v>% of fuel shifted</v>
      </c>
      <c r="P380" s="56"/>
      <c r="Q380" s="77" t="str">
        <f t="shared" si="86"/>
        <v>industry-ag-main.html#fuel-switching</v>
      </c>
      <c r="R380" s="401" t="str">
        <f t="shared" si="86"/>
        <v>industry-elec-and-hydrogen.html</v>
      </c>
      <c r="S380" s="56"/>
      <c r="T380" s="56"/>
    </row>
    <row r="381" spans="1:20" ht="30">
      <c r="A381" s="77" t="str">
        <f t="shared" si="89"/>
        <v>Industry</v>
      </c>
      <c r="B381" s="77" t="str">
        <f t="shared" si="89"/>
        <v>Electrification + Hydrogen</v>
      </c>
      <c r="C381" s="77" t="str">
        <f t="shared" si="89"/>
        <v>Fraction of Industrial Fuel Use Shifted to Other Fuels</v>
      </c>
      <c r="D381" s="11" t="s">
        <v>150</v>
      </c>
      <c r="E381" s="56" t="s">
        <v>2711</v>
      </c>
      <c r="F381" s="11" t="s">
        <v>152</v>
      </c>
      <c r="G381" s="56" t="s">
        <v>2717</v>
      </c>
      <c r="H381" s="57">
        <v>476</v>
      </c>
      <c r="I381" s="56" t="s">
        <v>50</v>
      </c>
      <c r="J381" s="77" t="str">
        <f t="shared" si="90"/>
        <v>Electrification + Hydrogen</v>
      </c>
      <c r="K381" s="77" t="str">
        <f t="shared" si="90"/>
        <v>indst fuel type shifting</v>
      </c>
      <c r="L381" s="356">
        <f t="shared" si="90"/>
        <v>0</v>
      </c>
      <c r="M381" s="356">
        <f t="shared" si="90"/>
        <v>1</v>
      </c>
      <c r="N381" s="356">
        <f t="shared" si="90"/>
        <v>0.01</v>
      </c>
      <c r="O381" s="77" t="str">
        <f t="shared" si="90"/>
        <v>% of fuel shifted</v>
      </c>
      <c r="P381" s="56"/>
      <c r="Q381" s="77" t="str">
        <f t="shared" si="86"/>
        <v>industry-ag-main.html#fuel-switching</v>
      </c>
      <c r="R381" s="401" t="str">
        <f t="shared" si="86"/>
        <v>industry-elec-and-hydrogen.html</v>
      </c>
      <c r="S381" s="56"/>
      <c r="T381" s="56"/>
    </row>
    <row r="382" spans="1:20" ht="30">
      <c r="A382" s="77" t="str">
        <f t="shared" si="89"/>
        <v>Industry</v>
      </c>
      <c r="B382" s="77" t="str">
        <f t="shared" si="89"/>
        <v>Electrification + Hydrogen</v>
      </c>
      <c r="C382" s="77" t="str">
        <f t="shared" si="89"/>
        <v>Fraction of Industrial Fuel Use Shifted to Other Fuels</v>
      </c>
      <c r="D382" s="11" t="s">
        <v>150</v>
      </c>
      <c r="E382" s="56" t="s">
        <v>2712</v>
      </c>
      <c r="F382" s="11" t="s">
        <v>152</v>
      </c>
      <c r="G382" s="56" t="s">
        <v>2720</v>
      </c>
      <c r="H382" s="57">
        <v>477</v>
      </c>
      <c r="I382" s="56" t="s">
        <v>50</v>
      </c>
      <c r="J382" s="77" t="str">
        <f t="shared" si="90"/>
        <v>Electrification + Hydrogen</v>
      </c>
      <c r="K382" s="77" t="str">
        <f t="shared" si="90"/>
        <v>indst fuel type shifting</v>
      </c>
      <c r="L382" s="356">
        <f t="shared" si="90"/>
        <v>0</v>
      </c>
      <c r="M382" s="356">
        <f t="shared" si="90"/>
        <v>1</v>
      </c>
      <c r="N382" s="356">
        <f t="shared" si="90"/>
        <v>0.01</v>
      </c>
      <c r="O382" s="77" t="str">
        <f t="shared" si="90"/>
        <v>% of fuel shifted</v>
      </c>
      <c r="P382" s="56"/>
      <c r="Q382" s="77" t="str">
        <f t="shared" si="86"/>
        <v>industry-ag-main.html#fuel-switching</v>
      </c>
      <c r="R382" s="401" t="str">
        <f t="shared" si="86"/>
        <v>industry-elec-and-hydrogen.html</v>
      </c>
      <c r="S382" s="56"/>
      <c r="T382" s="56"/>
    </row>
    <row r="383" spans="1:20" ht="135">
      <c r="A383" s="77" t="str">
        <f t="shared" si="89"/>
        <v>Industry</v>
      </c>
      <c r="B383" s="77" t="str">
        <f t="shared" si="89"/>
        <v>Electrification + Hydrogen</v>
      </c>
      <c r="C383" s="77" t="str">
        <f t="shared" si="89"/>
        <v>Fraction of Industrial Fuel Use Shifted to Other Fuels</v>
      </c>
      <c r="D383" s="11" t="s">
        <v>150</v>
      </c>
      <c r="E383" s="56" t="s">
        <v>2713</v>
      </c>
      <c r="F383" s="11" t="s">
        <v>152</v>
      </c>
      <c r="G383" s="56" t="s">
        <v>2721</v>
      </c>
      <c r="H383" s="57">
        <v>478</v>
      </c>
      <c r="I383" s="56" t="s">
        <v>49</v>
      </c>
      <c r="J383" s="77" t="str">
        <f t="shared" si="90"/>
        <v>Electrification + Hydrogen</v>
      </c>
      <c r="K383" s="77" t="str">
        <f t="shared" si="90"/>
        <v>indst fuel type shifting</v>
      </c>
      <c r="L383" s="356">
        <f t="shared" si="90"/>
        <v>0</v>
      </c>
      <c r="M383" s="356">
        <f t="shared" si="90"/>
        <v>1</v>
      </c>
      <c r="N383" s="356">
        <f t="shared" si="90"/>
        <v>0.01</v>
      </c>
      <c r="O383" s="77" t="str">
        <f t="shared" si="90"/>
        <v>% of fuel shifted</v>
      </c>
      <c r="P383" s="56" t="s">
        <v>3237</v>
      </c>
      <c r="Q383" s="77" t="str">
        <f t="shared" si="86"/>
        <v>industry-ag-main.html#fuel-switching</v>
      </c>
      <c r="R383" s="401" t="str">
        <f t="shared" si="86"/>
        <v>industry-elec-and-hydrogen.html</v>
      </c>
      <c r="S383" s="56"/>
      <c r="T383" s="56"/>
    </row>
    <row r="384" spans="1:20" ht="30">
      <c r="A384" s="77" t="str">
        <f t="shared" si="89"/>
        <v>Industry</v>
      </c>
      <c r="B384" s="77" t="str">
        <f t="shared" si="89"/>
        <v>Electrification + Hydrogen</v>
      </c>
      <c r="C384" s="77" t="str">
        <f t="shared" si="89"/>
        <v>Fraction of Industrial Fuel Use Shifted to Other Fuels</v>
      </c>
      <c r="D384" s="11" t="s">
        <v>150</v>
      </c>
      <c r="E384" s="56" t="s">
        <v>2714</v>
      </c>
      <c r="F384" s="11" t="s">
        <v>152</v>
      </c>
      <c r="G384" s="56" t="s">
        <v>2718</v>
      </c>
      <c r="H384" s="57">
        <v>479</v>
      </c>
      <c r="I384" s="56" t="s">
        <v>50</v>
      </c>
      <c r="J384" s="77" t="str">
        <f t="shared" si="90"/>
        <v>Electrification + Hydrogen</v>
      </c>
      <c r="K384" s="77" t="str">
        <f t="shared" si="90"/>
        <v>indst fuel type shifting</v>
      </c>
      <c r="L384" s="356">
        <f t="shared" si="90"/>
        <v>0</v>
      </c>
      <c r="M384" s="356">
        <f t="shared" si="90"/>
        <v>1</v>
      </c>
      <c r="N384" s="356">
        <f t="shared" si="90"/>
        <v>0.01</v>
      </c>
      <c r="O384" s="77" t="str">
        <f t="shared" si="90"/>
        <v>% of fuel shifted</v>
      </c>
      <c r="P384" s="56"/>
      <c r="Q384" s="77" t="str">
        <f t="shared" si="86"/>
        <v>industry-ag-main.html#fuel-switching</v>
      </c>
      <c r="R384" s="401" t="str">
        <f t="shared" si="86"/>
        <v>industry-elec-and-hydrogen.html</v>
      </c>
      <c r="S384" s="56"/>
      <c r="T384" s="56"/>
    </row>
    <row r="385" spans="1:20" ht="135">
      <c r="A385" s="77" t="str">
        <f t="shared" si="89"/>
        <v>Industry</v>
      </c>
      <c r="B385" s="77" t="str">
        <f t="shared" si="89"/>
        <v>Electrification + Hydrogen</v>
      </c>
      <c r="C385" s="77" t="str">
        <f t="shared" si="89"/>
        <v>Fraction of Industrial Fuel Use Shifted to Other Fuels</v>
      </c>
      <c r="D385" s="11" t="s">
        <v>150</v>
      </c>
      <c r="E385" s="56" t="s">
        <v>2715</v>
      </c>
      <c r="F385" s="11" t="s">
        <v>152</v>
      </c>
      <c r="G385" s="56" t="s">
        <v>2719</v>
      </c>
      <c r="H385" s="57">
        <v>480</v>
      </c>
      <c r="I385" s="56" t="s">
        <v>49</v>
      </c>
      <c r="J385" s="77" t="str">
        <f t="shared" si="90"/>
        <v>Electrification + Hydrogen</v>
      </c>
      <c r="K385" s="77" t="str">
        <f t="shared" si="90"/>
        <v>indst fuel type shifting</v>
      </c>
      <c r="L385" s="356">
        <f t="shared" si="90"/>
        <v>0</v>
      </c>
      <c r="M385" s="356">
        <f t="shared" si="90"/>
        <v>1</v>
      </c>
      <c r="N385" s="356">
        <f t="shared" si="90"/>
        <v>0.01</v>
      </c>
      <c r="O385" s="77" t="str">
        <f t="shared" si="90"/>
        <v>% of fuel shifted</v>
      </c>
      <c r="P385" s="56" t="s">
        <v>3236</v>
      </c>
      <c r="Q385" s="77" t="str">
        <f t="shared" si="86"/>
        <v>industry-ag-main.html#fuel-switching</v>
      </c>
      <c r="R385" s="401" t="str">
        <f t="shared" si="86"/>
        <v>industry-elec-and-hydrogen.html</v>
      </c>
      <c r="S385" s="56"/>
      <c r="T385" s="56"/>
    </row>
    <row r="386" spans="1:20" ht="30">
      <c r="A386" s="77" t="str">
        <f t="shared" si="89"/>
        <v>Industry</v>
      </c>
      <c r="B386" s="77" t="str">
        <f t="shared" si="89"/>
        <v>Electrification + Hydrogen</v>
      </c>
      <c r="C386" s="77" t="str">
        <f t="shared" si="89"/>
        <v>Fraction of Industrial Fuel Use Shifted to Other Fuels</v>
      </c>
      <c r="D386" s="11" t="s">
        <v>150</v>
      </c>
      <c r="E386" s="56" t="s">
        <v>2716</v>
      </c>
      <c r="F386" s="11" t="s">
        <v>152</v>
      </c>
      <c r="G386" s="56" t="s">
        <v>2722</v>
      </c>
      <c r="H386" s="57">
        <v>481</v>
      </c>
      <c r="I386" s="56" t="s">
        <v>50</v>
      </c>
      <c r="J386" s="77" t="str">
        <f t="shared" si="90"/>
        <v>Electrification + Hydrogen</v>
      </c>
      <c r="K386" s="77" t="str">
        <f t="shared" si="90"/>
        <v>indst fuel type shifting</v>
      </c>
      <c r="L386" s="356">
        <f t="shared" si="90"/>
        <v>0</v>
      </c>
      <c r="M386" s="356">
        <f t="shared" si="90"/>
        <v>1</v>
      </c>
      <c r="N386" s="356">
        <f t="shared" si="90"/>
        <v>0.01</v>
      </c>
      <c r="O386" s="77" t="str">
        <f t="shared" si="90"/>
        <v>% of fuel shifted</v>
      </c>
      <c r="P386" s="56"/>
      <c r="Q386" s="77" t="str">
        <f t="shared" si="86"/>
        <v>industry-ag-main.html#fuel-switching</v>
      </c>
      <c r="R386" s="401" t="str">
        <f t="shared" si="86"/>
        <v>industry-elec-and-hydrogen.html</v>
      </c>
      <c r="S386" s="56"/>
      <c r="T386" s="56"/>
    </row>
    <row r="387" spans="1:20" ht="30">
      <c r="A387" s="77" t="str">
        <f t="shared" si="89"/>
        <v>Industry</v>
      </c>
      <c r="B387" s="77" t="str">
        <f t="shared" si="89"/>
        <v>Electrification + Hydrogen</v>
      </c>
      <c r="C387" s="77" t="str">
        <f t="shared" si="89"/>
        <v>Fraction of Industrial Fuel Use Shifted to Other Fuels</v>
      </c>
      <c r="D387" s="11" t="s">
        <v>150</v>
      </c>
      <c r="E387" s="56" t="s">
        <v>3228</v>
      </c>
      <c r="F387" s="11" t="s">
        <v>152</v>
      </c>
      <c r="G387" s="56" t="s">
        <v>3231</v>
      </c>
      <c r="H387" s="57">
        <v>482</v>
      </c>
      <c r="I387" s="56" t="s">
        <v>50</v>
      </c>
      <c r="J387" s="77" t="str">
        <f t="shared" si="90"/>
        <v>Electrification + Hydrogen</v>
      </c>
      <c r="K387" s="77" t="str">
        <f t="shared" si="90"/>
        <v>indst fuel type shifting</v>
      </c>
      <c r="L387" s="356">
        <f t="shared" si="90"/>
        <v>0</v>
      </c>
      <c r="M387" s="356">
        <f t="shared" si="90"/>
        <v>1</v>
      </c>
      <c r="N387" s="356">
        <f t="shared" si="90"/>
        <v>0.01</v>
      </c>
      <c r="O387" s="77" t="str">
        <f t="shared" si="90"/>
        <v>% of fuel shifted</v>
      </c>
      <c r="P387" s="56"/>
      <c r="Q387" s="77" t="str">
        <f t="shared" si="86"/>
        <v>industry-ag-main.html#fuel-switching</v>
      </c>
      <c r="R387" s="401" t="str">
        <f t="shared" si="86"/>
        <v>industry-elec-and-hydrogen.html</v>
      </c>
      <c r="S387" s="56"/>
      <c r="T387" s="56"/>
    </row>
    <row r="388" spans="1:20" ht="135">
      <c r="A388" s="77" t="str">
        <f t="shared" si="89"/>
        <v>Industry</v>
      </c>
      <c r="B388" s="77" t="str">
        <f t="shared" si="89"/>
        <v>Electrification + Hydrogen</v>
      </c>
      <c r="C388" s="77" t="str">
        <f t="shared" si="89"/>
        <v>Fraction of Industrial Fuel Use Shifted to Other Fuels</v>
      </c>
      <c r="D388" s="11" t="s">
        <v>150</v>
      </c>
      <c r="E388" s="56" t="s">
        <v>3229</v>
      </c>
      <c r="F388" s="11" t="s">
        <v>152</v>
      </c>
      <c r="G388" s="56" t="s">
        <v>3233</v>
      </c>
      <c r="H388" s="57">
        <v>483</v>
      </c>
      <c r="I388" s="56" t="s">
        <v>49</v>
      </c>
      <c r="J388" s="77" t="str">
        <f t="shared" si="90"/>
        <v>Electrification + Hydrogen</v>
      </c>
      <c r="K388" s="77" t="str">
        <f t="shared" si="90"/>
        <v>indst fuel type shifting</v>
      </c>
      <c r="L388" s="356">
        <f t="shared" si="90"/>
        <v>0</v>
      </c>
      <c r="M388" s="356">
        <f t="shared" si="90"/>
        <v>1</v>
      </c>
      <c r="N388" s="356">
        <f t="shared" si="90"/>
        <v>0.01</v>
      </c>
      <c r="O388" s="77" t="str">
        <f t="shared" si="90"/>
        <v>% of fuel shifted</v>
      </c>
      <c r="P388" s="56" t="s">
        <v>3246</v>
      </c>
      <c r="Q388" s="77" t="str">
        <f t="shared" si="86"/>
        <v>industry-ag-main.html#fuel-switching</v>
      </c>
      <c r="R388" s="401" t="str">
        <f t="shared" si="86"/>
        <v>industry-elec-and-hydrogen.html</v>
      </c>
      <c r="S388" s="56"/>
      <c r="T388" s="56"/>
    </row>
    <row r="389" spans="1:20" ht="135">
      <c r="A389" s="77" t="str">
        <f t="shared" si="89"/>
        <v>Industry</v>
      </c>
      <c r="B389" s="77" t="str">
        <f t="shared" si="89"/>
        <v>Electrification + Hydrogen</v>
      </c>
      <c r="C389" s="77" t="str">
        <f t="shared" si="89"/>
        <v>Fraction of Industrial Fuel Use Shifted to Other Fuels</v>
      </c>
      <c r="D389" s="11" t="s">
        <v>150</v>
      </c>
      <c r="E389" s="56" t="s">
        <v>3230</v>
      </c>
      <c r="F389" s="11" t="s">
        <v>152</v>
      </c>
      <c r="G389" s="56" t="s">
        <v>3234</v>
      </c>
      <c r="H389" s="57">
        <v>484</v>
      </c>
      <c r="I389" s="56" t="s">
        <v>49</v>
      </c>
      <c r="J389" s="77" t="str">
        <f t="shared" si="90"/>
        <v>Electrification + Hydrogen</v>
      </c>
      <c r="K389" s="77" t="str">
        <f t="shared" si="90"/>
        <v>indst fuel type shifting</v>
      </c>
      <c r="L389" s="356">
        <f t="shared" si="90"/>
        <v>0</v>
      </c>
      <c r="M389" s="356">
        <f t="shared" si="90"/>
        <v>1</v>
      </c>
      <c r="N389" s="356">
        <f t="shared" si="90"/>
        <v>0.01</v>
      </c>
      <c r="O389" s="77" t="str">
        <f t="shared" si="90"/>
        <v>% of fuel shifted</v>
      </c>
      <c r="P389" s="56" t="s">
        <v>3247</v>
      </c>
      <c r="Q389" s="77" t="str">
        <f t="shared" si="86"/>
        <v>industry-ag-main.html#fuel-switching</v>
      </c>
      <c r="R389" s="401" t="str">
        <f t="shared" si="86"/>
        <v>industry-elec-and-hydrogen.html</v>
      </c>
      <c r="S389" s="56"/>
      <c r="T389" s="56"/>
    </row>
    <row r="390" spans="1:20" ht="30">
      <c r="A390" s="77" t="str">
        <f t="shared" si="89"/>
        <v>Industry</v>
      </c>
      <c r="B390" s="77" t="str">
        <f t="shared" si="89"/>
        <v>Electrification + Hydrogen</v>
      </c>
      <c r="C390" s="77" t="str">
        <f t="shared" si="89"/>
        <v>Fraction of Industrial Fuel Use Shifted to Other Fuels</v>
      </c>
      <c r="D390" s="11" t="s">
        <v>150</v>
      </c>
      <c r="E390" s="56" t="s">
        <v>3227</v>
      </c>
      <c r="F390" s="11" t="s">
        <v>152</v>
      </c>
      <c r="G390" s="56" t="s">
        <v>3232</v>
      </c>
      <c r="H390" s="57">
        <v>485</v>
      </c>
      <c r="I390" s="56" t="s">
        <v>50</v>
      </c>
      <c r="J390" s="77" t="str">
        <f t="shared" si="90"/>
        <v>Electrification + Hydrogen</v>
      </c>
      <c r="K390" s="77" t="str">
        <f t="shared" si="90"/>
        <v>indst fuel type shifting</v>
      </c>
      <c r="L390" s="356">
        <f t="shared" si="90"/>
        <v>0</v>
      </c>
      <c r="M390" s="356">
        <f t="shared" si="90"/>
        <v>1</v>
      </c>
      <c r="N390" s="356">
        <f t="shared" si="90"/>
        <v>0.01</v>
      </c>
      <c r="O390" s="77" t="str">
        <f t="shared" si="90"/>
        <v>% of fuel shifted</v>
      </c>
      <c r="P390" s="56"/>
      <c r="Q390" s="77" t="str">
        <f t="shared" si="86"/>
        <v>industry-ag-main.html#fuel-switching</v>
      </c>
      <c r="R390" s="401" t="str">
        <f t="shared" si="86"/>
        <v>industry-elec-and-hydrogen.html</v>
      </c>
      <c r="S390" s="56"/>
      <c r="T390" s="56"/>
    </row>
    <row r="391" spans="1:20" ht="30">
      <c r="A391" s="77" t="str">
        <f t="shared" si="89"/>
        <v>Industry</v>
      </c>
      <c r="B391" s="77" t="str">
        <f t="shared" si="89"/>
        <v>Electrification + Hydrogen</v>
      </c>
      <c r="C391" s="77" t="str">
        <f t="shared" si="89"/>
        <v>Fraction of Industrial Fuel Use Shifted to Other Fuels</v>
      </c>
      <c r="D391" s="11" t="s">
        <v>151</v>
      </c>
      <c r="E391" s="56" t="s">
        <v>2711</v>
      </c>
      <c r="F391" s="11" t="s">
        <v>153</v>
      </c>
      <c r="G391" s="56" t="s">
        <v>2717</v>
      </c>
      <c r="H391" s="57">
        <v>486</v>
      </c>
      <c r="I391" s="56" t="s">
        <v>50</v>
      </c>
      <c r="J391" s="77" t="str">
        <f t="shared" si="90"/>
        <v>Electrification + Hydrogen</v>
      </c>
      <c r="K391" s="77" t="str">
        <f t="shared" si="90"/>
        <v>indst fuel type shifting</v>
      </c>
      <c r="L391" s="356">
        <f t="shared" si="90"/>
        <v>0</v>
      </c>
      <c r="M391" s="356">
        <f t="shared" si="90"/>
        <v>1</v>
      </c>
      <c r="N391" s="356">
        <f t="shared" si="90"/>
        <v>0.01</v>
      </c>
      <c r="O391" s="77" t="str">
        <f t="shared" si="90"/>
        <v>% of fuel shifted</v>
      </c>
      <c r="P391" s="56"/>
      <c r="Q391" s="77" t="str">
        <f t="shared" si="86"/>
        <v>industry-ag-main.html#fuel-switching</v>
      </c>
      <c r="R391" s="401" t="str">
        <f t="shared" si="86"/>
        <v>industry-elec-and-hydrogen.html</v>
      </c>
      <c r="S391" s="56"/>
      <c r="T391" s="56"/>
    </row>
    <row r="392" spans="1:20" ht="135">
      <c r="A392" s="77" t="str">
        <f t="shared" si="89"/>
        <v>Industry</v>
      </c>
      <c r="B392" s="77" t="str">
        <f t="shared" si="89"/>
        <v>Electrification + Hydrogen</v>
      </c>
      <c r="C392" s="77" t="str">
        <f t="shared" si="89"/>
        <v>Fraction of Industrial Fuel Use Shifted to Other Fuels</v>
      </c>
      <c r="D392" s="11" t="s">
        <v>151</v>
      </c>
      <c r="E392" s="56" t="s">
        <v>2712</v>
      </c>
      <c r="F392" s="11" t="s">
        <v>153</v>
      </c>
      <c r="G392" s="56" t="s">
        <v>2720</v>
      </c>
      <c r="H392" s="57">
        <v>487</v>
      </c>
      <c r="I392" s="56" t="s">
        <v>49</v>
      </c>
      <c r="J392" s="77" t="str">
        <f t="shared" si="90"/>
        <v>Electrification + Hydrogen</v>
      </c>
      <c r="K392" s="77" t="str">
        <f t="shared" si="90"/>
        <v>indst fuel type shifting</v>
      </c>
      <c r="L392" s="356">
        <f t="shared" si="90"/>
        <v>0</v>
      </c>
      <c r="M392" s="356">
        <f t="shared" si="90"/>
        <v>1</v>
      </c>
      <c r="N392" s="356">
        <f t="shared" si="90"/>
        <v>0.01</v>
      </c>
      <c r="O392" s="77" t="str">
        <f t="shared" si="90"/>
        <v>% of fuel shifted</v>
      </c>
      <c r="P392" s="56" t="s">
        <v>3197</v>
      </c>
      <c r="Q392" s="77" t="str">
        <f t="shared" si="86"/>
        <v>industry-ag-main.html#fuel-switching</v>
      </c>
      <c r="R392" s="401" t="str">
        <f t="shared" si="86"/>
        <v>industry-elec-and-hydrogen.html</v>
      </c>
      <c r="S392" s="56"/>
      <c r="T392" s="56"/>
    </row>
    <row r="393" spans="1:20" ht="135">
      <c r="A393" s="77" t="str">
        <f t="shared" si="89"/>
        <v>Industry</v>
      </c>
      <c r="B393" s="77" t="str">
        <f t="shared" si="89"/>
        <v>Electrification + Hydrogen</v>
      </c>
      <c r="C393" s="77" t="str">
        <f t="shared" si="89"/>
        <v>Fraction of Industrial Fuel Use Shifted to Other Fuels</v>
      </c>
      <c r="D393" s="11" t="s">
        <v>151</v>
      </c>
      <c r="E393" s="56" t="s">
        <v>2713</v>
      </c>
      <c r="F393" s="11" t="s">
        <v>153</v>
      </c>
      <c r="G393" s="56" t="s">
        <v>2721</v>
      </c>
      <c r="H393" s="57">
        <v>488</v>
      </c>
      <c r="I393" s="56" t="s">
        <v>49</v>
      </c>
      <c r="J393" s="77" t="str">
        <f t="shared" si="90"/>
        <v>Electrification + Hydrogen</v>
      </c>
      <c r="K393" s="77" t="str">
        <f t="shared" si="90"/>
        <v>indst fuel type shifting</v>
      </c>
      <c r="L393" s="356">
        <f t="shared" si="90"/>
        <v>0</v>
      </c>
      <c r="M393" s="356">
        <f t="shared" si="90"/>
        <v>1</v>
      </c>
      <c r="N393" s="356">
        <f t="shared" si="90"/>
        <v>0.01</v>
      </c>
      <c r="O393" s="77" t="str">
        <f t="shared" si="90"/>
        <v>% of fuel shifted</v>
      </c>
      <c r="P393" s="56" t="s">
        <v>3198</v>
      </c>
      <c r="Q393" s="77" t="str">
        <f t="shared" si="86"/>
        <v>industry-ag-main.html#fuel-switching</v>
      </c>
      <c r="R393" s="401" t="str">
        <f t="shared" si="86"/>
        <v>industry-elec-and-hydrogen.html</v>
      </c>
      <c r="S393" s="56"/>
      <c r="T393" s="56"/>
    </row>
    <row r="394" spans="1:20" ht="30">
      <c r="A394" s="77" t="str">
        <f t="shared" si="89"/>
        <v>Industry</v>
      </c>
      <c r="B394" s="77" t="str">
        <f t="shared" si="89"/>
        <v>Electrification + Hydrogen</v>
      </c>
      <c r="C394" s="77" t="str">
        <f t="shared" si="89"/>
        <v>Fraction of Industrial Fuel Use Shifted to Other Fuels</v>
      </c>
      <c r="D394" s="11" t="s">
        <v>151</v>
      </c>
      <c r="E394" s="56" t="s">
        <v>2714</v>
      </c>
      <c r="F394" s="11" t="s">
        <v>153</v>
      </c>
      <c r="G394" s="56" t="s">
        <v>2718</v>
      </c>
      <c r="H394" s="57">
        <v>489</v>
      </c>
      <c r="I394" s="56" t="s">
        <v>50</v>
      </c>
      <c r="J394" s="77" t="str">
        <f t="shared" si="90"/>
        <v>Electrification + Hydrogen</v>
      </c>
      <c r="K394" s="77" t="str">
        <f t="shared" si="90"/>
        <v>indst fuel type shifting</v>
      </c>
      <c r="L394" s="356">
        <f t="shared" si="90"/>
        <v>0</v>
      </c>
      <c r="M394" s="356">
        <f t="shared" si="90"/>
        <v>1</v>
      </c>
      <c r="N394" s="356">
        <f t="shared" si="90"/>
        <v>0.01</v>
      </c>
      <c r="O394" s="77" t="str">
        <f t="shared" si="90"/>
        <v>% of fuel shifted</v>
      </c>
      <c r="P394" s="56"/>
      <c r="Q394" s="77" t="str">
        <f t="shared" si="86"/>
        <v>industry-ag-main.html#fuel-switching</v>
      </c>
      <c r="R394" s="401" t="str">
        <f t="shared" si="86"/>
        <v>industry-elec-and-hydrogen.html</v>
      </c>
      <c r="S394" s="56"/>
      <c r="T394" s="56"/>
    </row>
    <row r="395" spans="1:20" ht="135">
      <c r="A395" s="77" t="str">
        <f t="shared" si="89"/>
        <v>Industry</v>
      </c>
      <c r="B395" s="77" t="str">
        <f t="shared" si="89"/>
        <v>Electrification + Hydrogen</v>
      </c>
      <c r="C395" s="77" t="str">
        <f t="shared" si="89"/>
        <v>Fraction of Industrial Fuel Use Shifted to Other Fuels</v>
      </c>
      <c r="D395" s="11" t="s">
        <v>151</v>
      </c>
      <c r="E395" s="56" t="s">
        <v>2715</v>
      </c>
      <c r="F395" s="11" t="s">
        <v>153</v>
      </c>
      <c r="G395" s="56" t="s">
        <v>2719</v>
      </c>
      <c r="H395" s="57">
        <v>490</v>
      </c>
      <c r="I395" s="56" t="s">
        <v>49</v>
      </c>
      <c r="J395" s="77" t="str">
        <f t="shared" si="90"/>
        <v>Electrification + Hydrogen</v>
      </c>
      <c r="K395" s="77" t="str">
        <f t="shared" si="90"/>
        <v>indst fuel type shifting</v>
      </c>
      <c r="L395" s="356">
        <f t="shared" si="90"/>
        <v>0</v>
      </c>
      <c r="M395" s="356">
        <f t="shared" si="90"/>
        <v>1</v>
      </c>
      <c r="N395" s="356">
        <f t="shared" si="90"/>
        <v>0.01</v>
      </c>
      <c r="O395" s="77" t="str">
        <f t="shared" si="90"/>
        <v>% of fuel shifted</v>
      </c>
      <c r="P395" s="56" t="s">
        <v>3183</v>
      </c>
      <c r="Q395" s="77" t="str">
        <f t="shared" si="86"/>
        <v>industry-ag-main.html#fuel-switching</v>
      </c>
      <c r="R395" s="401" t="str">
        <f t="shared" si="86"/>
        <v>industry-elec-and-hydrogen.html</v>
      </c>
      <c r="S395" s="56"/>
      <c r="T395" s="56"/>
    </row>
    <row r="396" spans="1:20" ht="30">
      <c r="A396" s="77" t="str">
        <f t="shared" si="89"/>
        <v>Industry</v>
      </c>
      <c r="B396" s="77" t="str">
        <f t="shared" si="89"/>
        <v>Electrification + Hydrogen</v>
      </c>
      <c r="C396" s="77" t="str">
        <f t="shared" si="89"/>
        <v>Fraction of Industrial Fuel Use Shifted to Other Fuels</v>
      </c>
      <c r="D396" s="11" t="s">
        <v>151</v>
      </c>
      <c r="E396" s="56" t="s">
        <v>2716</v>
      </c>
      <c r="F396" s="11" t="s">
        <v>153</v>
      </c>
      <c r="G396" s="56" t="s">
        <v>2722</v>
      </c>
      <c r="H396" s="57">
        <v>491</v>
      </c>
      <c r="I396" s="56" t="s">
        <v>50</v>
      </c>
      <c r="J396" s="77" t="str">
        <f t="shared" si="90"/>
        <v>Electrification + Hydrogen</v>
      </c>
      <c r="K396" s="77" t="str">
        <f t="shared" si="90"/>
        <v>indst fuel type shifting</v>
      </c>
      <c r="L396" s="356">
        <f t="shared" si="90"/>
        <v>0</v>
      </c>
      <c r="M396" s="356">
        <f t="shared" si="90"/>
        <v>1</v>
      </c>
      <c r="N396" s="356">
        <f t="shared" si="90"/>
        <v>0.01</v>
      </c>
      <c r="O396" s="77" t="str">
        <f t="shared" si="90"/>
        <v>% of fuel shifted</v>
      </c>
      <c r="P396" s="56"/>
      <c r="Q396" s="77" t="str">
        <f t="shared" si="86"/>
        <v>industry-ag-main.html#fuel-switching</v>
      </c>
      <c r="R396" s="401" t="str">
        <f t="shared" si="86"/>
        <v>industry-elec-and-hydrogen.html</v>
      </c>
      <c r="S396" s="56"/>
      <c r="T396" s="56"/>
    </row>
    <row r="397" spans="1:20" ht="30">
      <c r="A397" s="77" t="str">
        <f t="shared" si="89"/>
        <v>Industry</v>
      </c>
      <c r="B397" s="77" t="str">
        <f t="shared" si="89"/>
        <v>Electrification + Hydrogen</v>
      </c>
      <c r="C397" s="77" t="str">
        <f t="shared" si="89"/>
        <v>Fraction of Industrial Fuel Use Shifted to Other Fuels</v>
      </c>
      <c r="D397" s="11" t="s">
        <v>151</v>
      </c>
      <c r="E397" s="56" t="s">
        <v>3228</v>
      </c>
      <c r="F397" s="11" t="s">
        <v>153</v>
      </c>
      <c r="G397" s="56" t="s">
        <v>3231</v>
      </c>
      <c r="H397" s="57">
        <v>492</v>
      </c>
      <c r="I397" s="56" t="s">
        <v>50</v>
      </c>
      <c r="J397" s="77" t="str">
        <f t="shared" si="90"/>
        <v>Electrification + Hydrogen</v>
      </c>
      <c r="K397" s="77" t="str">
        <f t="shared" si="90"/>
        <v>indst fuel type shifting</v>
      </c>
      <c r="L397" s="356">
        <f t="shared" si="90"/>
        <v>0</v>
      </c>
      <c r="M397" s="356">
        <f t="shared" si="90"/>
        <v>1</v>
      </c>
      <c r="N397" s="356">
        <f t="shared" si="90"/>
        <v>0.01</v>
      </c>
      <c r="O397" s="77" t="str">
        <f t="shared" si="90"/>
        <v>% of fuel shifted</v>
      </c>
      <c r="P397" s="56"/>
      <c r="Q397" s="77" t="str">
        <f t="shared" ref="Q397:R400" si="91">Q$321</f>
        <v>industry-ag-main.html#fuel-switching</v>
      </c>
      <c r="R397" s="401" t="str">
        <f t="shared" si="91"/>
        <v>industry-elec-and-hydrogen.html</v>
      </c>
      <c r="S397" s="56"/>
      <c r="T397" s="56"/>
    </row>
    <row r="398" spans="1:20" ht="150">
      <c r="A398" s="77" t="str">
        <f t="shared" si="89"/>
        <v>Industry</v>
      </c>
      <c r="B398" s="77" t="str">
        <f t="shared" si="89"/>
        <v>Electrification + Hydrogen</v>
      </c>
      <c r="C398" s="77" t="str">
        <f t="shared" si="89"/>
        <v>Fraction of Industrial Fuel Use Shifted to Other Fuels</v>
      </c>
      <c r="D398" s="11" t="s">
        <v>151</v>
      </c>
      <c r="E398" s="56" t="s">
        <v>3229</v>
      </c>
      <c r="F398" s="11" t="s">
        <v>153</v>
      </c>
      <c r="G398" s="56" t="s">
        <v>3233</v>
      </c>
      <c r="H398" s="57">
        <v>493</v>
      </c>
      <c r="I398" s="56" t="s">
        <v>49</v>
      </c>
      <c r="J398" s="77" t="str">
        <f t="shared" si="90"/>
        <v>Electrification + Hydrogen</v>
      </c>
      <c r="K398" s="77" t="str">
        <f t="shared" si="90"/>
        <v>indst fuel type shifting</v>
      </c>
      <c r="L398" s="356">
        <f t="shared" si="90"/>
        <v>0</v>
      </c>
      <c r="M398" s="356">
        <f t="shared" si="90"/>
        <v>1</v>
      </c>
      <c r="N398" s="356">
        <f t="shared" si="90"/>
        <v>0.01</v>
      </c>
      <c r="O398" s="77" t="str">
        <f t="shared" si="90"/>
        <v>% of fuel shifted</v>
      </c>
      <c r="P398" s="56" t="s">
        <v>3248</v>
      </c>
      <c r="Q398" s="77" t="str">
        <f t="shared" si="91"/>
        <v>industry-ag-main.html#fuel-switching</v>
      </c>
      <c r="R398" s="401" t="str">
        <f t="shared" si="91"/>
        <v>industry-elec-and-hydrogen.html</v>
      </c>
      <c r="S398" s="56"/>
      <c r="T398" s="56"/>
    </row>
    <row r="399" spans="1:20" ht="150">
      <c r="A399" s="77" t="str">
        <f t="shared" si="89"/>
        <v>Industry</v>
      </c>
      <c r="B399" s="77" t="str">
        <f t="shared" si="89"/>
        <v>Electrification + Hydrogen</v>
      </c>
      <c r="C399" s="77" t="str">
        <f t="shared" si="89"/>
        <v>Fraction of Industrial Fuel Use Shifted to Other Fuels</v>
      </c>
      <c r="D399" s="11" t="s">
        <v>151</v>
      </c>
      <c r="E399" s="56" t="s">
        <v>3230</v>
      </c>
      <c r="F399" s="11" t="s">
        <v>153</v>
      </c>
      <c r="G399" s="56" t="s">
        <v>3234</v>
      </c>
      <c r="H399" s="57">
        <v>494</v>
      </c>
      <c r="I399" s="56" t="s">
        <v>49</v>
      </c>
      <c r="J399" s="77" t="str">
        <f t="shared" si="90"/>
        <v>Electrification + Hydrogen</v>
      </c>
      <c r="K399" s="77" t="str">
        <f t="shared" si="90"/>
        <v>indst fuel type shifting</v>
      </c>
      <c r="L399" s="356">
        <f t="shared" si="90"/>
        <v>0</v>
      </c>
      <c r="M399" s="356">
        <f t="shared" si="90"/>
        <v>1</v>
      </c>
      <c r="N399" s="356">
        <f t="shared" si="90"/>
        <v>0.01</v>
      </c>
      <c r="O399" s="77" t="str">
        <f t="shared" si="90"/>
        <v>% of fuel shifted</v>
      </c>
      <c r="P399" s="56" t="s">
        <v>3249</v>
      </c>
      <c r="Q399" s="77" t="str">
        <f t="shared" si="91"/>
        <v>industry-ag-main.html#fuel-switching</v>
      </c>
      <c r="R399" s="401" t="str">
        <f t="shared" si="91"/>
        <v>industry-elec-and-hydrogen.html</v>
      </c>
      <c r="S399" s="56"/>
      <c r="T399" s="56"/>
    </row>
    <row r="400" spans="1:20" ht="30">
      <c r="A400" s="77" t="str">
        <f t="shared" si="89"/>
        <v>Industry</v>
      </c>
      <c r="B400" s="77" t="str">
        <f t="shared" si="89"/>
        <v>Electrification + Hydrogen</v>
      </c>
      <c r="C400" s="77" t="str">
        <f t="shared" si="89"/>
        <v>Fraction of Industrial Fuel Use Shifted to Other Fuels</v>
      </c>
      <c r="D400" s="11" t="s">
        <v>151</v>
      </c>
      <c r="E400" s="56" t="s">
        <v>3227</v>
      </c>
      <c r="F400" s="11" t="s">
        <v>153</v>
      </c>
      <c r="G400" s="56" t="s">
        <v>3232</v>
      </c>
      <c r="H400" s="57">
        <v>495</v>
      </c>
      <c r="I400" s="56" t="s">
        <v>50</v>
      </c>
      <c r="J400" s="77" t="str">
        <f t="shared" si="90"/>
        <v>Electrification + Hydrogen</v>
      </c>
      <c r="K400" s="77" t="str">
        <f t="shared" si="90"/>
        <v>indst fuel type shifting</v>
      </c>
      <c r="L400" s="356">
        <f t="shared" si="90"/>
        <v>0</v>
      </c>
      <c r="M400" s="356">
        <f t="shared" si="90"/>
        <v>1</v>
      </c>
      <c r="N400" s="356">
        <f t="shared" si="90"/>
        <v>0.01</v>
      </c>
      <c r="O400" s="77" t="str">
        <f t="shared" si="90"/>
        <v>% of fuel shifted</v>
      </c>
      <c r="P400" s="56"/>
      <c r="Q400" s="77" t="str">
        <f t="shared" si="91"/>
        <v>industry-ag-main.html#fuel-switching</v>
      </c>
      <c r="R400" s="401" t="str">
        <f t="shared" si="91"/>
        <v>industry-elec-and-hydrogen.html</v>
      </c>
      <c r="S400" s="56"/>
      <c r="T400" s="56"/>
    </row>
    <row r="401" spans="1:20" s="3" customFormat="1" ht="45">
      <c r="A401" s="347" t="s">
        <v>9</v>
      </c>
      <c r="B401" s="347" t="s">
        <v>3358</v>
      </c>
      <c r="C401" s="347" t="s">
        <v>3361</v>
      </c>
      <c r="D401" s="11"/>
      <c r="E401" s="11"/>
      <c r="F401" s="11"/>
      <c r="G401" s="11"/>
      <c r="H401" s="59">
        <v>58</v>
      </c>
      <c r="I401" s="11" t="s">
        <v>49</v>
      </c>
      <c r="J401" s="347" t="s">
        <v>3365</v>
      </c>
      <c r="K401" s="347" t="s">
        <v>3366</v>
      </c>
      <c r="L401" s="65">
        <v>0</v>
      </c>
      <c r="M401" s="66">
        <v>1</v>
      </c>
      <c r="N401" s="66">
        <v>0.01</v>
      </c>
      <c r="O401" s="11" t="s">
        <v>38</v>
      </c>
      <c r="P401" s="11" t="s">
        <v>3407</v>
      </c>
      <c r="Q401" s="11" t="s">
        <v>2401</v>
      </c>
      <c r="R401" s="413" t="s">
        <v>2402</v>
      </c>
      <c r="S401" s="11" t="s">
        <v>176</v>
      </c>
      <c r="T401" s="11"/>
    </row>
    <row r="402" spans="1:20" s="3" customFormat="1" ht="45">
      <c r="A402" s="347" t="s">
        <v>9</v>
      </c>
      <c r="B402" s="347" t="s">
        <v>3359</v>
      </c>
      <c r="C402" s="347" t="s">
        <v>3362</v>
      </c>
      <c r="D402" s="11"/>
      <c r="E402" s="11"/>
      <c r="F402" s="11"/>
      <c r="G402" s="11"/>
      <c r="H402" s="59">
        <v>510</v>
      </c>
      <c r="I402" s="11" t="s">
        <v>49</v>
      </c>
      <c r="J402" s="347" t="s">
        <v>3365</v>
      </c>
      <c r="K402" s="347" t="s">
        <v>3367</v>
      </c>
      <c r="L402" s="65">
        <v>0</v>
      </c>
      <c r="M402" s="66">
        <v>1</v>
      </c>
      <c r="N402" s="66">
        <v>0.01</v>
      </c>
      <c r="O402" s="11" t="s">
        <v>38</v>
      </c>
      <c r="P402" s="11" t="s">
        <v>3408</v>
      </c>
      <c r="Q402" s="11" t="s">
        <v>2401</v>
      </c>
      <c r="R402" s="413" t="s">
        <v>2402</v>
      </c>
      <c r="S402" s="11"/>
      <c r="T402" s="11"/>
    </row>
    <row r="403" spans="1:20" s="3" customFormat="1" ht="45">
      <c r="A403" s="347" t="s">
        <v>9</v>
      </c>
      <c r="B403" s="347" t="s">
        <v>3360</v>
      </c>
      <c r="C403" s="347" t="s">
        <v>3363</v>
      </c>
      <c r="D403" s="11"/>
      <c r="E403" s="11"/>
      <c r="F403" s="11"/>
      <c r="G403" s="11"/>
      <c r="H403" s="59">
        <v>511</v>
      </c>
      <c r="I403" s="11" t="s">
        <v>49</v>
      </c>
      <c r="J403" s="347" t="s">
        <v>3365</v>
      </c>
      <c r="K403" s="347" t="s">
        <v>3368</v>
      </c>
      <c r="L403" s="65">
        <v>0</v>
      </c>
      <c r="M403" s="66">
        <v>1</v>
      </c>
      <c r="N403" s="66">
        <v>0.01</v>
      </c>
      <c r="O403" s="11" t="s">
        <v>38</v>
      </c>
      <c r="P403" s="11" t="s">
        <v>3409</v>
      </c>
      <c r="Q403" s="11" t="s">
        <v>2401</v>
      </c>
      <c r="R403" s="413" t="s">
        <v>2402</v>
      </c>
      <c r="S403" s="11"/>
      <c r="T403" s="11"/>
    </row>
    <row r="404" spans="1:20" s="3" customFormat="1" ht="45">
      <c r="A404" s="347" t="s">
        <v>9</v>
      </c>
      <c r="B404" s="347" t="s">
        <v>3370</v>
      </c>
      <c r="C404" s="347" t="s">
        <v>3364</v>
      </c>
      <c r="D404" s="11"/>
      <c r="E404" s="11"/>
      <c r="F404" s="11"/>
      <c r="G404" s="11"/>
      <c r="H404" s="59">
        <v>512</v>
      </c>
      <c r="I404" s="11" t="s">
        <v>49</v>
      </c>
      <c r="J404" s="347" t="s">
        <v>3365</v>
      </c>
      <c r="K404" s="347" t="s">
        <v>3369</v>
      </c>
      <c r="L404" s="65">
        <v>0</v>
      </c>
      <c r="M404" s="66">
        <v>1</v>
      </c>
      <c r="N404" s="66">
        <v>0.01</v>
      </c>
      <c r="O404" s="11" t="s">
        <v>38</v>
      </c>
      <c r="P404" s="11" t="s">
        <v>3410</v>
      </c>
      <c r="Q404" s="11" t="s">
        <v>2401</v>
      </c>
      <c r="R404" s="413" t="s">
        <v>2402</v>
      </c>
      <c r="S404" s="11"/>
      <c r="T404" s="11"/>
    </row>
    <row r="405" spans="1:20" s="6" customFormat="1" ht="105">
      <c r="A405" s="346" t="s">
        <v>9</v>
      </c>
      <c r="B405" s="346" t="s">
        <v>2812</v>
      </c>
      <c r="C405" s="346" t="s">
        <v>2811</v>
      </c>
      <c r="D405" s="56" t="s">
        <v>145</v>
      </c>
      <c r="E405" s="56"/>
      <c r="F405" s="11" t="s">
        <v>2725</v>
      </c>
      <c r="G405" s="56"/>
      <c r="H405" s="57">
        <v>429</v>
      </c>
      <c r="I405" s="56" t="s">
        <v>49</v>
      </c>
      <c r="J405" s="346" t="s">
        <v>2812</v>
      </c>
      <c r="K405" s="346" t="s">
        <v>2815</v>
      </c>
      <c r="L405" s="62">
        <v>0</v>
      </c>
      <c r="M405" s="63">
        <v>1</v>
      </c>
      <c r="N405" s="63">
        <v>0.01</v>
      </c>
      <c r="O405" s="56" t="s">
        <v>2816</v>
      </c>
      <c r="P405" s="56" t="s">
        <v>2820</v>
      </c>
      <c r="Q405" s="56"/>
      <c r="R405" s="413" t="s">
        <v>3209</v>
      </c>
      <c r="S405" s="56" t="s">
        <v>2817</v>
      </c>
      <c r="T405" s="58"/>
    </row>
    <row r="406" spans="1:20" s="6" customFormat="1" ht="75">
      <c r="A406" s="77" t="str">
        <f t="shared" ref="A406:C407" si="92">A$405</f>
        <v>Industry</v>
      </c>
      <c r="B406" s="77" t="str">
        <f t="shared" si="92"/>
        <v>Material Efficiency, Longevity, &amp; Re-Use</v>
      </c>
      <c r="C406" s="77" t="str">
        <f t="shared" si="92"/>
        <v>Percent Reduction in Nonenergy Nonagriculture Industry Product Demand</v>
      </c>
      <c r="D406" s="11" t="s">
        <v>147</v>
      </c>
      <c r="E406" s="56"/>
      <c r="F406" s="11" t="s">
        <v>2727</v>
      </c>
      <c r="G406" s="56"/>
      <c r="H406" s="57">
        <v>430</v>
      </c>
      <c r="I406" s="56" t="s">
        <v>49</v>
      </c>
      <c r="J406" s="77" t="str">
        <f t="shared" ref="J406:O409" si="93">J$405</f>
        <v>Material Efficiency, Longevity, &amp; Re-Use</v>
      </c>
      <c r="K406" s="77" t="str">
        <f t="shared" si="93"/>
        <v>indst reduce nonenergy product demand</v>
      </c>
      <c r="L406" s="356">
        <f t="shared" si="93"/>
        <v>0</v>
      </c>
      <c r="M406" s="356">
        <f t="shared" si="93"/>
        <v>1</v>
      </c>
      <c r="N406" s="356">
        <f t="shared" si="93"/>
        <v>0.01</v>
      </c>
      <c r="O406" s="356" t="str">
        <f t="shared" si="93"/>
        <v>% demand reduction</v>
      </c>
      <c r="P406" s="56" t="s">
        <v>2819</v>
      </c>
      <c r="Q406" s="56"/>
      <c r="R406" s="401" t="str">
        <f t="shared" ref="R406:R409" si="94">R$405</f>
        <v>material-efficiency-longevity-reuse.html</v>
      </c>
      <c r="S406" s="56" t="s">
        <v>2818</v>
      </c>
      <c r="T406" s="58"/>
    </row>
    <row r="407" spans="1:20" s="6" customFormat="1" ht="75">
      <c r="A407" s="77" t="str">
        <f t="shared" si="92"/>
        <v>Industry</v>
      </c>
      <c r="B407" s="77" t="str">
        <f t="shared" si="92"/>
        <v>Material Efficiency, Longevity, &amp; Re-Use</v>
      </c>
      <c r="C407" s="77" t="str">
        <f t="shared" si="92"/>
        <v>Percent Reduction in Nonenergy Nonagriculture Industry Product Demand</v>
      </c>
      <c r="D407" s="11" t="s">
        <v>148</v>
      </c>
      <c r="E407" s="56"/>
      <c r="F407" s="11" t="s">
        <v>2728</v>
      </c>
      <c r="G407" s="56"/>
      <c r="H407" s="57">
        <v>431</v>
      </c>
      <c r="I407" s="56" t="s">
        <v>49</v>
      </c>
      <c r="J407" s="77" t="str">
        <f t="shared" si="93"/>
        <v>Material Efficiency, Longevity, &amp; Re-Use</v>
      </c>
      <c r="K407" s="77" t="str">
        <f t="shared" si="93"/>
        <v>indst reduce nonenergy product demand</v>
      </c>
      <c r="L407" s="356">
        <f t="shared" si="93"/>
        <v>0</v>
      </c>
      <c r="M407" s="356">
        <f t="shared" si="93"/>
        <v>1</v>
      </c>
      <c r="N407" s="356">
        <f t="shared" si="93"/>
        <v>0.01</v>
      </c>
      <c r="O407" s="356" t="str">
        <f t="shared" si="93"/>
        <v>% demand reduction</v>
      </c>
      <c r="P407" s="56" t="s">
        <v>2821</v>
      </c>
      <c r="Q407" s="56"/>
      <c r="R407" s="401" t="str">
        <f t="shared" si="94"/>
        <v>material-efficiency-longevity-reuse.html</v>
      </c>
      <c r="S407" s="56"/>
      <c r="T407" s="58"/>
    </row>
    <row r="408" spans="1:20" s="6" customFormat="1" ht="120">
      <c r="A408" s="77" t="str">
        <f t="shared" ref="A408:C408" si="95">A$405</f>
        <v>Industry</v>
      </c>
      <c r="B408" s="77" t="str">
        <f t="shared" si="95"/>
        <v>Material Efficiency, Longevity, &amp; Re-Use</v>
      </c>
      <c r="C408" s="77" t="str">
        <f t="shared" si="95"/>
        <v>Percent Reduction in Nonenergy Nonagriculture Industry Product Demand</v>
      </c>
      <c r="D408" s="11" t="s">
        <v>149</v>
      </c>
      <c r="E408" s="56"/>
      <c r="F408" s="11" t="s">
        <v>2813</v>
      </c>
      <c r="G408" s="56"/>
      <c r="H408" s="57">
        <v>432</v>
      </c>
      <c r="I408" s="56" t="s">
        <v>49</v>
      </c>
      <c r="J408" s="77" t="str">
        <f t="shared" si="93"/>
        <v>Material Efficiency, Longevity, &amp; Re-Use</v>
      </c>
      <c r="K408" s="77" t="str">
        <f t="shared" si="93"/>
        <v>indst reduce nonenergy product demand</v>
      </c>
      <c r="L408" s="356">
        <f t="shared" si="93"/>
        <v>0</v>
      </c>
      <c r="M408" s="356">
        <f t="shared" si="93"/>
        <v>1</v>
      </c>
      <c r="N408" s="356">
        <f t="shared" si="93"/>
        <v>0.01</v>
      </c>
      <c r="O408" s="356" t="str">
        <f t="shared" si="93"/>
        <v>% demand reduction</v>
      </c>
      <c r="P408" s="56" t="s">
        <v>2825</v>
      </c>
      <c r="Q408" s="56"/>
      <c r="R408" s="413" t="s">
        <v>3210</v>
      </c>
      <c r="S408" s="56" t="s">
        <v>2826</v>
      </c>
      <c r="T408" s="58"/>
    </row>
    <row r="409" spans="1:20" s="6" customFormat="1" ht="75">
      <c r="A409" s="77" t="str">
        <f>A$405</f>
        <v>Industry</v>
      </c>
      <c r="B409" s="77" t="str">
        <f>B$405</f>
        <v>Material Efficiency, Longevity, &amp; Re-Use</v>
      </c>
      <c r="C409" s="77" t="str">
        <f>C$405</f>
        <v>Percent Reduction in Nonenergy Nonagriculture Industry Product Demand</v>
      </c>
      <c r="D409" s="11" t="s">
        <v>151</v>
      </c>
      <c r="E409" s="56"/>
      <c r="F409" s="11" t="s">
        <v>153</v>
      </c>
      <c r="G409" s="56"/>
      <c r="H409" s="57">
        <v>433</v>
      </c>
      <c r="I409" s="56" t="s">
        <v>49</v>
      </c>
      <c r="J409" s="77" t="str">
        <f t="shared" si="93"/>
        <v>Material Efficiency, Longevity, &amp; Re-Use</v>
      </c>
      <c r="K409" s="77" t="str">
        <f t="shared" si="93"/>
        <v>indst reduce nonenergy product demand</v>
      </c>
      <c r="L409" s="356">
        <f t="shared" si="93"/>
        <v>0</v>
      </c>
      <c r="M409" s="356">
        <f t="shared" si="93"/>
        <v>1</v>
      </c>
      <c r="N409" s="356">
        <f t="shared" si="93"/>
        <v>0.01</v>
      </c>
      <c r="O409" s="356" t="str">
        <f t="shared" si="93"/>
        <v>% demand reduction</v>
      </c>
      <c r="P409" s="56" t="s">
        <v>2822</v>
      </c>
      <c r="Q409" s="56"/>
      <c r="R409" s="401" t="str">
        <f t="shared" si="94"/>
        <v>material-efficiency-longevity-reuse.html</v>
      </c>
      <c r="S409" s="56" t="s">
        <v>2818</v>
      </c>
      <c r="T409" s="58"/>
    </row>
    <row r="410" spans="1:20" ht="60">
      <c r="A410" s="346" t="s">
        <v>9</v>
      </c>
      <c r="B410" s="346" t="s">
        <v>23</v>
      </c>
      <c r="C410" s="346" t="s">
        <v>323</v>
      </c>
      <c r="D410" s="56" t="s">
        <v>146</v>
      </c>
      <c r="E410" s="56"/>
      <c r="F410" s="11" t="s">
        <v>2726</v>
      </c>
      <c r="G410" s="56"/>
      <c r="H410" s="57">
        <v>56</v>
      </c>
      <c r="I410" s="56" t="s">
        <v>49</v>
      </c>
      <c r="J410" s="57" t="s">
        <v>411</v>
      </c>
      <c r="K410" s="79" t="s">
        <v>2431</v>
      </c>
      <c r="L410" s="62">
        <v>0</v>
      </c>
      <c r="M410" s="63">
        <v>1</v>
      </c>
      <c r="N410" s="63">
        <v>0.01</v>
      </c>
      <c r="O410" s="56" t="s">
        <v>38</v>
      </c>
      <c r="P410" s="56" t="s">
        <v>3383</v>
      </c>
      <c r="Q410" s="56" t="s">
        <v>257</v>
      </c>
      <c r="R410" s="413" t="s">
        <v>258</v>
      </c>
      <c r="S410" s="56" t="s">
        <v>176</v>
      </c>
      <c r="T410" s="56"/>
    </row>
    <row r="411" spans="1:20" ht="45">
      <c r="A411" s="77" t="str">
        <f>A$410</f>
        <v>Industry</v>
      </c>
      <c r="B411" s="77" t="str">
        <f t="shared" ref="B411:C412" si="96">B$410</f>
        <v>Methane Capture</v>
      </c>
      <c r="C411" s="77" t="str">
        <f t="shared" si="96"/>
        <v>Fraction of Methane Capture Opportunities Achieved</v>
      </c>
      <c r="D411" s="56" t="s">
        <v>2814</v>
      </c>
      <c r="E411" s="56"/>
      <c r="F411" s="56" t="s">
        <v>3346</v>
      </c>
      <c r="G411" s="56"/>
      <c r="H411" s="57">
        <v>513</v>
      </c>
      <c r="I411" s="56" t="s">
        <v>49</v>
      </c>
      <c r="J411" s="77" t="str">
        <f t="shared" ref="J411:S412" si="97">J$410</f>
        <v>Methane Capture and Destruction</v>
      </c>
      <c r="K411" s="77" t="str">
        <f t="shared" si="97"/>
        <v>indst methane capture</v>
      </c>
      <c r="L411" s="356">
        <f t="shared" si="97"/>
        <v>0</v>
      </c>
      <c r="M411" s="356">
        <f t="shared" si="97"/>
        <v>1</v>
      </c>
      <c r="N411" s="356">
        <f t="shared" si="97"/>
        <v>0.01</v>
      </c>
      <c r="O411" s="77" t="str">
        <f t="shared" si="97"/>
        <v>% of potential achieved</v>
      </c>
      <c r="P411" s="56" t="s">
        <v>3384</v>
      </c>
      <c r="Q411" s="77" t="str">
        <f t="shared" si="97"/>
        <v>industry-ag-main.html#methane-capture</v>
      </c>
      <c r="R411" s="401" t="str">
        <f t="shared" si="97"/>
        <v>methane-capture.html</v>
      </c>
      <c r="S411" s="77" t="str">
        <f t="shared" si="97"/>
        <v>Calculated from model data; see the relevant variable(s) in the InputData folder for source information.</v>
      </c>
      <c r="T411" s="56"/>
    </row>
    <row r="412" spans="1:20" ht="60">
      <c r="A412" s="77" t="str">
        <f>A$410</f>
        <v>Industry</v>
      </c>
      <c r="B412" s="77" t="str">
        <f t="shared" si="96"/>
        <v>Methane Capture</v>
      </c>
      <c r="C412" s="77" t="str">
        <f t="shared" si="96"/>
        <v>Fraction of Methane Capture Opportunities Achieved</v>
      </c>
      <c r="D412" s="56" t="s">
        <v>149</v>
      </c>
      <c r="E412" s="56"/>
      <c r="F412" s="11" t="s">
        <v>2813</v>
      </c>
      <c r="G412" s="56"/>
      <c r="H412" s="57">
        <v>514</v>
      </c>
      <c r="I412" s="56" t="s">
        <v>49</v>
      </c>
      <c r="J412" s="77" t="str">
        <f t="shared" si="97"/>
        <v>Methane Capture and Destruction</v>
      </c>
      <c r="K412" s="77" t="str">
        <f t="shared" si="97"/>
        <v>indst methane capture</v>
      </c>
      <c r="L412" s="356">
        <f t="shared" si="97"/>
        <v>0</v>
      </c>
      <c r="M412" s="356">
        <f t="shared" si="97"/>
        <v>1</v>
      </c>
      <c r="N412" s="356">
        <f t="shared" si="97"/>
        <v>0.01</v>
      </c>
      <c r="O412" s="77" t="str">
        <f t="shared" si="97"/>
        <v>% of potential achieved</v>
      </c>
      <c r="P412" s="56" t="s">
        <v>3385</v>
      </c>
      <c r="Q412" s="77" t="str">
        <f t="shared" si="97"/>
        <v>industry-ag-main.html#methane-capture</v>
      </c>
      <c r="R412" s="401" t="str">
        <f t="shared" si="97"/>
        <v>methane-capture.html</v>
      </c>
      <c r="S412" s="77" t="str">
        <f t="shared" si="97"/>
        <v>Calculated from model data; see the relevant variable(s) in the InputData folder for source information.</v>
      </c>
      <c r="T412" s="56"/>
    </row>
    <row r="413" spans="1:20" ht="60">
      <c r="A413" s="346" t="s">
        <v>9</v>
      </c>
      <c r="B413" s="346" t="s">
        <v>21</v>
      </c>
      <c r="C413" s="346" t="s">
        <v>324</v>
      </c>
      <c r="D413" s="56" t="s">
        <v>146</v>
      </c>
      <c r="E413" s="56"/>
      <c r="F413" s="11" t="s">
        <v>2726</v>
      </c>
      <c r="G413" s="56"/>
      <c r="H413" s="57">
        <v>57</v>
      </c>
      <c r="I413" s="56" t="s">
        <v>49</v>
      </c>
      <c r="J413" s="57" t="s">
        <v>411</v>
      </c>
      <c r="K413" s="79" t="s">
        <v>2430</v>
      </c>
      <c r="L413" s="62">
        <v>0</v>
      </c>
      <c r="M413" s="63">
        <v>1</v>
      </c>
      <c r="N413" s="63">
        <v>0.01</v>
      </c>
      <c r="O413" s="56" t="s">
        <v>38</v>
      </c>
      <c r="P413" s="56" t="s">
        <v>3386</v>
      </c>
      <c r="Q413" s="56" t="s">
        <v>259</v>
      </c>
      <c r="R413" s="413" t="s">
        <v>260</v>
      </c>
      <c r="S413" s="56" t="s">
        <v>176</v>
      </c>
      <c r="T413" s="56"/>
    </row>
    <row r="414" spans="1:20" ht="45">
      <c r="A414" s="77" t="str">
        <f>A$413</f>
        <v>Industry</v>
      </c>
      <c r="B414" s="77" t="str">
        <f t="shared" ref="B414:C415" si="98">B$413</f>
        <v>Methane Destruction</v>
      </c>
      <c r="C414" s="77" t="str">
        <f t="shared" si="98"/>
        <v>Fraction of Methane Destruction Opportunities Achieved</v>
      </c>
      <c r="D414" s="56" t="s">
        <v>2814</v>
      </c>
      <c r="E414" s="56"/>
      <c r="F414" s="56" t="s">
        <v>3346</v>
      </c>
      <c r="G414" s="56"/>
      <c r="H414" s="57">
        <v>515</v>
      </c>
      <c r="I414" s="56" t="s">
        <v>49</v>
      </c>
      <c r="J414" s="77" t="str">
        <f t="shared" ref="J414:S415" si="99">J$413</f>
        <v>Methane Capture and Destruction</v>
      </c>
      <c r="K414" s="77" t="str">
        <f t="shared" si="99"/>
        <v>indst methane destruction</v>
      </c>
      <c r="L414" s="356">
        <f t="shared" si="99"/>
        <v>0</v>
      </c>
      <c r="M414" s="356">
        <f t="shared" si="99"/>
        <v>1</v>
      </c>
      <c r="N414" s="356">
        <f t="shared" si="99"/>
        <v>0.01</v>
      </c>
      <c r="O414" s="77" t="str">
        <f t="shared" si="99"/>
        <v>% of potential achieved</v>
      </c>
      <c r="P414" s="56" t="s">
        <v>3387</v>
      </c>
      <c r="Q414" s="77" t="str">
        <f t="shared" si="99"/>
        <v>industry-ag-main.html#methane-destr</v>
      </c>
      <c r="R414" s="401" t="str">
        <f t="shared" si="99"/>
        <v>methane-destruction.html</v>
      </c>
      <c r="S414" s="77" t="str">
        <f t="shared" si="99"/>
        <v>Calculated from model data; see the relevant variable(s) in the InputData folder for source information.</v>
      </c>
      <c r="T414" s="56"/>
    </row>
    <row r="415" spans="1:20" ht="60">
      <c r="A415" s="77" t="str">
        <f t="shared" ref="A415" si="100">A$413</f>
        <v>Industry</v>
      </c>
      <c r="B415" s="77" t="str">
        <f t="shared" si="98"/>
        <v>Methane Destruction</v>
      </c>
      <c r="C415" s="77" t="str">
        <f t="shared" si="98"/>
        <v>Fraction of Methane Destruction Opportunities Achieved</v>
      </c>
      <c r="D415" s="56" t="s">
        <v>149</v>
      </c>
      <c r="E415" s="56"/>
      <c r="F415" s="11" t="s">
        <v>2813</v>
      </c>
      <c r="G415" s="56"/>
      <c r="H415" s="57">
        <v>516</v>
      </c>
      <c r="I415" s="56" t="s">
        <v>49</v>
      </c>
      <c r="J415" s="77" t="str">
        <f t="shared" si="99"/>
        <v>Methane Capture and Destruction</v>
      </c>
      <c r="K415" s="77" t="str">
        <f t="shared" si="99"/>
        <v>indst methane destruction</v>
      </c>
      <c r="L415" s="356">
        <f t="shared" si="99"/>
        <v>0</v>
      </c>
      <c r="M415" s="356">
        <f t="shared" si="99"/>
        <v>1</v>
      </c>
      <c r="N415" s="356">
        <f t="shared" si="99"/>
        <v>0.01</v>
      </c>
      <c r="O415" s="77" t="str">
        <f t="shared" si="99"/>
        <v>% of potential achieved</v>
      </c>
      <c r="P415" s="56" t="s">
        <v>3388</v>
      </c>
      <c r="Q415" s="77" t="str">
        <f t="shared" si="99"/>
        <v>industry-ag-main.html#methane-destr</v>
      </c>
      <c r="R415" s="401" t="str">
        <f t="shared" si="99"/>
        <v>methane-destruction.html</v>
      </c>
      <c r="S415" s="77" t="str">
        <f t="shared" si="99"/>
        <v>Calculated from model data; see the relevant variable(s) in the InputData folder for source information.</v>
      </c>
      <c r="T415" s="56"/>
    </row>
    <row r="416" spans="1:20" ht="60">
      <c r="A416" s="346" t="s">
        <v>9</v>
      </c>
      <c r="B416" s="346" t="s">
        <v>2921</v>
      </c>
      <c r="C416" s="346" t="s">
        <v>2922</v>
      </c>
      <c r="D416" s="11" t="s">
        <v>521</v>
      </c>
      <c r="E416" s="56"/>
      <c r="F416" s="11" t="s">
        <v>518</v>
      </c>
      <c r="G416" s="56"/>
      <c r="H416" s="57">
        <v>451</v>
      </c>
      <c r="I416" s="56" t="s">
        <v>49</v>
      </c>
      <c r="J416" s="346" t="s">
        <v>2922</v>
      </c>
      <c r="K416" s="346" t="s">
        <v>2923</v>
      </c>
      <c r="L416" s="62">
        <v>0</v>
      </c>
      <c r="M416" s="63">
        <v>1</v>
      </c>
      <c r="N416" s="63">
        <v>0.01</v>
      </c>
      <c r="O416" s="56" t="s">
        <v>2924</v>
      </c>
      <c r="P416" s="56" t="s">
        <v>3212</v>
      </c>
      <c r="Q416" s="56"/>
      <c r="R416" s="413" t="s">
        <v>3211</v>
      </c>
      <c r="S416" s="56" t="s">
        <v>176</v>
      </c>
      <c r="T416" s="56"/>
    </row>
    <row r="417" spans="1:20" ht="60">
      <c r="A417" s="77" t="str">
        <f>A$416</f>
        <v>Industry</v>
      </c>
      <c r="B417" s="77" t="str">
        <f t="shared" ref="B417:C424" si="101">B$416</f>
        <v>Reduce Fossil Fuel Exports</v>
      </c>
      <c r="C417" s="77" t="str">
        <f t="shared" si="101"/>
        <v>Percent Reduction in Fossil Fuel Exports</v>
      </c>
      <c r="D417" s="11" t="s">
        <v>52</v>
      </c>
      <c r="E417" s="56"/>
      <c r="F417" s="11" t="s">
        <v>97</v>
      </c>
      <c r="G417" s="56"/>
      <c r="H417" s="57">
        <v>452</v>
      </c>
      <c r="I417" s="56" t="s">
        <v>49</v>
      </c>
      <c r="J417" s="77" t="str">
        <f t="shared" ref="J417:K424" si="102">J$416</f>
        <v>Percent Reduction in Fossil Fuel Exports</v>
      </c>
      <c r="K417" s="77" t="str">
        <f t="shared" si="102"/>
        <v>indst reduce fossil fuel exports</v>
      </c>
      <c r="L417" s="356">
        <f t="shared" ref="L417:O420" si="103">L$416</f>
        <v>0</v>
      </c>
      <c r="M417" s="356">
        <f t="shared" si="103"/>
        <v>1</v>
      </c>
      <c r="N417" s="356">
        <f t="shared" si="103"/>
        <v>0.01</v>
      </c>
      <c r="O417" s="77" t="str">
        <f t="shared" si="103"/>
        <v>% reduction in exports</v>
      </c>
      <c r="P417" s="56" t="s">
        <v>3213</v>
      </c>
      <c r="Q417" s="56"/>
      <c r="R417" s="401" t="str">
        <f t="shared" ref="R417:R420" si="104">R$416</f>
        <v>reduce-fuel-exports.html</v>
      </c>
      <c r="S417" s="77" t="str">
        <f t="shared" ref="S417:S424" si="105">S$416</f>
        <v>Calculated from model data; see the relevant variable(s) in the InputData folder for source information.</v>
      </c>
      <c r="T417" s="56"/>
    </row>
    <row r="418" spans="1:20" ht="60">
      <c r="A418" s="77" t="str">
        <f t="shared" ref="A418:A424" si="106">A$416</f>
        <v>Industry</v>
      </c>
      <c r="B418" s="77" t="str">
        <f t="shared" si="101"/>
        <v>Reduce Fossil Fuel Exports</v>
      </c>
      <c r="C418" s="77" t="str">
        <f t="shared" si="101"/>
        <v>Percent Reduction in Fossil Fuel Exports</v>
      </c>
      <c r="D418" s="11" t="s">
        <v>59</v>
      </c>
      <c r="E418" s="56"/>
      <c r="F418" s="11" t="s">
        <v>105</v>
      </c>
      <c r="G418" s="56"/>
      <c r="H418" s="57">
        <v>453</v>
      </c>
      <c r="I418" s="56" t="s">
        <v>49</v>
      </c>
      <c r="J418" s="77" t="str">
        <f t="shared" si="102"/>
        <v>Percent Reduction in Fossil Fuel Exports</v>
      </c>
      <c r="K418" s="77" t="str">
        <f t="shared" si="102"/>
        <v>indst reduce fossil fuel exports</v>
      </c>
      <c r="L418" s="356">
        <f t="shared" si="103"/>
        <v>0</v>
      </c>
      <c r="M418" s="356">
        <f t="shared" si="103"/>
        <v>1</v>
      </c>
      <c r="N418" s="356">
        <f t="shared" si="103"/>
        <v>0.01</v>
      </c>
      <c r="O418" s="77" t="str">
        <f t="shared" si="103"/>
        <v>% reduction in exports</v>
      </c>
      <c r="P418" s="56" t="s">
        <v>3214</v>
      </c>
      <c r="Q418" s="56"/>
      <c r="R418" s="401" t="str">
        <f t="shared" si="104"/>
        <v>reduce-fuel-exports.html</v>
      </c>
      <c r="S418" s="77" t="str">
        <f t="shared" si="105"/>
        <v>Calculated from model data; see the relevant variable(s) in the InputData folder for source information.</v>
      </c>
      <c r="T418" s="56"/>
    </row>
    <row r="419" spans="1:20" ht="60">
      <c r="A419" s="77" t="str">
        <f t="shared" si="106"/>
        <v>Industry</v>
      </c>
      <c r="B419" s="77" t="str">
        <f t="shared" si="101"/>
        <v>Reduce Fossil Fuel Exports</v>
      </c>
      <c r="C419" s="77" t="str">
        <f t="shared" si="101"/>
        <v>Percent Reduction in Fossil Fuel Exports</v>
      </c>
      <c r="D419" s="11" t="s">
        <v>60</v>
      </c>
      <c r="E419" s="56"/>
      <c r="F419" s="11" t="s">
        <v>106</v>
      </c>
      <c r="G419" s="56"/>
      <c r="H419" s="57">
        <v>454</v>
      </c>
      <c r="I419" s="56" t="s">
        <v>49</v>
      </c>
      <c r="J419" s="77" t="str">
        <f t="shared" si="102"/>
        <v>Percent Reduction in Fossil Fuel Exports</v>
      </c>
      <c r="K419" s="77" t="str">
        <f t="shared" si="102"/>
        <v>indst reduce fossil fuel exports</v>
      </c>
      <c r="L419" s="356">
        <f t="shared" si="103"/>
        <v>0</v>
      </c>
      <c r="M419" s="356">
        <f t="shared" si="103"/>
        <v>1</v>
      </c>
      <c r="N419" s="356">
        <f t="shared" si="103"/>
        <v>0.01</v>
      </c>
      <c r="O419" s="77" t="str">
        <f t="shared" si="103"/>
        <v>% reduction in exports</v>
      </c>
      <c r="P419" s="56" t="s">
        <v>3215</v>
      </c>
      <c r="Q419" s="56"/>
      <c r="R419" s="401" t="str">
        <f t="shared" si="104"/>
        <v>reduce-fuel-exports.html</v>
      </c>
      <c r="S419" s="77" t="str">
        <f t="shared" si="105"/>
        <v>Calculated from model data; see the relevant variable(s) in the InputData folder for source information.</v>
      </c>
      <c r="T419" s="56"/>
    </row>
    <row r="420" spans="1:20" ht="60">
      <c r="A420" s="77" t="str">
        <f t="shared" si="106"/>
        <v>Industry</v>
      </c>
      <c r="B420" s="77" t="str">
        <f t="shared" si="101"/>
        <v>Reduce Fossil Fuel Exports</v>
      </c>
      <c r="C420" s="77" t="str">
        <f t="shared" si="101"/>
        <v>Percent Reduction in Fossil Fuel Exports</v>
      </c>
      <c r="D420" s="11" t="s">
        <v>2901</v>
      </c>
      <c r="E420" s="56"/>
      <c r="F420" s="11" t="s">
        <v>2902</v>
      </c>
      <c r="G420" s="56"/>
      <c r="H420" s="57">
        <v>455</v>
      </c>
      <c r="I420" s="56" t="s">
        <v>49</v>
      </c>
      <c r="J420" s="77" t="str">
        <f t="shared" si="102"/>
        <v>Percent Reduction in Fossil Fuel Exports</v>
      </c>
      <c r="K420" s="77" t="str">
        <f t="shared" si="102"/>
        <v>indst reduce fossil fuel exports</v>
      </c>
      <c r="L420" s="356">
        <f t="shared" si="103"/>
        <v>0</v>
      </c>
      <c r="M420" s="356">
        <f t="shared" si="103"/>
        <v>1</v>
      </c>
      <c r="N420" s="356">
        <f t="shared" si="103"/>
        <v>0.01</v>
      </c>
      <c r="O420" s="77" t="str">
        <f t="shared" si="103"/>
        <v>% reduction in exports</v>
      </c>
      <c r="P420" s="56" t="s">
        <v>3216</v>
      </c>
      <c r="Q420" s="56"/>
      <c r="R420" s="401" t="str">
        <f t="shared" si="104"/>
        <v>reduce-fuel-exports.html</v>
      </c>
      <c r="S420" s="77" t="str">
        <f t="shared" si="105"/>
        <v>Calculated from model data; see the relevant variable(s) in the InputData folder for source information.</v>
      </c>
      <c r="T420" s="56"/>
    </row>
    <row r="421" spans="1:20" ht="45">
      <c r="A421" s="77" t="str">
        <f t="shared" si="106"/>
        <v>Industry</v>
      </c>
      <c r="B421" s="77" t="str">
        <f t="shared" si="101"/>
        <v>Reduce Fossil Fuel Exports</v>
      </c>
      <c r="C421" s="77" t="str">
        <f t="shared" si="101"/>
        <v>Percent Reduction in Fossil Fuel Exports</v>
      </c>
      <c r="D421" s="11" t="s">
        <v>514</v>
      </c>
      <c r="E421" s="56"/>
      <c r="F421" s="11" t="s">
        <v>515</v>
      </c>
      <c r="G421" s="56"/>
      <c r="H421" s="57">
        <v>456</v>
      </c>
      <c r="I421" s="11" t="s">
        <v>50</v>
      </c>
      <c r="J421" s="77"/>
      <c r="K421" s="77"/>
      <c r="L421" s="356"/>
      <c r="M421" s="356"/>
      <c r="N421" s="356"/>
      <c r="O421" s="77"/>
      <c r="P421" s="56"/>
      <c r="Q421" s="56"/>
      <c r="R421" s="413"/>
      <c r="S421" s="77" t="str">
        <f t="shared" si="105"/>
        <v>Calculated from model data; see the relevant variable(s) in the InputData folder for source information.</v>
      </c>
      <c r="T421" s="56"/>
    </row>
    <row r="422" spans="1:20" ht="60">
      <c r="A422" s="77" t="str">
        <f t="shared" si="106"/>
        <v>Industry</v>
      </c>
      <c r="B422" s="77" t="str">
        <f t="shared" si="101"/>
        <v>Reduce Fossil Fuel Exports</v>
      </c>
      <c r="C422" s="77" t="str">
        <f t="shared" si="101"/>
        <v>Percent Reduction in Fossil Fuel Exports</v>
      </c>
      <c r="D422" s="11" t="s">
        <v>2893</v>
      </c>
      <c r="E422" s="56"/>
      <c r="F422" s="11" t="s">
        <v>2897</v>
      </c>
      <c r="G422" s="56"/>
      <c r="H422" s="57">
        <v>457</v>
      </c>
      <c r="I422" s="56" t="s">
        <v>49</v>
      </c>
      <c r="J422" s="77" t="str">
        <f t="shared" si="102"/>
        <v>Percent Reduction in Fossil Fuel Exports</v>
      </c>
      <c r="K422" s="77" t="str">
        <f t="shared" si="102"/>
        <v>indst reduce fossil fuel exports</v>
      </c>
      <c r="L422" s="356">
        <f t="shared" ref="L422:O424" si="107">L$416</f>
        <v>0</v>
      </c>
      <c r="M422" s="356">
        <f t="shared" si="107"/>
        <v>1</v>
      </c>
      <c r="N422" s="356">
        <f t="shared" si="107"/>
        <v>0.01</v>
      </c>
      <c r="O422" s="77" t="str">
        <f t="shared" si="107"/>
        <v>% reduction in exports</v>
      </c>
      <c r="P422" s="56" t="s">
        <v>3217</v>
      </c>
      <c r="Q422" s="56"/>
      <c r="R422" s="401" t="str">
        <f t="shared" ref="R422:R424" si="108">R$416</f>
        <v>reduce-fuel-exports.html</v>
      </c>
      <c r="S422" s="77" t="str">
        <f t="shared" si="105"/>
        <v>Calculated from model data; see the relevant variable(s) in the InputData folder for source information.</v>
      </c>
      <c r="T422" s="56"/>
    </row>
    <row r="423" spans="1:20" ht="60">
      <c r="A423" s="77" t="str">
        <f t="shared" si="106"/>
        <v>Industry</v>
      </c>
      <c r="B423" s="77" t="str">
        <f t="shared" si="101"/>
        <v>Reduce Fossil Fuel Exports</v>
      </c>
      <c r="C423" s="77" t="str">
        <f t="shared" si="101"/>
        <v>Percent Reduction in Fossil Fuel Exports</v>
      </c>
      <c r="D423" s="11" t="s">
        <v>2903</v>
      </c>
      <c r="E423" s="56"/>
      <c r="F423" s="11" t="s">
        <v>2904</v>
      </c>
      <c r="G423" s="56"/>
      <c r="H423" s="57">
        <v>458</v>
      </c>
      <c r="I423" s="56" t="s">
        <v>49</v>
      </c>
      <c r="J423" s="77" t="str">
        <f t="shared" si="102"/>
        <v>Percent Reduction in Fossil Fuel Exports</v>
      </c>
      <c r="K423" s="77" t="str">
        <f t="shared" si="102"/>
        <v>indst reduce fossil fuel exports</v>
      </c>
      <c r="L423" s="356">
        <f t="shared" si="107"/>
        <v>0</v>
      </c>
      <c r="M423" s="356">
        <f t="shared" si="107"/>
        <v>1</v>
      </c>
      <c r="N423" s="356">
        <f t="shared" si="107"/>
        <v>0.01</v>
      </c>
      <c r="O423" s="77" t="str">
        <f t="shared" si="107"/>
        <v>% reduction in exports</v>
      </c>
      <c r="P423" s="56" t="s">
        <v>3218</v>
      </c>
      <c r="Q423" s="56"/>
      <c r="R423" s="401" t="str">
        <f t="shared" si="108"/>
        <v>reduce-fuel-exports.html</v>
      </c>
      <c r="S423" s="77" t="str">
        <f t="shared" si="105"/>
        <v>Calculated from model data; see the relevant variable(s) in the InputData folder for source information.</v>
      </c>
      <c r="T423" s="56"/>
    </row>
    <row r="424" spans="1:20" ht="60">
      <c r="A424" s="77" t="str">
        <f t="shared" si="106"/>
        <v>Industry</v>
      </c>
      <c r="B424" s="77" t="str">
        <f t="shared" si="101"/>
        <v>Reduce Fossil Fuel Exports</v>
      </c>
      <c r="C424" s="77" t="str">
        <f t="shared" si="101"/>
        <v>Percent Reduction in Fossil Fuel Exports</v>
      </c>
      <c r="D424" s="11" t="s">
        <v>2894</v>
      </c>
      <c r="E424" s="56"/>
      <c r="F424" s="11" t="s">
        <v>2898</v>
      </c>
      <c r="G424" s="56"/>
      <c r="H424" s="57">
        <v>459</v>
      </c>
      <c r="I424" s="56" t="s">
        <v>49</v>
      </c>
      <c r="J424" s="77" t="str">
        <f t="shared" si="102"/>
        <v>Percent Reduction in Fossil Fuel Exports</v>
      </c>
      <c r="K424" s="77" t="str">
        <f t="shared" si="102"/>
        <v>indst reduce fossil fuel exports</v>
      </c>
      <c r="L424" s="356">
        <f t="shared" si="107"/>
        <v>0</v>
      </c>
      <c r="M424" s="356">
        <f t="shared" si="107"/>
        <v>1</v>
      </c>
      <c r="N424" s="356">
        <f t="shared" si="107"/>
        <v>0.01</v>
      </c>
      <c r="O424" s="77" t="str">
        <f t="shared" si="107"/>
        <v>% reduction in exports</v>
      </c>
      <c r="P424" s="56" t="s">
        <v>3219</v>
      </c>
      <c r="Q424" s="56"/>
      <c r="R424" s="401" t="str">
        <f t="shared" si="108"/>
        <v>reduce-fuel-exports.html</v>
      </c>
      <c r="S424" s="77" t="str">
        <f t="shared" si="105"/>
        <v>Calculated from model data; see the relevant variable(s) in the InputData folder for source information.</v>
      </c>
      <c r="T424" s="56"/>
    </row>
    <row r="425" spans="1:20" ht="75">
      <c r="A425" s="346" t="s">
        <v>154</v>
      </c>
      <c r="B425" s="346" t="s">
        <v>156</v>
      </c>
      <c r="C425" s="346" t="s">
        <v>497</v>
      </c>
      <c r="D425" s="56"/>
      <c r="E425" s="56"/>
      <c r="F425" s="56"/>
      <c r="G425" s="56"/>
      <c r="H425" s="57">
        <v>60</v>
      </c>
      <c r="I425" s="56" t="s">
        <v>49</v>
      </c>
      <c r="J425" s="79" t="s">
        <v>156</v>
      </c>
      <c r="K425" s="79" t="s">
        <v>2429</v>
      </c>
      <c r="L425" s="62">
        <v>0</v>
      </c>
      <c r="M425" s="63">
        <v>1</v>
      </c>
      <c r="N425" s="63">
        <v>0.01</v>
      </c>
      <c r="O425" s="56" t="s">
        <v>38</v>
      </c>
      <c r="P425" s="56" t="s">
        <v>2496</v>
      </c>
      <c r="Q425" s="56" t="s">
        <v>261</v>
      </c>
      <c r="R425" s="413" t="s">
        <v>262</v>
      </c>
      <c r="S425" s="56" t="s">
        <v>176</v>
      </c>
      <c r="T425" s="56" t="s">
        <v>211</v>
      </c>
    </row>
    <row r="426" spans="1:20" ht="30">
      <c r="A426" s="346" t="s">
        <v>154</v>
      </c>
      <c r="B426" s="346" t="s">
        <v>293</v>
      </c>
      <c r="C426" s="346" t="s">
        <v>506</v>
      </c>
      <c r="D426" s="56"/>
      <c r="E426" s="56"/>
      <c r="F426" s="56"/>
      <c r="G426" s="56"/>
      <c r="H426" s="57"/>
      <c r="I426" s="11" t="s">
        <v>50</v>
      </c>
      <c r="J426" s="79" t="s">
        <v>293</v>
      </c>
      <c r="K426" s="79" t="s">
        <v>2428</v>
      </c>
      <c r="L426" s="62"/>
      <c r="M426" s="63"/>
      <c r="N426" s="63"/>
      <c r="O426" s="56"/>
      <c r="P426" s="56"/>
      <c r="Q426" s="56" t="s">
        <v>360</v>
      </c>
      <c r="R426" s="413" t="s">
        <v>361</v>
      </c>
      <c r="S426" s="56"/>
      <c r="T426" s="56"/>
    </row>
    <row r="427" spans="1:20" ht="30">
      <c r="A427" s="346" t="s">
        <v>154</v>
      </c>
      <c r="B427" s="346" t="s">
        <v>502</v>
      </c>
      <c r="C427" s="346" t="s">
        <v>503</v>
      </c>
      <c r="D427" s="56"/>
      <c r="E427" s="56"/>
      <c r="F427" s="56"/>
      <c r="G427" s="56"/>
      <c r="H427" s="57">
        <v>177</v>
      </c>
      <c r="I427" s="11" t="s">
        <v>50</v>
      </c>
      <c r="J427" s="79" t="s">
        <v>502</v>
      </c>
      <c r="K427" s="79" t="s">
        <v>2427</v>
      </c>
      <c r="L427" s="62"/>
      <c r="M427" s="63"/>
      <c r="N427" s="63"/>
      <c r="O427" s="56"/>
      <c r="P427" s="56"/>
      <c r="Q427" s="56"/>
      <c r="R427" s="413" t="s">
        <v>3225</v>
      </c>
      <c r="S427" s="56"/>
      <c r="T427" s="56"/>
    </row>
    <row r="428" spans="1:20" ht="45">
      <c r="A428" s="346" t="s">
        <v>154</v>
      </c>
      <c r="B428" s="346" t="s">
        <v>212</v>
      </c>
      <c r="C428" s="346" t="s">
        <v>498</v>
      </c>
      <c r="D428" s="56"/>
      <c r="E428" s="56"/>
      <c r="F428" s="56"/>
      <c r="G428" s="56"/>
      <c r="H428" s="57">
        <v>61</v>
      </c>
      <c r="I428" s="56" t="s">
        <v>49</v>
      </c>
      <c r="J428" s="79" t="s">
        <v>212</v>
      </c>
      <c r="K428" s="79" t="s">
        <v>2426</v>
      </c>
      <c r="L428" s="62">
        <v>0</v>
      </c>
      <c r="M428" s="63">
        <v>1</v>
      </c>
      <c r="N428" s="63">
        <v>0.01</v>
      </c>
      <c r="O428" s="56" t="s">
        <v>38</v>
      </c>
      <c r="P428" s="56" t="s">
        <v>2497</v>
      </c>
      <c r="Q428" s="56" t="s">
        <v>263</v>
      </c>
      <c r="R428" s="413" t="s">
        <v>264</v>
      </c>
      <c r="S428" s="56" t="s">
        <v>176</v>
      </c>
      <c r="T428" s="56"/>
    </row>
    <row r="429" spans="1:20" ht="60">
      <c r="A429" s="346" t="s">
        <v>154</v>
      </c>
      <c r="B429" s="346" t="s">
        <v>3355</v>
      </c>
      <c r="C429" s="346" t="s">
        <v>3356</v>
      </c>
      <c r="D429" s="56"/>
      <c r="E429" s="56"/>
      <c r="F429" s="56"/>
      <c r="G429" s="56"/>
      <c r="H429" s="57">
        <v>62</v>
      </c>
      <c r="I429" s="56" t="s">
        <v>49</v>
      </c>
      <c r="J429" s="346" t="s">
        <v>3355</v>
      </c>
      <c r="K429" s="79" t="s">
        <v>3357</v>
      </c>
      <c r="L429" s="62">
        <v>0</v>
      </c>
      <c r="M429" s="63">
        <v>1</v>
      </c>
      <c r="N429" s="63">
        <v>0.01</v>
      </c>
      <c r="O429" s="56" t="s">
        <v>38</v>
      </c>
      <c r="P429" s="56" t="s">
        <v>3389</v>
      </c>
      <c r="Q429" s="56" t="s">
        <v>265</v>
      </c>
      <c r="R429" s="413" t="s">
        <v>266</v>
      </c>
      <c r="S429" s="56" t="s">
        <v>176</v>
      </c>
      <c r="T429" s="56"/>
    </row>
    <row r="430" spans="1:20" ht="45">
      <c r="A430" s="346" t="s">
        <v>154</v>
      </c>
      <c r="B430" s="346" t="s">
        <v>157</v>
      </c>
      <c r="C430" s="346" t="s">
        <v>499</v>
      </c>
      <c r="D430" s="56"/>
      <c r="E430" s="56"/>
      <c r="F430" s="56"/>
      <c r="G430" s="56"/>
      <c r="H430" s="57">
        <v>63</v>
      </c>
      <c r="I430" s="56" t="s">
        <v>49</v>
      </c>
      <c r="J430" s="79" t="s">
        <v>157</v>
      </c>
      <c r="K430" s="79" t="s">
        <v>2425</v>
      </c>
      <c r="L430" s="62">
        <v>0</v>
      </c>
      <c r="M430" s="63">
        <v>1</v>
      </c>
      <c r="N430" s="63">
        <v>0.01</v>
      </c>
      <c r="O430" s="56" t="s">
        <v>38</v>
      </c>
      <c r="P430" s="56" t="s">
        <v>2498</v>
      </c>
      <c r="Q430" s="56" t="s">
        <v>267</v>
      </c>
      <c r="R430" s="413" t="s">
        <v>268</v>
      </c>
      <c r="S430" s="56" t="s">
        <v>176</v>
      </c>
      <c r="T430" s="56"/>
    </row>
    <row r="431" spans="1:20" ht="45">
      <c r="A431" s="346" t="s">
        <v>154</v>
      </c>
      <c r="B431" s="346" t="s">
        <v>155</v>
      </c>
      <c r="C431" s="346" t="s">
        <v>3411</v>
      </c>
      <c r="D431" s="56"/>
      <c r="E431" s="56"/>
      <c r="F431" s="56"/>
      <c r="G431" s="56"/>
      <c r="H431" s="57">
        <v>64</v>
      </c>
      <c r="I431" s="56" t="s">
        <v>49</v>
      </c>
      <c r="J431" s="79" t="s">
        <v>155</v>
      </c>
      <c r="K431" s="79" t="s">
        <v>2424</v>
      </c>
      <c r="L431" s="62">
        <v>0</v>
      </c>
      <c r="M431" s="63">
        <v>1</v>
      </c>
      <c r="N431" s="63">
        <v>0.01</v>
      </c>
      <c r="O431" s="56" t="s">
        <v>38</v>
      </c>
      <c r="P431" s="56" t="s">
        <v>3390</v>
      </c>
      <c r="Q431" s="56" t="s">
        <v>269</v>
      </c>
      <c r="R431" s="413" t="s">
        <v>270</v>
      </c>
      <c r="S431" s="56" t="s">
        <v>176</v>
      </c>
      <c r="T431" s="56"/>
    </row>
    <row r="432" spans="1:20" ht="30">
      <c r="A432" s="346" t="s">
        <v>154</v>
      </c>
      <c r="B432" s="346" t="s">
        <v>500</v>
      </c>
      <c r="C432" s="346" t="s">
        <v>501</v>
      </c>
      <c r="D432" s="56"/>
      <c r="E432" s="56"/>
      <c r="F432" s="56"/>
      <c r="G432" s="56"/>
      <c r="H432" s="57">
        <v>178</v>
      </c>
      <c r="I432" s="56" t="s">
        <v>50</v>
      </c>
      <c r="J432" s="79" t="s">
        <v>500</v>
      </c>
      <c r="K432" s="79" t="s">
        <v>2423</v>
      </c>
      <c r="L432" s="62"/>
      <c r="M432" s="63"/>
      <c r="N432" s="63"/>
      <c r="O432" s="56"/>
      <c r="P432" s="56"/>
      <c r="Q432" s="56"/>
      <c r="R432" s="413" t="s">
        <v>3226</v>
      </c>
      <c r="S432" s="56"/>
      <c r="T432" s="56"/>
    </row>
    <row r="433" spans="1:20" ht="120">
      <c r="A433" s="346" t="s">
        <v>154</v>
      </c>
      <c r="B433" s="346" t="s">
        <v>2827</v>
      </c>
      <c r="C433" s="346" t="s">
        <v>2828</v>
      </c>
      <c r="D433" s="56"/>
      <c r="E433" s="56"/>
      <c r="F433" s="56"/>
      <c r="G433" s="56"/>
      <c r="H433" s="57">
        <v>434</v>
      </c>
      <c r="I433" s="56" t="s">
        <v>49</v>
      </c>
      <c r="J433" s="346" t="s">
        <v>2827</v>
      </c>
      <c r="K433" s="346" t="s">
        <v>2829</v>
      </c>
      <c r="L433" s="62">
        <v>0</v>
      </c>
      <c r="M433" s="63">
        <v>1</v>
      </c>
      <c r="N433" s="63">
        <v>0.01</v>
      </c>
      <c r="O433" s="56" t="s">
        <v>2830</v>
      </c>
      <c r="P433" s="56" t="s">
        <v>3221</v>
      </c>
      <c r="Q433" s="56"/>
      <c r="R433" s="413" t="s">
        <v>3220</v>
      </c>
      <c r="S433" s="8" t="s">
        <v>2831</v>
      </c>
      <c r="T433" s="56"/>
    </row>
    <row r="434" spans="1:20" s="3" customFormat="1" ht="75">
      <c r="A434" s="347" t="s">
        <v>2905</v>
      </c>
      <c r="B434" s="347" t="s">
        <v>2909</v>
      </c>
      <c r="C434" s="347" t="s">
        <v>325</v>
      </c>
      <c r="D434" s="11"/>
      <c r="E434" s="11"/>
      <c r="F434" s="11"/>
      <c r="G434" s="11"/>
      <c r="H434" s="57">
        <v>68</v>
      </c>
      <c r="I434" s="11" t="s">
        <v>49</v>
      </c>
      <c r="J434" s="78" t="s">
        <v>2908</v>
      </c>
      <c r="K434" s="79" t="s">
        <v>2422</v>
      </c>
      <c r="L434" s="66">
        <v>0</v>
      </c>
      <c r="M434" s="66">
        <v>1</v>
      </c>
      <c r="N434" s="66">
        <v>0.01</v>
      </c>
      <c r="O434" s="11" t="s">
        <v>64</v>
      </c>
      <c r="P434" s="11" t="s">
        <v>2499</v>
      </c>
      <c r="Q434" s="11" t="s">
        <v>275</v>
      </c>
      <c r="R434" s="413" t="s">
        <v>276</v>
      </c>
      <c r="S434" s="56" t="s">
        <v>176</v>
      </c>
      <c r="T434" s="11"/>
    </row>
    <row r="435" spans="1:20" s="3" customFormat="1" ht="75">
      <c r="A435" s="347" t="s">
        <v>2905</v>
      </c>
      <c r="B435" s="347" t="s">
        <v>3293</v>
      </c>
      <c r="C435" s="347" t="s">
        <v>3292</v>
      </c>
      <c r="D435" s="11"/>
      <c r="E435" s="11"/>
      <c r="F435" s="11"/>
      <c r="G435" s="11"/>
      <c r="H435" s="57">
        <v>176</v>
      </c>
      <c r="I435" s="11" t="s">
        <v>49</v>
      </c>
      <c r="J435" s="78" t="s">
        <v>412</v>
      </c>
      <c r="K435" s="79" t="s">
        <v>3290</v>
      </c>
      <c r="L435" s="66">
        <v>0</v>
      </c>
      <c r="M435" s="66">
        <v>1</v>
      </c>
      <c r="N435" s="66">
        <v>0.01</v>
      </c>
      <c r="O435" s="56" t="s">
        <v>3291</v>
      </c>
      <c r="P435" s="11" t="s">
        <v>3294</v>
      </c>
      <c r="Q435" s="11" t="s">
        <v>405</v>
      </c>
      <c r="R435" s="413" t="s">
        <v>3222</v>
      </c>
      <c r="S435" s="56" t="s">
        <v>176</v>
      </c>
      <c r="T435" s="11"/>
    </row>
    <row r="436" spans="1:20" s="3" customFormat="1" ht="60">
      <c r="A436" s="347" t="s">
        <v>2905</v>
      </c>
      <c r="B436" s="347" t="s">
        <v>2906</v>
      </c>
      <c r="C436" s="347" t="s">
        <v>2907</v>
      </c>
      <c r="D436" s="11"/>
      <c r="E436" s="11"/>
      <c r="F436" s="11"/>
      <c r="G436" s="11"/>
      <c r="H436" s="57">
        <v>450</v>
      </c>
      <c r="I436" s="11" t="s">
        <v>49</v>
      </c>
      <c r="J436" s="347" t="s">
        <v>2910</v>
      </c>
      <c r="K436" s="346" t="s">
        <v>2911</v>
      </c>
      <c r="L436" s="66">
        <v>0</v>
      </c>
      <c r="M436" s="66">
        <v>1</v>
      </c>
      <c r="N436" s="66">
        <v>0.01</v>
      </c>
      <c r="O436" s="56" t="s">
        <v>2912</v>
      </c>
      <c r="P436" s="11" t="s">
        <v>2913</v>
      </c>
      <c r="Q436" s="11"/>
      <c r="R436" s="413" t="s">
        <v>3223</v>
      </c>
      <c r="S436" s="56"/>
      <c r="T436" s="11"/>
    </row>
    <row r="437" spans="1:20" ht="105">
      <c r="A437" s="346" t="s">
        <v>10</v>
      </c>
      <c r="B437" s="346" t="s">
        <v>30</v>
      </c>
      <c r="C437" s="346" t="s">
        <v>63</v>
      </c>
      <c r="D437" s="56" t="s">
        <v>402</v>
      </c>
      <c r="E437" s="56"/>
      <c r="F437" s="56" t="s">
        <v>403</v>
      </c>
      <c r="G437" s="56"/>
      <c r="H437" s="57">
        <v>541</v>
      </c>
      <c r="I437" s="56" t="s">
        <v>49</v>
      </c>
      <c r="J437" s="79" t="s">
        <v>30</v>
      </c>
      <c r="K437" s="79" t="s">
        <v>2421</v>
      </c>
      <c r="L437" s="62">
        <v>0</v>
      </c>
      <c r="M437" s="62">
        <v>0.3</v>
      </c>
      <c r="N437" s="62">
        <v>0.01</v>
      </c>
      <c r="O437" s="56" t="s">
        <v>3425</v>
      </c>
      <c r="P437" s="56" t="s">
        <v>3426</v>
      </c>
      <c r="Q437" s="56" t="s">
        <v>271</v>
      </c>
      <c r="R437" s="413" t="s">
        <v>272</v>
      </c>
      <c r="S437" s="56"/>
      <c r="T437" s="56"/>
    </row>
    <row r="438" spans="1:20" ht="105">
      <c r="A438" s="77" t="str">
        <f>A$437</f>
        <v>Cross-Sector</v>
      </c>
      <c r="B438" s="77" t="str">
        <f>B$437</f>
        <v>Carbon Capture and Sequestration</v>
      </c>
      <c r="C438" s="77" t="str">
        <f>C$437</f>
        <v>Fraction of Potential Additional CCS Achieved</v>
      </c>
      <c r="D438" s="56" t="s">
        <v>394</v>
      </c>
      <c r="E438" s="56"/>
      <c r="F438" s="56" t="s">
        <v>399</v>
      </c>
      <c r="G438" s="56"/>
      <c r="H438" s="57">
        <v>542</v>
      </c>
      <c r="I438" s="56" t="s">
        <v>49</v>
      </c>
      <c r="J438" s="77" t="str">
        <f>J$437</f>
        <v>Carbon Capture and Sequestration</v>
      </c>
      <c r="K438" s="77" t="str">
        <f>K$437</f>
        <v>cross CCS</v>
      </c>
      <c r="L438" s="356">
        <f t="shared" ref="L438:N438" si="109">L$437</f>
        <v>0</v>
      </c>
      <c r="M438" s="356">
        <f t="shared" si="109"/>
        <v>0.3</v>
      </c>
      <c r="N438" s="356">
        <f t="shared" si="109"/>
        <v>0.01</v>
      </c>
      <c r="O438" s="58" t="str">
        <f>O$437</f>
        <v>% of CO2 captured</v>
      </c>
      <c r="P438" s="56" t="s">
        <v>3427</v>
      </c>
      <c r="Q438" s="58" t="str">
        <f>Q$437</f>
        <v>ccs.html#ccs</v>
      </c>
      <c r="R438" s="414" t="str">
        <f>R$437</f>
        <v>carbon-capture-and-sequestration.html</v>
      </c>
      <c r="S438" s="56"/>
      <c r="T438" s="56"/>
    </row>
    <row r="439" spans="1:20" s="6" customFormat="1" ht="60">
      <c r="A439" s="346" t="s">
        <v>10</v>
      </c>
      <c r="B439" s="346" t="s">
        <v>28</v>
      </c>
      <c r="C439" s="346" t="s">
        <v>2740</v>
      </c>
      <c r="D439" s="56" t="s">
        <v>393</v>
      </c>
      <c r="E439" s="56"/>
      <c r="F439" s="56" t="s">
        <v>398</v>
      </c>
      <c r="G439" s="56"/>
      <c r="H439" s="57">
        <v>171</v>
      </c>
      <c r="I439" s="56" t="s">
        <v>49</v>
      </c>
      <c r="J439" s="79" t="s">
        <v>28</v>
      </c>
      <c r="K439" s="79" t="s">
        <v>2420</v>
      </c>
      <c r="L439" s="68">
        <v>0</v>
      </c>
      <c r="M439" s="68">
        <v>300</v>
      </c>
      <c r="N439" s="68">
        <v>5</v>
      </c>
      <c r="O439" s="56" t="s">
        <v>160</v>
      </c>
      <c r="P439" s="56" t="s">
        <v>2690</v>
      </c>
      <c r="Q439" s="56" t="s">
        <v>273</v>
      </c>
      <c r="R439" s="413" t="s">
        <v>274</v>
      </c>
      <c r="S439" s="11" t="s">
        <v>2688</v>
      </c>
      <c r="T439" s="11" t="s">
        <v>463</v>
      </c>
    </row>
    <row r="440" spans="1:20" s="6" customFormat="1" ht="60">
      <c r="A440" s="77" t="str">
        <f>A$439</f>
        <v>Cross-Sector</v>
      </c>
      <c r="B440" s="77" t="str">
        <f t="shared" ref="B440:C440" si="110">B$439</f>
        <v>Carbon Tax</v>
      </c>
      <c r="C440" s="77" t="str">
        <f t="shared" si="110"/>
        <v>Additional Carbon Tax Rate</v>
      </c>
      <c r="D440" s="56" t="s">
        <v>402</v>
      </c>
      <c r="E440" s="56"/>
      <c r="F440" s="56" t="s">
        <v>403</v>
      </c>
      <c r="G440" s="56"/>
      <c r="H440" s="57">
        <v>172</v>
      </c>
      <c r="I440" s="56" t="s">
        <v>49</v>
      </c>
      <c r="J440" s="77" t="str">
        <f t="shared" ref="J440:J445" si="111">J$439</f>
        <v>Carbon Tax</v>
      </c>
      <c r="K440" s="69" t="str">
        <f t="shared" ref="K440:O445" si="112">K$439</f>
        <v>cross carbon tax</v>
      </c>
      <c r="L440" s="69">
        <f t="shared" si="112"/>
        <v>0</v>
      </c>
      <c r="M440" s="69">
        <f t="shared" si="112"/>
        <v>300</v>
      </c>
      <c r="N440" s="69">
        <f t="shared" si="112"/>
        <v>5</v>
      </c>
      <c r="O440" s="58" t="str">
        <f t="shared" si="112"/>
        <v>$/metric ton CO2e</v>
      </c>
      <c r="P440" s="56" t="s">
        <v>2691</v>
      </c>
      <c r="Q440" s="58" t="str">
        <f t="shared" ref="Q440:R443" si="113">Q$439</f>
        <v>fuels.html#carbon-tax</v>
      </c>
      <c r="R440" s="414" t="str">
        <f t="shared" si="113"/>
        <v>carbon-tax.html</v>
      </c>
      <c r="S440" s="11"/>
      <c r="T440" s="58"/>
    </row>
    <row r="441" spans="1:20" s="6" customFormat="1" ht="60">
      <c r="A441" s="77" t="str">
        <f t="shared" ref="A441:C445" si="114">A$439</f>
        <v>Cross-Sector</v>
      </c>
      <c r="B441" s="77" t="str">
        <f t="shared" si="114"/>
        <v>Carbon Tax</v>
      </c>
      <c r="C441" s="77" t="str">
        <f t="shared" si="114"/>
        <v>Additional Carbon Tax Rate</v>
      </c>
      <c r="D441" s="56" t="s">
        <v>395</v>
      </c>
      <c r="E441" s="56"/>
      <c r="F441" s="56" t="s">
        <v>400</v>
      </c>
      <c r="G441" s="56"/>
      <c r="H441" s="57">
        <v>173</v>
      </c>
      <c r="I441" s="56" t="s">
        <v>49</v>
      </c>
      <c r="J441" s="77" t="str">
        <f t="shared" si="111"/>
        <v>Carbon Tax</v>
      </c>
      <c r="K441" s="69" t="str">
        <f t="shared" si="112"/>
        <v>cross carbon tax</v>
      </c>
      <c r="L441" s="69">
        <f t="shared" si="112"/>
        <v>0</v>
      </c>
      <c r="M441" s="69">
        <f t="shared" si="112"/>
        <v>300</v>
      </c>
      <c r="N441" s="69">
        <f t="shared" si="112"/>
        <v>5</v>
      </c>
      <c r="O441" s="58" t="str">
        <f t="shared" si="112"/>
        <v>$/metric ton CO2e</v>
      </c>
      <c r="P441" s="56" t="s">
        <v>2692</v>
      </c>
      <c r="Q441" s="58" t="str">
        <f t="shared" si="113"/>
        <v>fuels.html#carbon-tax</v>
      </c>
      <c r="R441" s="414" t="str">
        <f t="shared" si="113"/>
        <v>carbon-tax.html</v>
      </c>
      <c r="S441" s="11"/>
      <c r="T441" s="58"/>
    </row>
    <row r="442" spans="1:20" s="6" customFormat="1" ht="60">
      <c r="A442" s="77" t="str">
        <f t="shared" si="114"/>
        <v>Cross-Sector</v>
      </c>
      <c r="B442" s="77" t="str">
        <f t="shared" si="114"/>
        <v>Carbon Tax</v>
      </c>
      <c r="C442" s="77" t="str">
        <f t="shared" si="114"/>
        <v>Additional Carbon Tax Rate</v>
      </c>
      <c r="D442" s="56" t="s">
        <v>396</v>
      </c>
      <c r="E442" s="56"/>
      <c r="F442" s="56" t="s">
        <v>401</v>
      </c>
      <c r="G442" s="56"/>
      <c r="H442" s="57">
        <v>174</v>
      </c>
      <c r="I442" s="56" t="s">
        <v>49</v>
      </c>
      <c r="J442" s="77" t="str">
        <f t="shared" si="111"/>
        <v>Carbon Tax</v>
      </c>
      <c r="K442" s="69" t="str">
        <f t="shared" si="112"/>
        <v>cross carbon tax</v>
      </c>
      <c r="L442" s="69">
        <f t="shared" si="112"/>
        <v>0</v>
      </c>
      <c r="M442" s="69">
        <f t="shared" si="112"/>
        <v>300</v>
      </c>
      <c r="N442" s="69">
        <f t="shared" si="112"/>
        <v>5</v>
      </c>
      <c r="O442" s="58" t="str">
        <f t="shared" si="112"/>
        <v>$/metric ton CO2e</v>
      </c>
      <c r="P442" s="56" t="s">
        <v>2693</v>
      </c>
      <c r="Q442" s="58" t="str">
        <f t="shared" si="113"/>
        <v>fuels.html#carbon-tax</v>
      </c>
      <c r="R442" s="414" t="str">
        <f t="shared" si="113"/>
        <v>carbon-tax.html</v>
      </c>
      <c r="S442" s="11"/>
      <c r="T442" s="58"/>
    </row>
    <row r="443" spans="1:20" s="6" customFormat="1" ht="90">
      <c r="A443" s="77" t="str">
        <f t="shared" si="114"/>
        <v>Cross-Sector</v>
      </c>
      <c r="B443" s="77" t="str">
        <f t="shared" si="114"/>
        <v>Carbon Tax</v>
      </c>
      <c r="C443" s="77" t="str">
        <f t="shared" si="114"/>
        <v>Additional Carbon Tax Rate</v>
      </c>
      <c r="D443" s="56" t="s">
        <v>394</v>
      </c>
      <c r="E443" s="56"/>
      <c r="F443" s="56" t="s">
        <v>399</v>
      </c>
      <c r="G443" s="56"/>
      <c r="H443" s="57">
        <v>175</v>
      </c>
      <c r="I443" s="56" t="s">
        <v>49</v>
      </c>
      <c r="J443" s="77" t="str">
        <f t="shared" si="111"/>
        <v>Carbon Tax</v>
      </c>
      <c r="K443" s="69" t="str">
        <f t="shared" si="112"/>
        <v>cross carbon tax</v>
      </c>
      <c r="L443" s="69">
        <f t="shared" si="112"/>
        <v>0</v>
      </c>
      <c r="M443" s="69">
        <f t="shared" si="112"/>
        <v>300</v>
      </c>
      <c r="N443" s="69">
        <f t="shared" si="112"/>
        <v>5</v>
      </c>
      <c r="O443" s="58" t="str">
        <f t="shared" si="112"/>
        <v>$/metric ton CO2e</v>
      </c>
      <c r="P443" s="56" t="s">
        <v>3331</v>
      </c>
      <c r="Q443" s="58" t="str">
        <f t="shared" si="113"/>
        <v>fuels.html#carbon-tax</v>
      </c>
      <c r="R443" s="414" t="str">
        <f t="shared" si="113"/>
        <v>carbon-tax.html</v>
      </c>
      <c r="S443" s="11"/>
      <c r="T443" s="58"/>
    </row>
    <row r="444" spans="1:20" s="6" customFormat="1" ht="30">
      <c r="A444" s="77" t="str">
        <f t="shared" si="114"/>
        <v>Cross-Sector</v>
      </c>
      <c r="B444" s="77" t="str">
        <f t="shared" si="114"/>
        <v>Carbon Tax</v>
      </c>
      <c r="C444" s="77" t="str">
        <f t="shared" si="114"/>
        <v>Additional Carbon Tax Rate</v>
      </c>
      <c r="D444" s="56" t="s">
        <v>2934</v>
      </c>
      <c r="E444" s="56"/>
      <c r="F444" s="56" t="s">
        <v>2935</v>
      </c>
      <c r="G444" s="56"/>
      <c r="H444" s="57"/>
      <c r="I444" s="11" t="s">
        <v>50</v>
      </c>
      <c r="J444" s="77" t="str">
        <f t="shared" si="111"/>
        <v>Carbon Tax</v>
      </c>
      <c r="K444" s="69" t="str">
        <f t="shared" si="112"/>
        <v>cross carbon tax</v>
      </c>
      <c r="L444" s="68"/>
      <c r="M444" s="68"/>
      <c r="N444" s="68"/>
      <c r="O444" s="56"/>
      <c r="P444" s="56"/>
      <c r="Q444" s="56"/>
      <c r="R444" s="413"/>
      <c r="S444" s="11"/>
      <c r="T444" s="58"/>
    </row>
    <row r="445" spans="1:20" s="6" customFormat="1">
      <c r="A445" s="77" t="str">
        <f t="shared" si="114"/>
        <v>Cross-Sector</v>
      </c>
      <c r="B445" s="77" t="str">
        <f t="shared" si="114"/>
        <v>Carbon Tax</v>
      </c>
      <c r="C445" s="77" t="str">
        <f t="shared" si="114"/>
        <v>Additional Carbon Tax Rate</v>
      </c>
      <c r="D445" s="56" t="s">
        <v>397</v>
      </c>
      <c r="E445" s="56"/>
      <c r="F445" s="56" t="s">
        <v>404</v>
      </c>
      <c r="G445" s="56"/>
      <c r="H445" s="57"/>
      <c r="I445" s="11" t="s">
        <v>50</v>
      </c>
      <c r="J445" s="77" t="str">
        <f t="shared" si="111"/>
        <v>Carbon Tax</v>
      </c>
      <c r="K445" s="69" t="str">
        <f t="shared" si="112"/>
        <v>cross carbon tax</v>
      </c>
      <c r="L445" s="68"/>
      <c r="M445" s="68"/>
      <c r="N445" s="68"/>
      <c r="O445" s="56"/>
      <c r="P445" s="56"/>
      <c r="Q445" s="56"/>
      <c r="R445" s="413"/>
      <c r="S445" s="11"/>
      <c r="T445" s="58"/>
    </row>
    <row r="446" spans="1:20" s="3" customFormat="1" ht="75">
      <c r="A446" s="347" t="s">
        <v>10</v>
      </c>
      <c r="B446" s="347" t="s">
        <v>3330</v>
      </c>
      <c r="C446" s="347" t="s">
        <v>2833</v>
      </c>
      <c r="D446" s="11"/>
      <c r="E446" s="11"/>
      <c r="F446" s="11"/>
      <c r="G446" s="11"/>
      <c r="H446" s="59">
        <v>509</v>
      </c>
      <c r="I446" s="11" t="s">
        <v>49</v>
      </c>
      <c r="J446" s="347" t="s">
        <v>3032</v>
      </c>
      <c r="K446" s="347" t="s">
        <v>2836</v>
      </c>
      <c r="L446" s="68">
        <v>0</v>
      </c>
      <c r="M446" s="68">
        <v>1</v>
      </c>
      <c r="N446" s="68">
        <v>1</v>
      </c>
      <c r="O446" s="56" t="s">
        <v>33</v>
      </c>
      <c r="P446" s="56" t="s">
        <v>3329</v>
      </c>
      <c r="Q446" s="56" t="s">
        <v>273</v>
      </c>
      <c r="R446" s="413" t="s">
        <v>274</v>
      </c>
      <c r="S446" s="11"/>
      <c r="T446" s="11"/>
    </row>
    <row r="447" spans="1:20" s="6" customFormat="1" ht="30">
      <c r="A447" s="346" t="s">
        <v>10</v>
      </c>
      <c r="B447" s="346" t="s">
        <v>29</v>
      </c>
      <c r="C447" s="346" t="s">
        <v>161</v>
      </c>
      <c r="D447" s="56" t="s">
        <v>58</v>
      </c>
      <c r="E447" s="56"/>
      <c r="F447" s="56" t="s">
        <v>103</v>
      </c>
      <c r="G447" s="56"/>
      <c r="H447" s="57" t="s">
        <v>215</v>
      </c>
      <c r="I447" s="11" t="s">
        <v>50</v>
      </c>
      <c r="J447" s="79" t="s">
        <v>29</v>
      </c>
      <c r="K447" s="79" t="s">
        <v>2419</v>
      </c>
      <c r="L447" s="68"/>
      <c r="M447" s="68"/>
      <c r="N447" s="68"/>
      <c r="O447" s="56"/>
      <c r="P447" s="11"/>
      <c r="Q447" s="58"/>
      <c r="R447" s="413"/>
      <c r="S447" s="58"/>
      <c r="T447" s="58"/>
    </row>
    <row r="448" spans="1:20" s="6" customFormat="1" ht="45">
      <c r="A448" s="77" t="str">
        <f>A$447</f>
        <v>Cross-Sector</v>
      </c>
      <c r="B448" s="77" t="str">
        <f>B$447</f>
        <v>End Existing Subsidies</v>
      </c>
      <c r="C448" s="77" t="str">
        <f t="shared" ref="B448:C463" si="115">C$447</f>
        <v>Percent Reduction in BAU Subsidies</v>
      </c>
      <c r="D448" s="11" t="s">
        <v>521</v>
      </c>
      <c r="E448" s="56"/>
      <c r="F448" s="11" t="s">
        <v>518</v>
      </c>
      <c r="G448" s="56"/>
      <c r="H448" s="57">
        <v>69</v>
      </c>
      <c r="I448" s="11" t="s">
        <v>49</v>
      </c>
      <c r="J448" s="77" t="str">
        <f t="shared" ref="J448:K463" si="116">J$447</f>
        <v>End Existing Subsidies</v>
      </c>
      <c r="K448" s="77" t="str">
        <f t="shared" si="116"/>
        <v>cross reduce BAU subsidies</v>
      </c>
      <c r="L448" s="66">
        <v>0</v>
      </c>
      <c r="M448" s="66">
        <v>1</v>
      </c>
      <c r="N448" s="66">
        <v>0.01</v>
      </c>
      <c r="O448" s="56" t="s">
        <v>163</v>
      </c>
      <c r="P448" s="11" t="s">
        <v>2855</v>
      </c>
      <c r="Q448" s="11" t="s">
        <v>277</v>
      </c>
      <c r="R448" s="413" t="s">
        <v>278</v>
      </c>
      <c r="S448" s="56" t="s">
        <v>176</v>
      </c>
      <c r="T448" s="58"/>
    </row>
    <row r="449" spans="1:20" s="6" customFormat="1" ht="45">
      <c r="A449" s="77" t="str">
        <f t="shared" ref="A449:C464" si="117">A$447</f>
        <v>Cross-Sector</v>
      </c>
      <c r="B449" s="77" t="str">
        <f t="shared" si="115"/>
        <v>End Existing Subsidies</v>
      </c>
      <c r="C449" s="77" t="str">
        <f t="shared" si="115"/>
        <v>Percent Reduction in BAU Subsidies</v>
      </c>
      <c r="D449" s="11" t="s">
        <v>52</v>
      </c>
      <c r="E449" s="56"/>
      <c r="F449" s="11" t="s">
        <v>97</v>
      </c>
      <c r="G449" s="56"/>
      <c r="H449" s="57">
        <v>70</v>
      </c>
      <c r="I449" s="11" t="s">
        <v>49</v>
      </c>
      <c r="J449" s="77" t="str">
        <f t="shared" si="116"/>
        <v>End Existing Subsidies</v>
      </c>
      <c r="K449" s="77" t="str">
        <f t="shared" si="116"/>
        <v>cross reduce BAU subsidies</v>
      </c>
      <c r="L449" s="64">
        <f>L$448</f>
        <v>0</v>
      </c>
      <c r="M449" s="64">
        <f>M$448</f>
        <v>1</v>
      </c>
      <c r="N449" s="64">
        <f>N$448</f>
        <v>0.01</v>
      </c>
      <c r="O449" s="58" t="str">
        <f>O$448</f>
        <v>% reduction in BAU subsidies</v>
      </c>
      <c r="P449" s="11" t="s">
        <v>2856</v>
      </c>
      <c r="Q449" s="11" t="s">
        <v>277</v>
      </c>
      <c r="R449" s="413" t="s">
        <v>278</v>
      </c>
      <c r="S449" s="56" t="s">
        <v>176</v>
      </c>
      <c r="T449" s="58"/>
    </row>
    <row r="450" spans="1:20" s="6" customFormat="1" ht="45">
      <c r="A450" s="77" t="str">
        <f t="shared" si="117"/>
        <v>Cross-Sector</v>
      </c>
      <c r="B450" s="77" t="str">
        <f t="shared" si="115"/>
        <v>End Existing Subsidies</v>
      </c>
      <c r="C450" s="77" t="str">
        <f t="shared" si="115"/>
        <v>Percent Reduction in BAU Subsidies</v>
      </c>
      <c r="D450" s="11" t="s">
        <v>53</v>
      </c>
      <c r="E450" s="56"/>
      <c r="F450" s="11" t="s">
        <v>98</v>
      </c>
      <c r="G450" s="56"/>
      <c r="H450" s="57">
        <v>71</v>
      </c>
      <c r="I450" s="11" t="s">
        <v>49</v>
      </c>
      <c r="J450" s="77" t="str">
        <f t="shared" si="116"/>
        <v>End Existing Subsidies</v>
      </c>
      <c r="K450" s="77" t="str">
        <f t="shared" si="116"/>
        <v>cross reduce BAU subsidies</v>
      </c>
      <c r="L450" s="64">
        <f t="shared" ref="L450:O453" si="118">L$448</f>
        <v>0</v>
      </c>
      <c r="M450" s="64">
        <f t="shared" si="118"/>
        <v>1</v>
      </c>
      <c r="N450" s="64">
        <f t="shared" si="118"/>
        <v>0.01</v>
      </c>
      <c r="O450" s="58" t="str">
        <f t="shared" si="118"/>
        <v>% reduction in BAU subsidies</v>
      </c>
      <c r="P450" s="11" t="s">
        <v>2857</v>
      </c>
      <c r="Q450" s="11" t="s">
        <v>277</v>
      </c>
      <c r="R450" s="413" t="s">
        <v>278</v>
      </c>
      <c r="S450" s="56" t="s">
        <v>176</v>
      </c>
      <c r="T450" s="58"/>
    </row>
    <row r="451" spans="1:20" s="6" customFormat="1" ht="30">
      <c r="A451" s="77" t="str">
        <f t="shared" si="117"/>
        <v>Cross-Sector</v>
      </c>
      <c r="B451" s="77" t="str">
        <f t="shared" si="115"/>
        <v>End Existing Subsidies</v>
      </c>
      <c r="C451" s="77" t="str">
        <f t="shared" si="115"/>
        <v>Percent Reduction in BAU Subsidies</v>
      </c>
      <c r="D451" s="11" t="s">
        <v>54</v>
      </c>
      <c r="E451" s="56"/>
      <c r="F451" s="11" t="s">
        <v>99</v>
      </c>
      <c r="G451" s="56"/>
      <c r="H451" s="57">
        <v>72</v>
      </c>
      <c r="I451" s="11" t="s">
        <v>50</v>
      </c>
      <c r="J451" s="77" t="str">
        <f t="shared" si="116"/>
        <v>End Existing Subsidies</v>
      </c>
      <c r="K451" s="77" t="str">
        <f t="shared" si="116"/>
        <v>cross reduce BAU subsidies</v>
      </c>
      <c r="L451" s="64"/>
      <c r="M451" s="64"/>
      <c r="N451" s="64"/>
      <c r="O451" s="58"/>
      <c r="P451" s="11"/>
      <c r="Q451" s="11"/>
      <c r="R451" s="413"/>
      <c r="S451" s="56"/>
      <c r="T451" s="58"/>
    </row>
    <row r="452" spans="1:20" s="6" customFormat="1" ht="30">
      <c r="A452" s="77" t="str">
        <f t="shared" si="117"/>
        <v>Cross-Sector</v>
      </c>
      <c r="B452" s="77" t="str">
        <f t="shared" si="115"/>
        <v>End Existing Subsidies</v>
      </c>
      <c r="C452" s="77" t="str">
        <f t="shared" si="115"/>
        <v>Percent Reduction in BAU Subsidies</v>
      </c>
      <c r="D452" s="11" t="s">
        <v>55</v>
      </c>
      <c r="E452" s="56"/>
      <c r="F452" s="11" t="s">
        <v>523</v>
      </c>
      <c r="G452" s="56"/>
      <c r="H452" s="57">
        <v>73</v>
      </c>
      <c r="I452" s="11" t="s">
        <v>50</v>
      </c>
      <c r="J452" s="77" t="str">
        <f t="shared" si="116"/>
        <v>End Existing Subsidies</v>
      </c>
      <c r="K452" s="77" t="str">
        <f t="shared" si="116"/>
        <v>cross reduce BAU subsidies</v>
      </c>
      <c r="L452" s="64"/>
      <c r="M452" s="64"/>
      <c r="N452" s="64"/>
      <c r="O452" s="58"/>
      <c r="P452" s="11"/>
      <c r="Q452" s="11"/>
      <c r="R452" s="413"/>
      <c r="S452" s="56"/>
      <c r="T452" s="58"/>
    </row>
    <row r="453" spans="1:20" s="6" customFormat="1" ht="45">
      <c r="A453" s="77" t="str">
        <f t="shared" si="117"/>
        <v>Cross-Sector</v>
      </c>
      <c r="B453" s="77" t="str">
        <f t="shared" si="115"/>
        <v>End Existing Subsidies</v>
      </c>
      <c r="C453" s="77" t="str">
        <f t="shared" si="115"/>
        <v>Percent Reduction in BAU Subsidies</v>
      </c>
      <c r="D453" s="11" t="s">
        <v>56</v>
      </c>
      <c r="E453" s="56"/>
      <c r="F453" s="11" t="s">
        <v>104</v>
      </c>
      <c r="G453" s="56"/>
      <c r="H453" s="57">
        <v>74</v>
      </c>
      <c r="I453" s="11" t="s">
        <v>49</v>
      </c>
      <c r="J453" s="77" t="str">
        <f t="shared" si="116"/>
        <v>End Existing Subsidies</v>
      </c>
      <c r="K453" s="77" t="str">
        <f t="shared" si="116"/>
        <v>cross reduce BAU subsidies</v>
      </c>
      <c r="L453" s="64">
        <f t="shared" si="118"/>
        <v>0</v>
      </c>
      <c r="M453" s="64">
        <f t="shared" si="118"/>
        <v>1</v>
      </c>
      <c r="N453" s="64">
        <f t="shared" si="118"/>
        <v>0.01</v>
      </c>
      <c r="O453" s="58" t="str">
        <f t="shared" si="118"/>
        <v>% reduction in BAU subsidies</v>
      </c>
      <c r="P453" s="11" t="s">
        <v>2707</v>
      </c>
      <c r="Q453" s="11" t="s">
        <v>277</v>
      </c>
      <c r="R453" s="413" t="s">
        <v>278</v>
      </c>
      <c r="S453" s="56" t="s">
        <v>176</v>
      </c>
      <c r="T453" s="58"/>
    </row>
    <row r="454" spans="1:20" s="6" customFormat="1" ht="30">
      <c r="A454" s="77" t="str">
        <f t="shared" si="117"/>
        <v>Cross-Sector</v>
      </c>
      <c r="B454" s="77" t="str">
        <f t="shared" si="115"/>
        <v>End Existing Subsidies</v>
      </c>
      <c r="C454" s="77" t="str">
        <f t="shared" si="115"/>
        <v>Percent Reduction in BAU Subsidies</v>
      </c>
      <c r="D454" s="11" t="s">
        <v>57</v>
      </c>
      <c r="E454" s="56"/>
      <c r="F454" s="11" t="s">
        <v>102</v>
      </c>
      <c r="G454" s="56"/>
      <c r="H454" s="57" t="s">
        <v>215</v>
      </c>
      <c r="I454" s="11" t="s">
        <v>50</v>
      </c>
      <c r="J454" s="77" t="str">
        <f t="shared" si="116"/>
        <v>End Existing Subsidies</v>
      </c>
      <c r="K454" s="77" t="str">
        <f t="shared" si="116"/>
        <v>cross reduce BAU subsidies</v>
      </c>
      <c r="L454" s="68"/>
      <c r="M454" s="68"/>
      <c r="N454" s="68"/>
      <c r="O454" s="56"/>
      <c r="P454" s="56"/>
      <c r="Q454" s="58"/>
      <c r="R454" s="413"/>
      <c r="S454" s="58"/>
      <c r="T454" s="58"/>
    </row>
    <row r="455" spans="1:20" s="6" customFormat="1" ht="45">
      <c r="A455" s="77" t="str">
        <f t="shared" si="117"/>
        <v>Cross-Sector</v>
      </c>
      <c r="B455" s="77" t="str">
        <f t="shared" si="115"/>
        <v>End Existing Subsidies</v>
      </c>
      <c r="C455" s="77" t="str">
        <f t="shared" si="115"/>
        <v>Percent Reduction in BAU Subsidies</v>
      </c>
      <c r="D455" s="11" t="s">
        <v>59</v>
      </c>
      <c r="E455" s="56"/>
      <c r="F455" s="11" t="s">
        <v>105</v>
      </c>
      <c r="G455" s="56"/>
      <c r="H455" s="57">
        <v>75</v>
      </c>
      <c r="I455" s="11" t="s">
        <v>49</v>
      </c>
      <c r="J455" s="77" t="str">
        <f t="shared" si="116"/>
        <v>End Existing Subsidies</v>
      </c>
      <c r="K455" s="77" t="str">
        <f t="shared" si="116"/>
        <v>cross reduce BAU subsidies</v>
      </c>
      <c r="L455" s="64">
        <f t="shared" ref="L455:O456" si="119">L$448</f>
        <v>0</v>
      </c>
      <c r="M455" s="64">
        <f t="shared" si="119"/>
        <v>1</v>
      </c>
      <c r="N455" s="64">
        <f t="shared" si="119"/>
        <v>0.01</v>
      </c>
      <c r="O455" s="58" t="str">
        <f t="shared" si="119"/>
        <v>% reduction in BAU subsidies</v>
      </c>
      <c r="P455" s="11" t="s">
        <v>2708</v>
      </c>
      <c r="Q455" s="11" t="s">
        <v>277</v>
      </c>
      <c r="R455" s="413" t="s">
        <v>278</v>
      </c>
      <c r="S455" s="56" t="s">
        <v>176</v>
      </c>
      <c r="T455" s="58"/>
    </row>
    <row r="456" spans="1:20" s="6" customFormat="1" ht="45">
      <c r="A456" s="77" t="str">
        <f t="shared" si="117"/>
        <v>Cross-Sector</v>
      </c>
      <c r="B456" s="77" t="str">
        <f t="shared" si="115"/>
        <v>End Existing Subsidies</v>
      </c>
      <c r="C456" s="77" t="str">
        <f t="shared" si="115"/>
        <v>Percent Reduction in BAU Subsidies</v>
      </c>
      <c r="D456" s="11" t="s">
        <v>60</v>
      </c>
      <c r="E456" s="56"/>
      <c r="F456" s="11" t="s">
        <v>106</v>
      </c>
      <c r="G456" s="56"/>
      <c r="H456" s="57">
        <v>76</v>
      </c>
      <c r="I456" s="11" t="s">
        <v>49</v>
      </c>
      <c r="J456" s="77" t="str">
        <f t="shared" si="116"/>
        <v>End Existing Subsidies</v>
      </c>
      <c r="K456" s="77" t="str">
        <f t="shared" si="116"/>
        <v>cross reduce BAU subsidies</v>
      </c>
      <c r="L456" s="64">
        <f t="shared" si="119"/>
        <v>0</v>
      </c>
      <c r="M456" s="64">
        <f t="shared" si="119"/>
        <v>1</v>
      </c>
      <c r="N456" s="64">
        <f t="shared" si="119"/>
        <v>0.01</v>
      </c>
      <c r="O456" s="58" t="str">
        <f t="shared" si="119"/>
        <v>% reduction in BAU subsidies</v>
      </c>
      <c r="P456" s="11" t="s">
        <v>2858</v>
      </c>
      <c r="Q456" s="11" t="s">
        <v>277</v>
      </c>
      <c r="R456" s="413" t="s">
        <v>278</v>
      </c>
      <c r="S456" s="56" t="s">
        <v>176</v>
      </c>
      <c r="T456" s="58"/>
    </row>
    <row r="457" spans="1:20" s="6" customFormat="1" ht="30">
      <c r="A457" s="77" t="str">
        <f t="shared" si="117"/>
        <v>Cross-Sector</v>
      </c>
      <c r="B457" s="77" t="str">
        <f t="shared" si="115"/>
        <v>End Existing Subsidies</v>
      </c>
      <c r="C457" s="77" t="str">
        <f t="shared" si="115"/>
        <v>Percent Reduction in BAU Subsidies</v>
      </c>
      <c r="D457" s="11" t="s">
        <v>61</v>
      </c>
      <c r="E457" s="56"/>
      <c r="F457" s="11" t="s">
        <v>107</v>
      </c>
      <c r="G457" s="56"/>
      <c r="H457" s="57" t="s">
        <v>215</v>
      </c>
      <c r="I457" s="11" t="s">
        <v>50</v>
      </c>
      <c r="J457" s="77" t="str">
        <f t="shared" si="116"/>
        <v>End Existing Subsidies</v>
      </c>
      <c r="K457" s="77" t="str">
        <f t="shared" si="116"/>
        <v>cross reduce BAU subsidies</v>
      </c>
      <c r="L457" s="68"/>
      <c r="M457" s="68"/>
      <c r="N457" s="68"/>
      <c r="O457" s="56"/>
      <c r="P457" s="56"/>
      <c r="Q457" s="58"/>
      <c r="R457" s="413"/>
      <c r="S457" s="58"/>
      <c r="T457" s="58"/>
    </row>
    <row r="458" spans="1:20" s="6" customFormat="1" ht="30">
      <c r="A458" s="77" t="str">
        <f t="shared" si="117"/>
        <v>Cross-Sector</v>
      </c>
      <c r="B458" s="77" t="str">
        <f t="shared" si="115"/>
        <v>End Existing Subsidies</v>
      </c>
      <c r="C458" s="77" t="str">
        <f t="shared" si="115"/>
        <v>Percent Reduction in BAU Subsidies</v>
      </c>
      <c r="D458" s="11" t="s">
        <v>62</v>
      </c>
      <c r="E458" s="56"/>
      <c r="F458" s="11" t="s">
        <v>108</v>
      </c>
      <c r="G458" s="56"/>
      <c r="H458" s="57" t="s">
        <v>215</v>
      </c>
      <c r="I458" s="11" t="s">
        <v>50</v>
      </c>
      <c r="J458" s="77" t="str">
        <f t="shared" si="116"/>
        <v>End Existing Subsidies</v>
      </c>
      <c r="K458" s="77" t="str">
        <f t="shared" si="116"/>
        <v>cross reduce BAU subsidies</v>
      </c>
      <c r="L458" s="68"/>
      <c r="M458" s="68"/>
      <c r="N458" s="68"/>
      <c r="O458" s="56"/>
      <c r="P458" s="56"/>
      <c r="Q458" s="58"/>
      <c r="R458" s="413"/>
      <c r="S458" s="58"/>
      <c r="T458" s="58"/>
    </row>
    <row r="459" spans="1:20" s="6" customFormat="1" ht="30">
      <c r="A459" s="77" t="str">
        <f t="shared" si="117"/>
        <v>Cross-Sector</v>
      </c>
      <c r="B459" s="77" t="str">
        <f t="shared" si="115"/>
        <v>End Existing Subsidies</v>
      </c>
      <c r="C459" s="77" t="str">
        <f t="shared" si="115"/>
        <v>Percent Reduction in BAU Subsidies</v>
      </c>
      <c r="D459" s="11" t="s">
        <v>2901</v>
      </c>
      <c r="E459" s="56"/>
      <c r="F459" s="11" t="s">
        <v>2902</v>
      </c>
      <c r="G459" s="56"/>
      <c r="H459" s="57"/>
      <c r="I459" s="11" t="s">
        <v>50</v>
      </c>
      <c r="J459" s="77" t="str">
        <f t="shared" si="116"/>
        <v>End Existing Subsidies</v>
      </c>
      <c r="K459" s="77" t="str">
        <f t="shared" si="116"/>
        <v>cross reduce BAU subsidies</v>
      </c>
      <c r="L459" s="64"/>
      <c r="M459" s="64"/>
      <c r="N459" s="64"/>
      <c r="O459" s="58"/>
      <c r="P459" s="11"/>
      <c r="Q459" s="11"/>
      <c r="R459" s="413"/>
      <c r="S459" s="56"/>
      <c r="T459" s="58"/>
    </row>
    <row r="460" spans="1:20" s="6" customFormat="1" ht="30">
      <c r="A460" s="77" t="str">
        <f t="shared" si="117"/>
        <v>Cross-Sector</v>
      </c>
      <c r="B460" s="77" t="str">
        <f t="shared" si="115"/>
        <v>End Existing Subsidies</v>
      </c>
      <c r="C460" s="77" t="str">
        <f t="shared" si="115"/>
        <v>Percent Reduction in BAU Subsidies</v>
      </c>
      <c r="D460" s="11" t="s">
        <v>82</v>
      </c>
      <c r="E460" s="56"/>
      <c r="F460" s="11" t="s">
        <v>109</v>
      </c>
      <c r="G460" s="56"/>
      <c r="H460" s="57" t="s">
        <v>215</v>
      </c>
      <c r="I460" s="11" t="s">
        <v>50</v>
      </c>
      <c r="J460" s="77" t="str">
        <f t="shared" si="116"/>
        <v>End Existing Subsidies</v>
      </c>
      <c r="K460" s="77" t="str">
        <f t="shared" si="116"/>
        <v>cross reduce BAU subsidies</v>
      </c>
      <c r="L460" s="68"/>
      <c r="M460" s="68"/>
      <c r="N460" s="68"/>
      <c r="O460" s="56"/>
      <c r="P460" s="56"/>
      <c r="Q460" s="58"/>
      <c r="R460" s="413"/>
      <c r="S460" s="58"/>
      <c r="T460" s="58"/>
    </row>
    <row r="461" spans="1:20" s="6" customFormat="1" ht="30">
      <c r="A461" s="77" t="str">
        <f t="shared" si="117"/>
        <v>Cross-Sector</v>
      </c>
      <c r="B461" s="77" t="str">
        <f t="shared" si="115"/>
        <v>End Existing Subsidies</v>
      </c>
      <c r="C461" s="77" t="str">
        <f t="shared" si="115"/>
        <v>Percent Reduction in BAU Subsidies</v>
      </c>
      <c r="D461" s="11" t="s">
        <v>504</v>
      </c>
      <c r="E461" s="56"/>
      <c r="F461" s="11" t="s">
        <v>505</v>
      </c>
      <c r="G461" s="56"/>
      <c r="H461" s="57"/>
      <c r="I461" s="11" t="s">
        <v>50</v>
      </c>
      <c r="J461" s="77" t="str">
        <f t="shared" si="116"/>
        <v>End Existing Subsidies</v>
      </c>
      <c r="K461" s="77" t="str">
        <f t="shared" si="116"/>
        <v>cross reduce BAU subsidies</v>
      </c>
      <c r="L461" s="68"/>
      <c r="M461" s="68"/>
      <c r="N461" s="68"/>
      <c r="O461" s="56"/>
      <c r="P461" s="56"/>
      <c r="Q461" s="58"/>
      <c r="R461" s="413"/>
      <c r="S461" s="58"/>
      <c r="T461" s="58"/>
    </row>
    <row r="462" spans="1:20" s="6" customFormat="1" ht="30">
      <c r="A462" s="77" t="str">
        <f t="shared" si="117"/>
        <v>Cross-Sector</v>
      </c>
      <c r="B462" s="77" t="str">
        <f t="shared" si="115"/>
        <v>End Existing Subsidies</v>
      </c>
      <c r="C462" s="77" t="str">
        <f t="shared" si="115"/>
        <v>Percent Reduction in BAU Subsidies</v>
      </c>
      <c r="D462" s="11" t="s">
        <v>514</v>
      </c>
      <c r="E462" s="56"/>
      <c r="F462" s="11" t="s">
        <v>515</v>
      </c>
      <c r="G462" s="56"/>
      <c r="H462" s="57"/>
      <c r="I462" s="11" t="s">
        <v>50</v>
      </c>
      <c r="J462" s="77" t="str">
        <f t="shared" si="116"/>
        <v>End Existing Subsidies</v>
      </c>
      <c r="K462" s="77" t="str">
        <f t="shared" si="116"/>
        <v>cross reduce BAU subsidies</v>
      </c>
      <c r="L462" s="67"/>
      <c r="M462" s="67"/>
      <c r="N462" s="67"/>
      <c r="O462" s="58"/>
      <c r="P462" s="56"/>
      <c r="Q462" s="58"/>
      <c r="R462" s="413"/>
      <c r="S462" s="58"/>
      <c r="T462" s="58"/>
    </row>
    <row r="463" spans="1:20" s="6" customFormat="1" ht="30">
      <c r="A463" s="77" t="str">
        <f t="shared" si="117"/>
        <v>Cross-Sector</v>
      </c>
      <c r="B463" s="77" t="str">
        <f t="shared" si="115"/>
        <v>End Existing Subsidies</v>
      </c>
      <c r="C463" s="77" t="str">
        <f t="shared" si="115"/>
        <v>Percent Reduction in BAU Subsidies</v>
      </c>
      <c r="D463" s="11" t="s">
        <v>2893</v>
      </c>
      <c r="E463" s="56"/>
      <c r="F463" s="11" t="s">
        <v>2897</v>
      </c>
      <c r="G463" s="56"/>
      <c r="H463" s="57"/>
      <c r="I463" s="11" t="s">
        <v>50</v>
      </c>
      <c r="J463" s="77" t="str">
        <f t="shared" si="116"/>
        <v>End Existing Subsidies</v>
      </c>
      <c r="K463" s="77" t="str">
        <f t="shared" si="116"/>
        <v>cross reduce BAU subsidies</v>
      </c>
      <c r="L463" s="67"/>
      <c r="M463" s="67"/>
      <c r="N463" s="67"/>
      <c r="O463" s="58"/>
      <c r="P463" s="56"/>
      <c r="Q463" s="58"/>
      <c r="R463" s="413"/>
      <c r="S463" s="58"/>
      <c r="T463" s="58"/>
    </row>
    <row r="464" spans="1:20" s="6" customFormat="1" ht="30">
      <c r="A464" s="77" t="str">
        <f t="shared" si="117"/>
        <v>Cross-Sector</v>
      </c>
      <c r="B464" s="77" t="str">
        <f t="shared" si="117"/>
        <v>End Existing Subsidies</v>
      </c>
      <c r="C464" s="77" t="str">
        <f t="shared" si="117"/>
        <v>Percent Reduction in BAU Subsidies</v>
      </c>
      <c r="D464" s="11" t="s">
        <v>2903</v>
      </c>
      <c r="E464" s="56"/>
      <c r="F464" s="11" t="s">
        <v>2904</v>
      </c>
      <c r="G464" s="56"/>
      <c r="H464" s="57"/>
      <c r="I464" s="11" t="s">
        <v>50</v>
      </c>
      <c r="J464" s="77" t="str">
        <f t="shared" ref="J464:K467" si="120">J$447</f>
        <v>End Existing Subsidies</v>
      </c>
      <c r="K464" s="77" t="str">
        <f t="shared" si="120"/>
        <v>cross reduce BAU subsidies</v>
      </c>
      <c r="L464" s="67"/>
      <c r="M464" s="67"/>
      <c r="N464" s="67"/>
      <c r="O464" s="58"/>
      <c r="P464" s="56"/>
      <c r="Q464" s="58"/>
      <c r="R464" s="413"/>
      <c r="S464" s="58"/>
      <c r="T464" s="58"/>
    </row>
    <row r="465" spans="1:20" s="6" customFormat="1" ht="30">
      <c r="A465" s="77" t="str">
        <f t="shared" ref="A465:C467" si="121">A$447</f>
        <v>Cross-Sector</v>
      </c>
      <c r="B465" s="77" t="str">
        <f t="shared" si="121"/>
        <v>End Existing Subsidies</v>
      </c>
      <c r="C465" s="77" t="str">
        <f t="shared" si="121"/>
        <v>Percent Reduction in BAU Subsidies</v>
      </c>
      <c r="D465" s="11" t="s">
        <v>2894</v>
      </c>
      <c r="E465" s="56"/>
      <c r="F465" s="11" t="s">
        <v>2898</v>
      </c>
      <c r="G465" s="56"/>
      <c r="H465" s="57"/>
      <c r="I465" s="11" t="s">
        <v>50</v>
      </c>
      <c r="J465" s="77" t="str">
        <f t="shared" si="120"/>
        <v>End Existing Subsidies</v>
      </c>
      <c r="K465" s="77" t="str">
        <f t="shared" si="120"/>
        <v>cross reduce BAU subsidies</v>
      </c>
      <c r="L465" s="67"/>
      <c r="M465" s="67"/>
      <c r="N465" s="67"/>
      <c r="O465" s="58"/>
      <c r="P465" s="56"/>
      <c r="Q465" s="58"/>
      <c r="R465" s="413"/>
      <c r="S465" s="58"/>
      <c r="T465" s="58"/>
    </row>
    <row r="466" spans="1:20" s="6" customFormat="1" ht="30">
      <c r="A466" s="77" t="str">
        <f t="shared" si="121"/>
        <v>Cross-Sector</v>
      </c>
      <c r="B466" s="77" t="str">
        <f t="shared" si="121"/>
        <v>End Existing Subsidies</v>
      </c>
      <c r="C466" s="77" t="str">
        <f t="shared" si="121"/>
        <v>Percent Reduction in BAU Subsidies</v>
      </c>
      <c r="D466" s="11" t="s">
        <v>2895</v>
      </c>
      <c r="E466" s="56"/>
      <c r="F466" s="11" t="s">
        <v>2899</v>
      </c>
      <c r="G466" s="56"/>
      <c r="H466" s="57"/>
      <c r="I466" s="11" t="s">
        <v>50</v>
      </c>
      <c r="J466" s="77" t="str">
        <f t="shared" si="120"/>
        <v>End Existing Subsidies</v>
      </c>
      <c r="K466" s="77" t="str">
        <f t="shared" si="120"/>
        <v>cross reduce BAU subsidies</v>
      </c>
      <c r="L466" s="67"/>
      <c r="M466" s="67"/>
      <c r="N466" s="67"/>
      <c r="O466" s="58"/>
      <c r="P466" s="56"/>
      <c r="Q466" s="58"/>
      <c r="R466" s="413"/>
      <c r="S466" s="58"/>
      <c r="T466" s="58"/>
    </row>
    <row r="467" spans="1:20" s="6" customFormat="1" ht="30">
      <c r="A467" s="77" t="str">
        <f t="shared" si="121"/>
        <v>Cross-Sector</v>
      </c>
      <c r="B467" s="77" t="str">
        <f t="shared" si="121"/>
        <v>End Existing Subsidies</v>
      </c>
      <c r="C467" s="77" t="str">
        <f t="shared" si="121"/>
        <v>Percent Reduction in BAU Subsidies</v>
      </c>
      <c r="D467" s="11" t="s">
        <v>2896</v>
      </c>
      <c r="E467" s="56"/>
      <c r="F467" s="11" t="s">
        <v>2900</v>
      </c>
      <c r="G467" s="56"/>
      <c r="H467" s="57"/>
      <c r="I467" s="11" t="s">
        <v>50</v>
      </c>
      <c r="J467" s="77" t="str">
        <f t="shared" si="120"/>
        <v>End Existing Subsidies</v>
      </c>
      <c r="K467" s="77" t="str">
        <f t="shared" si="120"/>
        <v>cross reduce BAU subsidies</v>
      </c>
      <c r="L467" s="67"/>
      <c r="M467" s="67"/>
      <c r="N467" s="67"/>
      <c r="O467" s="58"/>
      <c r="P467" s="56"/>
      <c r="Q467" s="58"/>
      <c r="R467" s="413"/>
      <c r="S467" s="58"/>
      <c r="T467" s="58"/>
    </row>
    <row r="468" spans="1:20" s="3" customFormat="1" ht="60">
      <c r="A468" s="347" t="s">
        <v>10</v>
      </c>
      <c r="B468" s="347" t="s">
        <v>2832</v>
      </c>
      <c r="C468" s="347" t="s">
        <v>2834</v>
      </c>
      <c r="D468" s="11"/>
      <c r="E468" s="11"/>
      <c r="F468" s="11"/>
      <c r="G468" s="11"/>
      <c r="H468" s="59"/>
      <c r="I468" s="11" t="s">
        <v>50</v>
      </c>
      <c r="J468" s="347" t="s">
        <v>2835</v>
      </c>
      <c r="K468" s="347" t="s">
        <v>2837</v>
      </c>
      <c r="L468" s="65"/>
      <c r="M468" s="65"/>
      <c r="N468" s="65"/>
      <c r="O468" s="11"/>
      <c r="P468" s="11"/>
      <c r="Q468" s="11"/>
      <c r="R468" s="413"/>
      <c r="S468" s="11"/>
      <c r="T468" s="11"/>
    </row>
    <row r="469" spans="1:20" s="3" customFormat="1" ht="60">
      <c r="A469" s="347" t="s">
        <v>10</v>
      </c>
      <c r="B469" s="347" t="s">
        <v>3266</v>
      </c>
      <c r="C469" s="347" t="s">
        <v>3265</v>
      </c>
      <c r="D469" s="11" t="s">
        <v>58</v>
      </c>
      <c r="E469" s="11"/>
      <c r="F469" s="11" t="s">
        <v>103</v>
      </c>
      <c r="G469" s="11"/>
      <c r="H469" s="57"/>
      <c r="I469" s="11" t="s">
        <v>50</v>
      </c>
      <c r="J469" s="78" t="s">
        <v>3266</v>
      </c>
      <c r="K469" s="346" t="s">
        <v>3267</v>
      </c>
      <c r="L469" s="68"/>
      <c r="M469" s="68"/>
      <c r="N469" s="68"/>
      <c r="O469" s="11"/>
      <c r="P469" s="11"/>
      <c r="Q469" s="11"/>
      <c r="R469" s="413"/>
      <c r="S469" s="56"/>
      <c r="T469" s="11"/>
    </row>
    <row r="470" spans="1:20" s="3" customFormat="1" ht="60">
      <c r="A470" s="77" t="str">
        <f>A$469</f>
        <v>Cross-Sector</v>
      </c>
      <c r="B470" s="77" t="str">
        <f t="shared" ref="B470:C471" si="122">B$469</f>
        <v>Fixed Energy Prices</v>
      </c>
      <c r="C470" s="77" t="str">
        <f t="shared" si="122"/>
        <v>Toggle Whether Policies Affect Energy Prices</v>
      </c>
      <c r="D470" s="11" t="s">
        <v>82</v>
      </c>
      <c r="E470" s="11"/>
      <c r="F470" s="11" t="s">
        <v>109</v>
      </c>
      <c r="G470" s="11"/>
      <c r="H470" s="57"/>
      <c r="I470" s="11" t="s">
        <v>50</v>
      </c>
      <c r="J470" s="347" t="s">
        <v>3266</v>
      </c>
      <c r="K470" s="346" t="s">
        <v>3267</v>
      </c>
      <c r="L470" s="68"/>
      <c r="M470" s="68"/>
      <c r="N470" s="68"/>
      <c r="O470" s="11"/>
      <c r="P470" s="11"/>
      <c r="Q470" s="11"/>
      <c r="R470" s="413"/>
      <c r="S470" s="56"/>
      <c r="T470" s="11"/>
    </row>
    <row r="471" spans="1:20" s="3" customFormat="1" ht="60">
      <c r="A471" s="77" t="str">
        <f>A$469</f>
        <v>Cross-Sector</v>
      </c>
      <c r="B471" s="77" t="str">
        <f t="shared" si="122"/>
        <v>Fixed Energy Prices</v>
      </c>
      <c r="C471" s="77" t="str">
        <f t="shared" si="122"/>
        <v>Toggle Whether Policies Affect Energy Prices</v>
      </c>
      <c r="D471" s="11" t="s">
        <v>2896</v>
      </c>
      <c r="E471" s="11"/>
      <c r="F471" s="11" t="s">
        <v>2900</v>
      </c>
      <c r="G471" s="11"/>
      <c r="H471" s="57"/>
      <c r="I471" s="11" t="s">
        <v>50</v>
      </c>
      <c r="J471" s="347" t="s">
        <v>3266</v>
      </c>
      <c r="K471" s="346" t="s">
        <v>3267</v>
      </c>
      <c r="L471" s="68"/>
      <c r="M471" s="68"/>
      <c r="N471" s="68"/>
      <c r="O471" s="11"/>
      <c r="P471" s="11"/>
      <c r="Q471" s="11"/>
      <c r="R471" s="413"/>
      <c r="S471" s="56"/>
      <c r="T471" s="11"/>
    </row>
    <row r="472" spans="1:20" s="3" customFormat="1" ht="45">
      <c r="A472" s="347" t="s">
        <v>10</v>
      </c>
      <c r="B472" s="347" t="s">
        <v>3325</v>
      </c>
      <c r="C472" s="347" t="s">
        <v>3325</v>
      </c>
      <c r="D472" s="11" t="s">
        <v>521</v>
      </c>
      <c r="E472" s="56"/>
      <c r="F472" s="11" t="s">
        <v>518</v>
      </c>
      <c r="G472" s="11"/>
      <c r="H472" s="57"/>
      <c r="I472" s="11" t="s">
        <v>50</v>
      </c>
      <c r="J472" s="347" t="s">
        <v>3325</v>
      </c>
      <c r="K472" s="347" t="s">
        <v>3326</v>
      </c>
      <c r="L472" s="66">
        <v>0</v>
      </c>
      <c r="M472" s="66">
        <v>1</v>
      </c>
      <c r="N472" s="66">
        <v>0.01</v>
      </c>
      <c r="O472" s="56" t="s">
        <v>3327</v>
      </c>
      <c r="P472" s="11" t="s">
        <v>3328</v>
      </c>
      <c r="Q472" s="11"/>
      <c r="R472" s="413"/>
      <c r="S472" s="56"/>
      <c r="T472" s="11"/>
    </row>
    <row r="473" spans="1:20" s="3" customFormat="1" ht="30">
      <c r="A473" s="77" t="str">
        <f>A$472</f>
        <v>Cross-Sector</v>
      </c>
      <c r="B473" s="77" t="str">
        <f t="shared" ref="B473:C486" si="123">B$472</f>
        <v>Fuel Price Deregulation</v>
      </c>
      <c r="C473" s="77" t="str">
        <f t="shared" si="123"/>
        <v>Fuel Price Deregulation</v>
      </c>
      <c r="D473" s="11" t="s">
        <v>52</v>
      </c>
      <c r="E473" s="56"/>
      <c r="F473" s="11" t="s">
        <v>97</v>
      </c>
      <c r="G473" s="11"/>
      <c r="H473" s="57"/>
      <c r="I473" s="11" t="s">
        <v>50</v>
      </c>
      <c r="J473" s="77" t="str">
        <f t="shared" ref="J473:K486" si="124">J$472</f>
        <v>Fuel Price Deregulation</v>
      </c>
      <c r="K473" s="77" t="str">
        <f t="shared" si="124"/>
        <v>cross fuel price deregulation</v>
      </c>
      <c r="L473" s="68"/>
      <c r="M473" s="68"/>
      <c r="N473" s="68"/>
      <c r="O473" s="11"/>
      <c r="P473" s="11"/>
      <c r="Q473" s="11"/>
      <c r="R473" s="413"/>
      <c r="S473" s="56"/>
      <c r="T473" s="11"/>
    </row>
    <row r="474" spans="1:20" s="3" customFormat="1" ht="30">
      <c r="A474" s="77" t="str">
        <f t="shared" ref="A474:A486" si="125">A$472</f>
        <v>Cross-Sector</v>
      </c>
      <c r="B474" s="77" t="str">
        <f t="shared" si="123"/>
        <v>Fuel Price Deregulation</v>
      </c>
      <c r="C474" s="77" t="str">
        <f t="shared" si="123"/>
        <v>Fuel Price Deregulation</v>
      </c>
      <c r="D474" s="11" t="s">
        <v>53</v>
      </c>
      <c r="E474" s="56"/>
      <c r="F474" s="11" t="s">
        <v>98</v>
      </c>
      <c r="G474" s="11"/>
      <c r="H474" s="57"/>
      <c r="I474" s="11" t="s">
        <v>50</v>
      </c>
      <c r="J474" s="77" t="str">
        <f t="shared" si="124"/>
        <v>Fuel Price Deregulation</v>
      </c>
      <c r="K474" s="77" t="str">
        <f t="shared" si="124"/>
        <v>cross fuel price deregulation</v>
      </c>
      <c r="L474" s="68"/>
      <c r="M474" s="68"/>
      <c r="N474" s="68"/>
      <c r="O474" s="11"/>
      <c r="P474" s="11"/>
      <c r="Q474" s="11"/>
      <c r="R474" s="413"/>
      <c r="S474" s="56"/>
      <c r="T474" s="11"/>
    </row>
    <row r="475" spans="1:20" s="3" customFormat="1" ht="30">
      <c r="A475" s="77" t="str">
        <f t="shared" si="125"/>
        <v>Cross-Sector</v>
      </c>
      <c r="B475" s="77" t="str">
        <f t="shared" si="123"/>
        <v>Fuel Price Deregulation</v>
      </c>
      <c r="C475" s="77" t="str">
        <f t="shared" si="123"/>
        <v>Fuel Price Deregulation</v>
      </c>
      <c r="D475" s="11" t="s">
        <v>57</v>
      </c>
      <c r="E475" s="56"/>
      <c r="F475" s="11" t="s">
        <v>102</v>
      </c>
      <c r="G475" s="11"/>
      <c r="H475" s="57"/>
      <c r="I475" s="11" t="s">
        <v>50</v>
      </c>
      <c r="J475" s="77" t="str">
        <f t="shared" si="124"/>
        <v>Fuel Price Deregulation</v>
      </c>
      <c r="K475" s="77" t="str">
        <f t="shared" si="124"/>
        <v>cross fuel price deregulation</v>
      </c>
      <c r="L475" s="68"/>
      <c r="M475" s="68"/>
      <c r="N475" s="68"/>
      <c r="O475" s="11"/>
      <c r="P475" s="11"/>
      <c r="Q475" s="11"/>
      <c r="R475" s="413"/>
      <c r="S475" s="56"/>
      <c r="T475" s="11"/>
    </row>
    <row r="476" spans="1:20" s="3" customFormat="1" ht="30">
      <c r="A476" s="77" t="str">
        <f t="shared" si="125"/>
        <v>Cross-Sector</v>
      </c>
      <c r="B476" s="77" t="str">
        <f t="shared" si="123"/>
        <v>Fuel Price Deregulation</v>
      </c>
      <c r="C476" s="77" t="str">
        <f t="shared" si="123"/>
        <v>Fuel Price Deregulation</v>
      </c>
      <c r="D476" s="11" t="s">
        <v>59</v>
      </c>
      <c r="E476" s="56"/>
      <c r="F476" s="11" t="s">
        <v>105</v>
      </c>
      <c r="G476" s="11"/>
      <c r="H476" s="57"/>
      <c r="I476" s="11" t="s">
        <v>50</v>
      </c>
      <c r="J476" s="77" t="str">
        <f t="shared" si="124"/>
        <v>Fuel Price Deregulation</v>
      </c>
      <c r="K476" s="77" t="str">
        <f t="shared" si="124"/>
        <v>cross fuel price deregulation</v>
      </c>
      <c r="L476" s="68"/>
      <c r="M476" s="68"/>
      <c r="N476" s="68"/>
      <c r="O476" s="11"/>
      <c r="P476" s="11"/>
      <c r="Q476" s="11"/>
      <c r="R476" s="413"/>
      <c r="S476" s="56"/>
      <c r="T476" s="11"/>
    </row>
    <row r="477" spans="1:20" s="3" customFormat="1" ht="30">
      <c r="A477" s="77" t="str">
        <f t="shared" si="125"/>
        <v>Cross-Sector</v>
      </c>
      <c r="B477" s="77" t="str">
        <f t="shared" si="123"/>
        <v>Fuel Price Deregulation</v>
      </c>
      <c r="C477" s="77" t="str">
        <f t="shared" si="123"/>
        <v>Fuel Price Deregulation</v>
      </c>
      <c r="D477" s="11" t="s">
        <v>60</v>
      </c>
      <c r="E477" s="56"/>
      <c r="F477" s="11" t="s">
        <v>106</v>
      </c>
      <c r="G477" s="11"/>
      <c r="H477" s="57"/>
      <c r="I477" s="11" t="s">
        <v>50</v>
      </c>
      <c r="J477" s="77" t="str">
        <f t="shared" si="124"/>
        <v>Fuel Price Deregulation</v>
      </c>
      <c r="K477" s="77" t="str">
        <f t="shared" si="124"/>
        <v>cross fuel price deregulation</v>
      </c>
      <c r="L477" s="68"/>
      <c r="M477" s="68"/>
      <c r="N477" s="68"/>
      <c r="O477" s="11"/>
      <c r="P477" s="11"/>
      <c r="Q477" s="11"/>
      <c r="R477" s="413"/>
      <c r="S477" s="56"/>
      <c r="T477" s="11"/>
    </row>
    <row r="478" spans="1:20" s="3" customFormat="1" ht="30">
      <c r="A478" s="77" t="str">
        <f t="shared" si="125"/>
        <v>Cross-Sector</v>
      </c>
      <c r="B478" s="77" t="str">
        <f t="shared" si="123"/>
        <v>Fuel Price Deregulation</v>
      </c>
      <c r="C478" s="77" t="str">
        <f t="shared" si="123"/>
        <v>Fuel Price Deregulation</v>
      </c>
      <c r="D478" s="11" t="s">
        <v>61</v>
      </c>
      <c r="E478" s="56"/>
      <c r="F478" s="11" t="s">
        <v>107</v>
      </c>
      <c r="G478" s="11"/>
      <c r="H478" s="57"/>
      <c r="I478" s="11" t="s">
        <v>50</v>
      </c>
      <c r="J478" s="77" t="str">
        <f t="shared" si="124"/>
        <v>Fuel Price Deregulation</v>
      </c>
      <c r="K478" s="77" t="str">
        <f t="shared" si="124"/>
        <v>cross fuel price deregulation</v>
      </c>
      <c r="L478" s="68"/>
      <c r="M478" s="68"/>
      <c r="N478" s="68"/>
      <c r="O478" s="11"/>
      <c r="P478" s="11"/>
      <c r="Q478" s="11"/>
      <c r="R478" s="413"/>
      <c r="S478" s="56"/>
      <c r="T478" s="11"/>
    </row>
    <row r="479" spans="1:20" s="3" customFormat="1" ht="30">
      <c r="A479" s="77" t="str">
        <f t="shared" si="125"/>
        <v>Cross-Sector</v>
      </c>
      <c r="B479" s="77" t="str">
        <f t="shared" si="123"/>
        <v>Fuel Price Deregulation</v>
      </c>
      <c r="C479" s="77" t="str">
        <f t="shared" si="123"/>
        <v>Fuel Price Deregulation</v>
      </c>
      <c r="D479" s="11" t="s">
        <v>62</v>
      </c>
      <c r="E479" s="56"/>
      <c r="F479" s="11" t="s">
        <v>108</v>
      </c>
      <c r="G479" s="11"/>
      <c r="H479" s="57"/>
      <c r="I479" s="11" t="s">
        <v>50</v>
      </c>
      <c r="J479" s="77" t="str">
        <f t="shared" si="124"/>
        <v>Fuel Price Deregulation</v>
      </c>
      <c r="K479" s="77" t="str">
        <f t="shared" si="124"/>
        <v>cross fuel price deregulation</v>
      </c>
      <c r="L479" s="68"/>
      <c r="M479" s="68"/>
      <c r="N479" s="68"/>
      <c r="O479" s="11"/>
      <c r="P479" s="11"/>
      <c r="Q479" s="11"/>
      <c r="R479" s="413"/>
      <c r="S479" s="56"/>
      <c r="T479" s="11"/>
    </row>
    <row r="480" spans="1:20" s="3" customFormat="1" ht="30">
      <c r="A480" s="77" t="str">
        <f t="shared" si="125"/>
        <v>Cross-Sector</v>
      </c>
      <c r="B480" s="77" t="str">
        <f t="shared" si="123"/>
        <v>Fuel Price Deregulation</v>
      </c>
      <c r="C480" s="77" t="str">
        <f t="shared" si="123"/>
        <v>Fuel Price Deregulation</v>
      </c>
      <c r="D480" s="11" t="s">
        <v>2901</v>
      </c>
      <c r="E480" s="56"/>
      <c r="F480" s="11" t="s">
        <v>2902</v>
      </c>
      <c r="G480" s="11"/>
      <c r="H480" s="57"/>
      <c r="I480" s="11" t="s">
        <v>50</v>
      </c>
      <c r="J480" s="77" t="str">
        <f t="shared" si="124"/>
        <v>Fuel Price Deregulation</v>
      </c>
      <c r="K480" s="77" t="str">
        <f t="shared" si="124"/>
        <v>cross fuel price deregulation</v>
      </c>
      <c r="L480" s="68"/>
      <c r="M480" s="68"/>
      <c r="N480" s="68"/>
      <c r="O480" s="11"/>
      <c r="P480" s="11"/>
      <c r="Q480" s="11"/>
      <c r="R480" s="413"/>
      <c r="S480" s="56"/>
      <c r="T480" s="11"/>
    </row>
    <row r="481" spans="1:20" s="3" customFormat="1" ht="30">
      <c r="A481" s="77" t="str">
        <f t="shared" si="125"/>
        <v>Cross-Sector</v>
      </c>
      <c r="B481" s="77" t="str">
        <f t="shared" si="123"/>
        <v>Fuel Price Deregulation</v>
      </c>
      <c r="C481" s="77" t="str">
        <f t="shared" si="123"/>
        <v>Fuel Price Deregulation</v>
      </c>
      <c r="D481" s="11" t="s">
        <v>514</v>
      </c>
      <c r="E481" s="56"/>
      <c r="F481" s="11" t="s">
        <v>515</v>
      </c>
      <c r="G481" s="11"/>
      <c r="H481" s="57"/>
      <c r="I481" s="11" t="s">
        <v>50</v>
      </c>
      <c r="J481" s="77" t="str">
        <f t="shared" si="124"/>
        <v>Fuel Price Deregulation</v>
      </c>
      <c r="K481" s="77" t="str">
        <f t="shared" si="124"/>
        <v>cross fuel price deregulation</v>
      </c>
      <c r="L481" s="68"/>
      <c r="M481" s="68"/>
      <c r="N481" s="68"/>
      <c r="O481" s="11"/>
      <c r="P481" s="11"/>
      <c r="Q481" s="11"/>
      <c r="R481" s="413"/>
      <c r="S481" s="56"/>
      <c r="T481" s="11"/>
    </row>
    <row r="482" spans="1:20" s="3" customFormat="1" ht="30">
      <c r="A482" s="77" t="str">
        <f t="shared" si="125"/>
        <v>Cross-Sector</v>
      </c>
      <c r="B482" s="77" t="str">
        <f t="shared" si="123"/>
        <v>Fuel Price Deregulation</v>
      </c>
      <c r="C482" s="77" t="str">
        <f t="shared" si="123"/>
        <v>Fuel Price Deregulation</v>
      </c>
      <c r="D482" s="11" t="s">
        <v>2893</v>
      </c>
      <c r="E482" s="56"/>
      <c r="F482" s="11" t="s">
        <v>2897</v>
      </c>
      <c r="G482" s="11"/>
      <c r="H482" s="57"/>
      <c r="I482" s="11" t="s">
        <v>50</v>
      </c>
      <c r="J482" s="77" t="str">
        <f t="shared" si="124"/>
        <v>Fuel Price Deregulation</v>
      </c>
      <c r="K482" s="77" t="str">
        <f t="shared" si="124"/>
        <v>cross fuel price deregulation</v>
      </c>
      <c r="L482" s="68"/>
      <c r="M482" s="68"/>
      <c r="N482" s="68"/>
      <c r="O482" s="11"/>
      <c r="P482" s="11"/>
      <c r="Q482" s="11"/>
      <c r="R482" s="413"/>
      <c r="S482" s="56"/>
      <c r="T482" s="11"/>
    </row>
    <row r="483" spans="1:20" s="3" customFormat="1" ht="30">
      <c r="A483" s="77" t="str">
        <f t="shared" si="125"/>
        <v>Cross-Sector</v>
      </c>
      <c r="B483" s="77" t="str">
        <f t="shared" si="123"/>
        <v>Fuel Price Deregulation</v>
      </c>
      <c r="C483" s="77" t="str">
        <f t="shared" si="123"/>
        <v>Fuel Price Deregulation</v>
      </c>
      <c r="D483" s="11" t="s">
        <v>2903</v>
      </c>
      <c r="E483" s="56"/>
      <c r="F483" s="11" t="s">
        <v>2904</v>
      </c>
      <c r="G483" s="11"/>
      <c r="H483" s="57"/>
      <c r="I483" s="11" t="s">
        <v>50</v>
      </c>
      <c r="J483" s="77" t="str">
        <f t="shared" si="124"/>
        <v>Fuel Price Deregulation</v>
      </c>
      <c r="K483" s="77" t="str">
        <f t="shared" si="124"/>
        <v>cross fuel price deregulation</v>
      </c>
      <c r="L483" s="68"/>
      <c r="M483" s="68"/>
      <c r="N483" s="68"/>
      <c r="O483" s="11"/>
      <c r="P483" s="11"/>
      <c r="Q483" s="11"/>
      <c r="R483" s="413"/>
      <c r="S483" s="56"/>
      <c r="T483" s="11"/>
    </row>
    <row r="484" spans="1:20" s="3" customFormat="1" ht="30">
      <c r="A484" s="77" t="str">
        <f t="shared" si="125"/>
        <v>Cross-Sector</v>
      </c>
      <c r="B484" s="77" t="str">
        <f t="shared" si="123"/>
        <v>Fuel Price Deregulation</v>
      </c>
      <c r="C484" s="77" t="str">
        <f t="shared" si="123"/>
        <v>Fuel Price Deregulation</v>
      </c>
      <c r="D484" s="11" t="s">
        <v>2894</v>
      </c>
      <c r="E484" s="56"/>
      <c r="F484" s="11" t="s">
        <v>2898</v>
      </c>
      <c r="G484" s="11"/>
      <c r="H484" s="57"/>
      <c r="I484" s="11" t="s">
        <v>50</v>
      </c>
      <c r="J484" s="77" t="str">
        <f t="shared" si="124"/>
        <v>Fuel Price Deregulation</v>
      </c>
      <c r="K484" s="77" t="str">
        <f t="shared" si="124"/>
        <v>cross fuel price deregulation</v>
      </c>
      <c r="L484" s="68"/>
      <c r="M484" s="68"/>
      <c r="N484" s="68"/>
      <c r="O484" s="11"/>
      <c r="P484" s="11"/>
      <c r="Q484" s="11"/>
      <c r="R484" s="413"/>
      <c r="S484" s="56"/>
      <c r="T484" s="11"/>
    </row>
    <row r="485" spans="1:20" s="3" customFormat="1" ht="30">
      <c r="A485" s="77" t="str">
        <f t="shared" si="125"/>
        <v>Cross-Sector</v>
      </c>
      <c r="B485" s="77" t="str">
        <f t="shared" si="123"/>
        <v>Fuel Price Deregulation</v>
      </c>
      <c r="C485" s="77" t="str">
        <f t="shared" si="123"/>
        <v>Fuel Price Deregulation</v>
      </c>
      <c r="D485" s="11" t="s">
        <v>2895</v>
      </c>
      <c r="E485" s="56"/>
      <c r="F485" s="11" t="s">
        <v>2899</v>
      </c>
      <c r="G485" s="11"/>
      <c r="H485" s="57"/>
      <c r="I485" s="11" t="s">
        <v>50</v>
      </c>
      <c r="J485" s="77" t="str">
        <f t="shared" si="124"/>
        <v>Fuel Price Deregulation</v>
      </c>
      <c r="K485" s="77" t="str">
        <f t="shared" si="124"/>
        <v>cross fuel price deregulation</v>
      </c>
      <c r="L485" s="68"/>
      <c r="M485" s="68"/>
      <c r="N485" s="68"/>
      <c r="O485" s="11"/>
      <c r="P485" s="11"/>
      <c r="Q485" s="11"/>
      <c r="R485" s="413"/>
      <c r="S485" s="56"/>
      <c r="T485" s="11"/>
    </row>
    <row r="486" spans="1:20" s="3" customFormat="1" ht="30">
      <c r="A486" s="77" t="str">
        <f t="shared" si="125"/>
        <v>Cross-Sector</v>
      </c>
      <c r="B486" s="77" t="str">
        <f t="shared" si="123"/>
        <v>Fuel Price Deregulation</v>
      </c>
      <c r="C486" s="77" t="str">
        <f t="shared" si="123"/>
        <v>Fuel Price Deregulation</v>
      </c>
      <c r="D486" s="11" t="s">
        <v>2896</v>
      </c>
      <c r="E486" s="56"/>
      <c r="F486" s="11" t="s">
        <v>2900</v>
      </c>
      <c r="G486" s="11"/>
      <c r="H486" s="57"/>
      <c r="I486" s="11" t="s">
        <v>50</v>
      </c>
      <c r="J486" s="77" t="str">
        <f t="shared" si="124"/>
        <v>Fuel Price Deregulation</v>
      </c>
      <c r="K486" s="77" t="str">
        <f t="shared" si="124"/>
        <v>cross fuel price deregulation</v>
      </c>
      <c r="L486" s="68"/>
      <c r="M486" s="68"/>
      <c r="N486" s="68"/>
      <c r="O486" s="11"/>
      <c r="P486" s="11"/>
      <c r="Q486" s="11"/>
      <c r="R486" s="413"/>
      <c r="S486" s="56"/>
      <c r="T486" s="11"/>
    </row>
    <row r="487" spans="1:20" s="6" customFormat="1" ht="105">
      <c r="A487" s="346" t="s">
        <v>10</v>
      </c>
      <c r="B487" s="346" t="s">
        <v>27</v>
      </c>
      <c r="C487" s="346" t="s">
        <v>326</v>
      </c>
      <c r="D487" s="56" t="s">
        <v>58</v>
      </c>
      <c r="E487" s="56"/>
      <c r="F487" s="56" t="s">
        <v>103</v>
      </c>
      <c r="G487" s="56"/>
      <c r="H487" s="57">
        <v>78</v>
      </c>
      <c r="I487" s="56" t="s">
        <v>49</v>
      </c>
      <c r="J487" s="79" t="s">
        <v>27</v>
      </c>
      <c r="K487" s="79" t="s">
        <v>2418</v>
      </c>
      <c r="L487" s="62">
        <v>0</v>
      </c>
      <c r="M487" s="62">
        <v>0.2</v>
      </c>
      <c r="N487" s="74">
        <v>5.0000000000000001E-3</v>
      </c>
      <c r="O487" s="56" t="s">
        <v>164</v>
      </c>
      <c r="P487" s="56" t="s">
        <v>2500</v>
      </c>
      <c r="Q487" s="11" t="s">
        <v>279</v>
      </c>
      <c r="R487" s="413" t="s">
        <v>280</v>
      </c>
      <c r="S487" s="11" t="s">
        <v>177</v>
      </c>
      <c r="T487" s="58"/>
    </row>
    <row r="488" spans="1:20" s="6" customFormat="1" ht="105">
      <c r="A488" s="80" t="str">
        <f t="shared" ref="A488:C500" si="126">A$487</f>
        <v>Cross-Sector</v>
      </c>
      <c r="B488" s="80" t="str">
        <f t="shared" si="126"/>
        <v>Fuel Taxes</v>
      </c>
      <c r="C488" s="80" t="str">
        <f t="shared" si="126"/>
        <v>Additional Fuel Tax Rate by Fuel</v>
      </c>
      <c r="D488" s="11" t="s">
        <v>521</v>
      </c>
      <c r="E488" s="11"/>
      <c r="F488" s="11" t="s">
        <v>518</v>
      </c>
      <c r="G488" s="58"/>
      <c r="H488" s="57">
        <v>79</v>
      </c>
      <c r="I488" s="11" t="s">
        <v>49</v>
      </c>
      <c r="J488" s="80" t="str">
        <f t="shared" ref="J488:O489" si="127">J$487</f>
        <v>Fuel Taxes</v>
      </c>
      <c r="K488" s="67" t="str">
        <f t="shared" si="127"/>
        <v>cross fuel tax</v>
      </c>
      <c r="L488" s="67">
        <f t="shared" si="127"/>
        <v>0</v>
      </c>
      <c r="M488" s="67">
        <f t="shared" si="127"/>
        <v>0.2</v>
      </c>
      <c r="N488" s="75">
        <f t="shared" si="127"/>
        <v>5.0000000000000001E-3</v>
      </c>
      <c r="O488" s="61" t="str">
        <f t="shared" si="127"/>
        <v>% of BAU price</v>
      </c>
      <c r="P488" s="56" t="s">
        <v>2501</v>
      </c>
      <c r="Q488" s="11" t="s">
        <v>279</v>
      </c>
      <c r="R488" s="413" t="s">
        <v>280</v>
      </c>
      <c r="S488"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8" s="58"/>
    </row>
    <row r="489" spans="1:20" s="6" customFormat="1" ht="105">
      <c r="A489" s="80" t="str">
        <f t="shared" si="126"/>
        <v>Cross-Sector</v>
      </c>
      <c r="B489" s="80" t="str">
        <f t="shared" si="126"/>
        <v>Fuel Taxes</v>
      </c>
      <c r="C489" s="80" t="str">
        <f t="shared" si="126"/>
        <v>Additional Fuel Tax Rate by Fuel</v>
      </c>
      <c r="D489" s="11" t="s">
        <v>52</v>
      </c>
      <c r="E489" s="11"/>
      <c r="F489" s="11" t="s">
        <v>97</v>
      </c>
      <c r="G489" s="58"/>
      <c r="H489" s="57">
        <v>80</v>
      </c>
      <c r="I489" s="11" t="s">
        <v>49</v>
      </c>
      <c r="J489" s="80" t="str">
        <f t="shared" si="127"/>
        <v>Fuel Taxes</v>
      </c>
      <c r="K489" s="67" t="str">
        <f t="shared" si="127"/>
        <v>cross fuel tax</v>
      </c>
      <c r="L489" s="67">
        <f t="shared" si="127"/>
        <v>0</v>
      </c>
      <c r="M489" s="67">
        <f t="shared" si="127"/>
        <v>0.2</v>
      </c>
      <c r="N489" s="75">
        <f t="shared" si="127"/>
        <v>5.0000000000000001E-3</v>
      </c>
      <c r="O489" s="61" t="str">
        <f t="shared" si="127"/>
        <v>% of BAU price</v>
      </c>
      <c r="P489" s="56" t="s">
        <v>2502</v>
      </c>
      <c r="Q489" s="11" t="s">
        <v>279</v>
      </c>
      <c r="R489" s="413" t="s">
        <v>280</v>
      </c>
      <c r="S489"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89" s="58"/>
    </row>
    <row r="490" spans="1:20" s="6" customFormat="1" ht="30">
      <c r="A490" s="80" t="str">
        <f t="shared" si="126"/>
        <v>Cross-Sector</v>
      </c>
      <c r="B490" s="80" t="str">
        <f t="shared" si="126"/>
        <v>Fuel Taxes</v>
      </c>
      <c r="C490" s="80" t="str">
        <f t="shared" si="126"/>
        <v>Additional Fuel Tax Rate by Fuel</v>
      </c>
      <c r="D490" s="11" t="s">
        <v>53</v>
      </c>
      <c r="E490" s="11"/>
      <c r="F490" s="11" t="s">
        <v>98</v>
      </c>
      <c r="G490" s="58"/>
      <c r="H490" s="57" t="s">
        <v>215</v>
      </c>
      <c r="I490" s="11" t="s">
        <v>50</v>
      </c>
      <c r="J490" s="80" t="str">
        <f>J$487</f>
        <v>Fuel Taxes</v>
      </c>
      <c r="K490" s="67" t="str">
        <f>K$487</f>
        <v>cross fuel tax</v>
      </c>
      <c r="L490" s="67"/>
      <c r="M490" s="67"/>
      <c r="N490" s="75"/>
      <c r="O490" s="61"/>
      <c r="P490" s="56"/>
      <c r="Q490" s="58"/>
      <c r="R490" s="413"/>
      <c r="S490" s="58"/>
      <c r="T490" s="58"/>
    </row>
    <row r="491" spans="1:20" s="6" customFormat="1" ht="30">
      <c r="A491" s="80" t="str">
        <f t="shared" si="126"/>
        <v>Cross-Sector</v>
      </c>
      <c r="B491" s="80" t="str">
        <f t="shared" si="126"/>
        <v>Fuel Taxes</v>
      </c>
      <c r="C491" s="80" t="str">
        <f t="shared" si="126"/>
        <v>Additional Fuel Tax Rate by Fuel</v>
      </c>
      <c r="D491" s="11" t="s">
        <v>57</v>
      </c>
      <c r="E491" s="11"/>
      <c r="F491" s="11" t="s">
        <v>102</v>
      </c>
      <c r="G491" s="58"/>
      <c r="H491" s="57" t="s">
        <v>215</v>
      </c>
      <c r="I491" s="11" t="s">
        <v>50</v>
      </c>
      <c r="J491" s="80" t="str">
        <f>J$487</f>
        <v>Fuel Taxes</v>
      </c>
      <c r="K491" s="67" t="str">
        <f>K$487</f>
        <v>cross fuel tax</v>
      </c>
      <c r="L491" s="67"/>
      <c r="M491" s="67"/>
      <c r="N491" s="75"/>
      <c r="O491" s="61"/>
      <c r="P491" s="56"/>
      <c r="Q491" s="58"/>
      <c r="R491" s="413"/>
      <c r="S491" s="58"/>
      <c r="T491" s="58"/>
    </row>
    <row r="492" spans="1:20" s="6" customFormat="1" ht="105">
      <c r="A492" s="80" t="str">
        <f t="shared" si="126"/>
        <v>Cross-Sector</v>
      </c>
      <c r="B492" s="80" t="str">
        <f t="shared" si="126"/>
        <v>Fuel Taxes</v>
      </c>
      <c r="C492" s="80" t="str">
        <f t="shared" si="126"/>
        <v>Additional Fuel Tax Rate by Fuel</v>
      </c>
      <c r="D492" s="11" t="s">
        <v>59</v>
      </c>
      <c r="E492" s="11"/>
      <c r="F492" s="11" t="s">
        <v>105</v>
      </c>
      <c r="G492" s="58"/>
      <c r="H492" s="57">
        <v>81</v>
      </c>
      <c r="I492" s="11" t="s">
        <v>49</v>
      </c>
      <c r="J492" s="80" t="str">
        <f t="shared" ref="J492:J503" si="128">J$487</f>
        <v>Fuel Taxes</v>
      </c>
      <c r="K492" s="67" t="str">
        <f t="shared" ref="K492:K503" si="129">K$487</f>
        <v>cross fuel tax</v>
      </c>
      <c r="L492" s="67">
        <f t="shared" ref="L492:O493" si="130">L$487</f>
        <v>0</v>
      </c>
      <c r="M492" s="67">
        <f t="shared" si="130"/>
        <v>0.2</v>
      </c>
      <c r="N492" s="75">
        <f t="shared" si="130"/>
        <v>5.0000000000000001E-3</v>
      </c>
      <c r="O492" s="61" t="str">
        <f t="shared" si="130"/>
        <v>% of BAU price</v>
      </c>
      <c r="P492" s="56" t="s">
        <v>2503</v>
      </c>
      <c r="Q492" s="11" t="s">
        <v>279</v>
      </c>
      <c r="R492" s="413" t="s">
        <v>280</v>
      </c>
      <c r="S492"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2" s="58"/>
    </row>
    <row r="493" spans="1:20" s="6" customFormat="1" ht="105">
      <c r="A493" s="80" t="str">
        <f t="shared" si="126"/>
        <v>Cross-Sector</v>
      </c>
      <c r="B493" s="80" t="str">
        <f t="shared" si="126"/>
        <v>Fuel Taxes</v>
      </c>
      <c r="C493" s="80" t="str">
        <f t="shared" si="126"/>
        <v>Additional Fuel Tax Rate by Fuel</v>
      </c>
      <c r="D493" s="11" t="s">
        <v>60</v>
      </c>
      <c r="E493" s="11"/>
      <c r="F493" s="11" t="s">
        <v>106</v>
      </c>
      <c r="G493" s="58"/>
      <c r="H493" s="57">
        <v>82</v>
      </c>
      <c r="I493" s="11" t="s">
        <v>49</v>
      </c>
      <c r="J493" s="80" t="str">
        <f t="shared" si="128"/>
        <v>Fuel Taxes</v>
      </c>
      <c r="K493" s="67" t="str">
        <f t="shared" si="129"/>
        <v>cross fuel tax</v>
      </c>
      <c r="L493" s="67">
        <f t="shared" si="130"/>
        <v>0</v>
      </c>
      <c r="M493" s="67">
        <f t="shared" si="130"/>
        <v>0.2</v>
      </c>
      <c r="N493" s="75">
        <f t="shared" si="130"/>
        <v>5.0000000000000001E-3</v>
      </c>
      <c r="O493" s="61" t="str">
        <f t="shared" si="130"/>
        <v>% of BAU price</v>
      </c>
      <c r="P493" s="56" t="s">
        <v>2504</v>
      </c>
      <c r="Q493" s="11" t="s">
        <v>279</v>
      </c>
      <c r="R493" s="413" t="s">
        <v>280</v>
      </c>
      <c r="S493" s="58" t="str">
        <f>S$487</f>
        <v>AVG SALES TAX: The Sales Tax Clearinghouse, FAQ, https://thestc.com/FAQ.stm, Question "What is the average sales tax nationally?"  AVG GASOLINE TAX: Energy Information Administration, 2014, Annual Energy Outlook 2014, http://www.eia.gov/forecasts/aeo/supplement/suptab_130.xlsx, Supplement Table 130.</v>
      </c>
      <c r="T493" s="58"/>
    </row>
    <row r="494" spans="1:20" s="6" customFormat="1" ht="30">
      <c r="A494" s="80" t="str">
        <f t="shared" si="126"/>
        <v>Cross-Sector</v>
      </c>
      <c r="B494" s="80" t="str">
        <f t="shared" si="126"/>
        <v>Fuel Taxes</v>
      </c>
      <c r="C494" s="80" t="str">
        <f t="shared" si="126"/>
        <v>Additional Fuel Tax Rate by Fuel</v>
      </c>
      <c r="D494" s="11" t="s">
        <v>61</v>
      </c>
      <c r="E494" s="11"/>
      <c r="F494" s="11" t="s">
        <v>107</v>
      </c>
      <c r="G494" s="58"/>
      <c r="H494" s="57" t="s">
        <v>215</v>
      </c>
      <c r="I494" s="11" t="s">
        <v>50</v>
      </c>
      <c r="J494" s="80" t="str">
        <f t="shared" si="128"/>
        <v>Fuel Taxes</v>
      </c>
      <c r="K494" s="67" t="str">
        <f t="shared" si="129"/>
        <v>cross fuel tax</v>
      </c>
      <c r="L494" s="67"/>
      <c r="M494" s="67"/>
      <c r="N494" s="75"/>
      <c r="O494" s="61"/>
      <c r="P494" s="56"/>
      <c r="Q494" s="58"/>
      <c r="R494" s="413"/>
      <c r="S494" s="58"/>
      <c r="T494" s="58"/>
    </row>
    <row r="495" spans="1:20" s="6" customFormat="1" ht="30">
      <c r="A495" s="80" t="str">
        <f t="shared" si="126"/>
        <v>Cross-Sector</v>
      </c>
      <c r="B495" s="80" t="str">
        <f t="shared" si="126"/>
        <v>Fuel Taxes</v>
      </c>
      <c r="C495" s="80" t="str">
        <f t="shared" si="126"/>
        <v>Additional Fuel Tax Rate by Fuel</v>
      </c>
      <c r="D495" s="11" t="s">
        <v>62</v>
      </c>
      <c r="E495" s="11"/>
      <c r="F495" s="11" t="s">
        <v>108</v>
      </c>
      <c r="G495" s="58"/>
      <c r="H495" s="57" t="s">
        <v>215</v>
      </c>
      <c r="I495" s="11" t="s">
        <v>50</v>
      </c>
      <c r="J495" s="80" t="str">
        <f t="shared" si="128"/>
        <v>Fuel Taxes</v>
      </c>
      <c r="K495" s="67" t="str">
        <f t="shared" si="129"/>
        <v>cross fuel tax</v>
      </c>
      <c r="L495" s="67"/>
      <c r="M495" s="67"/>
      <c r="N495" s="75"/>
      <c r="O495" s="61"/>
      <c r="P495" s="56"/>
      <c r="Q495" s="58"/>
      <c r="R495" s="413"/>
      <c r="S495" s="58"/>
      <c r="T495" s="58"/>
    </row>
    <row r="496" spans="1:20" ht="30">
      <c r="A496" s="80" t="str">
        <f t="shared" si="126"/>
        <v>Cross-Sector</v>
      </c>
      <c r="B496" s="80" t="str">
        <f t="shared" si="126"/>
        <v>Fuel Taxes</v>
      </c>
      <c r="C496" s="80" t="str">
        <f t="shared" si="126"/>
        <v>Additional Fuel Tax Rate by Fuel</v>
      </c>
      <c r="D496" s="11" t="s">
        <v>2901</v>
      </c>
      <c r="E496" s="11"/>
      <c r="F496" s="11" t="s">
        <v>2902</v>
      </c>
      <c r="G496" s="58"/>
      <c r="H496" s="57"/>
      <c r="I496" s="11" t="s">
        <v>50</v>
      </c>
      <c r="J496" s="80" t="str">
        <f t="shared" si="128"/>
        <v>Fuel Taxes</v>
      </c>
      <c r="K496" s="67" t="str">
        <f t="shared" si="129"/>
        <v>cross fuel tax</v>
      </c>
      <c r="L496" s="67"/>
      <c r="M496" s="67"/>
      <c r="N496" s="75"/>
      <c r="O496" s="61"/>
      <c r="P496" s="56"/>
      <c r="Q496" s="11"/>
      <c r="R496" s="413"/>
      <c r="S496" s="58"/>
      <c r="T496" s="56"/>
    </row>
    <row r="497" spans="1:20" ht="30">
      <c r="A497" s="80" t="str">
        <f t="shared" si="126"/>
        <v>Cross-Sector</v>
      </c>
      <c r="B497" s="80" t="str">
        <f t="shared" si="126"/>
        <v>Fuel Taxes</v>
      </c>
      <c r="C497" s="80" t="str">
        <f t="shared" si="126"/>
        <v>Additional Fuel Tax Rate by Fuel</v>
      </c>
      <c r="D497" s="11" t="s">
        <v>82</v>
      </c>
      <c r="E497" s="11"/>
      <c r="F497" s="11" t="s">
        <v>109</v>
      </c>
      <c r="G497" s="58"/>
      <c r="H497" s="57" t="s">
        <v>215</v>
      </c>
      <c r="I497" s="11" t="s">
        <v>50</v>
      </c>
      <c r="J497" s="80" t="str">
        <f t="shared" si="128"/>
        <v>Fuel Taxes</v>
      </c>
      <c r="K497" s="67" t="str">
        <f t="shared" si="129"/>
        <v>cross fuel tax</v>
      </c>
      <c r="L497" s="67"/>
      <c r="M497" s="67"/>
      <c r="N497" s="75"/>
      <c r="O497" s="61"/>
      <c r="P497" s="56"/>
      <c r="Q497" s="56"/>
      <c r="R497" s="413"/>
      <c r="S497" s="56"/>
      <c r="T497" s="56"/>
    </row>
    <row r="498" spans="1:20" ht="30">
      <c r="A498" s="80" t="str">
        <f t="shared" si="126"/>
        <v>Cross-Sector</v>
      </c>
      <c r="B498" s="80" t="str">
        <f t="shared" si="126"/>
        <v>Fuel Taxes</v>
      </c>
      <c r="C498" s="80" t="str">
        <f t="shared" si="126"/>
        <v>Additional Fuel Tax Rate by Fuel</v>
      </c>
      <c r="D498" s="11" t="s">
        <v>514</v>
      </c>
      <c r="E498" s="11"/>
      <c r="F498" s="11" t="s">
        <v>515</v>
      </c>
      <c r="G498" s="58"/>
      <c r="H498" s="57"/>
      <c r="I498" s="11" t="s">
        <v>50</v>
      </c>
      <c r="J498" s="80" t="str">
        <f t="shared" si="128"/>
        <v>Fuel Taxes</v>
      </c>
      <c r="K498" s="67" t="str">
        <f t="shared" si="129"/>
        <v>cross fuel tax</v>
      </c>
      <c r="L498" s="67"/>
      <c r="M498" s="67"/>
      <c r="N498" s="67"/>
      <c r="O498" s="61"/>
      <c r="P498" s="56"/>
      <c r="Q498" s="56"/>
      <c r="R498" s="413"/>
      <c r="S498" s="56"/>
      <c r="T498" s="56"/>
    </row>
    <row r="499" spans="1:20" ht="30">
      <c r="A499" s="80" t="str">
        <f t="shared" si="126"/>
        <v>Cross-Sector</v>
      </c>
      <c r="B499" s="80" t="str">
        <f t="shared" si="126"/>
        <v>Fuel Taxes</v>
      </c>
      <c r="C499" s="80" t="str">
        <f t="shared" si="126"/>
        <v>Additional Fuel Tax Rate by Fuel</v>
      </c>
      <c r="D499" s="11" t="s">
        <v>2893</v>
      </c>
      <c r="E499" s="11"/>
      <c r="F499" s="11" t="s">
        <v>2897</v>
      </c>
      <c r="G499" s="58"/>
      <c r="H499" s="57"/>
      <c r="I499" s="11" t="s">
        <v>50</v>
      </c>
      <c r="J499" s="80" t="str">
        <f t="shared" si="128"/>
        <v>Fuel Taxes</v>
      </c>
      <c r="K499" s="67" t="str">
        <f t="shared" si="129"/>
        <v>cross fuel tax</v>
      </c>
      <c r="L499" s="67"/>
      <c r="M499" s="67"/>
      <c r="N499" s="67"/>
      <c r="O499" s="61"/>
      <c r="P499" s="56"/>
      <c r="Q499" s="56"/>
      <c r="R499" s="413"/>
      <c r="S499" s="56"/>
      <c r="T499" s="56"/>
    </row>
    <row r="500" spans="1:20" ht="30">
      <c r="A500" s="80" t="str">
        <f t="shared" si="126"/>
        <v>Cross-Sector</v>
      </c>
      <c r="B500" s="80" t="str">
        <f t="shared" si="126"/>
        <v>Fuel Taxes</v>
      </c>
      <c r="C500" s="80" t="str">
        <f t="shared" si="126"/>
        <v>Additional Fuel Tax Rate by Fuel</v>
      </c>
      <c r="D500" s="11" t="s">
        <v>2903</v>
      </c>
      <c r="E500" s="11"/>
      <c r="F500" s="11" t="s">
        <v>2904</v>
      </c>
      <c r="G500" s="58"/>
      <c r="H500" s="57"/>
      <c r="I500" s="11" t="s">
        <v>50</v>
      </c>
      <c r="J500" s="80" t="str">
        <f t="shared" si="128"/>
        <v>Fuel Taxes</v>
      </c>
      <c r="K500" s="67" t="str">
        <f t="shared" si="129"/>
        <v>cross fuel tax</v>
      </c>
      <c r="L500" s="67"/>
      <c r="M500" s="67"/>
      <c r="N500" s="67"/>
      <c r="O500" s="61"/>
      <c r="P500" s="56"/>
      <c r="Q500" s="56"/>
      <c r="R500" s="413"/>
      <c r="S500" s="56"/>
      <c r="T500" s="56"/>
    </row>
    <row r="501" spans="1:20" ht="30">
      <c r="A501" s="80" t="str">
        <f t="shared" ref="A501:C503" si="131">A$487</f>
        <v>Cross-Sector</v>
      </c>
      <c r="B501" s="80" t="str">
        <f t="shared" si="131"/>
        <v>Fuel Taxes</v>
      </c>
      <c r="C501" s="80" t="str">
        <f t="shared" si="131"/>
        <v>Additional Fuel Tax Rate by Fuel</v>
      </c>
      <c r="D501" s="11" t="s">
        <v>2894</v>
      </c>
      <c r="E501" s="11"/>
      <c r="F501" s="11" t="s">
        <v>2898</v>
      </c>
      <c r="G501" s="58"/>
      <c r="H501" s="57"/>
      <c r="I501" s="11" t="s">
        <v>50</v>
      </c>
      <c r="J501" s="80" t="str">
        <f t="shared" si="128"/>
        <v>Fuel Taxes</v>
      </c>
      <c r="K501" s="67" t="str">
        <f t="shared" si="129"/>
        <v>cross fuel tax</v>
      </c>
      <c r="L501" s="67"/>
      <c r="M501" s="67"/>
      <c r="N501" s="67"/>
      <c r="O501" s="61"/>
      <c r="P501" s="56"/>
      <c r="Q501" s="56"/>
      <c r="R501" s="413"/>
      <c r="S501" s="56"/>
      <c r="T501" s="56"/>
    </row>
    <row r="502" spans="1:20" ht="30">
      <c r="A502" s="80" t="str">
        <f t="shared" si="131"/>
        <v>Cross-Sector</v>
      </c>
      <c r="B502" s="80" t="str">
        <f t="shared" si="131"/>
        <v>Fuel Taxes</v>
      </c>
      <c r="C502" s="80" t="str">
        <f t="shared" si="131"/>
        <v>Additional Fuel Tax Rate by Fuel</v>
      </c>
      <c r="D502" s="11" t="s">
        <v>2895</v>
      </c>
      <c r="E502" s="11"/>
      <c r="F502" s="11" t="s">
        <v>2899</v>
      </c>
      <c r="G502" s="58"/>
      <c r="H502" s="57"/>
      <c r="I502" s="11" t="s">
        <v>50</v>
      </c>
      <c r="J502" s="80" t="str">
        <f t="shared" si="128"/>
        <v>Fuel Taxes</v>
      </c>
      <c r="K502" s="67" t="str">
        <f t="shared" si="129"/>
        <v>cross fuel tax</v>
      </c>
      <c r="L502" s="67"/>
      <c r="M502" s="67"/>
      <c r="N502" s="67"/>
      <c r="O502" s="61"/>
      <c r="P502" s="56"/>
      <c r="Q502" s="56"/>
      <c r="R502" s="413"/>
      <c r="S502" s="56"/>
      <c r="T502" s="56"/>
    </row>
    <row r="503" spans="1:20" ht="30">
      <c r="A503" s="80" t="str">
        <f t="shared" si="131"/>
        <v>Cross-Sector</v>
      </c>
      <c r="B503" s="80" t="str">
        <f t="shared" si="131"/>
        <v>Fuel Taxes</v>
      </c>
      <c r="C503" s="80" t="str">
        <f t="shared" si="131"/>
        <v>Additional Fuel Tax Rate by Fuel</v>
      </c>
      <c r="D503" s="11" t="s">
        <v>2896</v>
      </c>
      <c r="E503" s="11"/>
      <c r="F503" s="11" t="s">
        <v>2900</v>
      </c>
      <c r="G503" s="58"/>
      <c r="H503" s="57"/>
      <c r="I503" s="11" t="s">
        <v>50</v>
      </c>
      <c r="J503" s="80" t="str">
        <f t="shared" si="128"/>
        <v>Fuel Taxes</v>
      </c>
      <c r="K503" s="67" t="str">
        <f t="shared" si="129"/>
        <v>cross fuel tax</v>
      </c>
      <c r="L503" s="67"/>
      <c r="M503" s="67"/>
      <c r="N503" s="67"/>
      <c r="O503" s="61"/>
      <c r="P503" s="56"/>
      <c r="Q503" s="56"/>
      <c r="R503" s="413"/>
      <c r="S503" s="56"/>
      <c r="T503" s="56"/>
    </row>
    <row r="504" spans="1:20" ht="105">
      <c r="A504" s="346" t="s">
        <v>3152</v>
      </c>
      <c r="B504" s="346" t="s">
        <v>362</v>
      </c>
      <c r="C504" s="346" t="s">
        <v>327</v>
      </c>
      <c r="D504" s="56" t="s">
        <v>125</v>
      </c>
      <c r="E504" s="56"/>
      <c r="F504" s="56" t="s">
        <v>363</v>
      </c>
      <c r="G504" s="56"/>
      <c r="H504" s="57">
        <v>85</v>
      </c>
      <c r="I504" s="56" t="s">
        <v>49</v>
      </c>
      <c r="J504" s="79" t="s">
        <v>413</v>
      </c>
      <c r="K504" s="79" t="s">
        <v>2417</v>
      </c>
      <c r="L504" s="63">
        <v>0</v>
      </c>
      <c r="M504" s="63">
        <v>0.4</v>
      </c>
      <c r="N504" s="62">
        <v>0.01</v>
      </c>
      <c r="O504" s="56" t="s">
        <v>36</v>
      </c>
      <c r="P504" s="56" t="s">
        <v>2518</v>
      </c>
      <c r="Q504" s="56" t="s">
        <v>281</v>
      </c>
      <c r="R504" s="413" t="s">
        <v>282</v>
      </c>
      <c r="S504" s="56" t="s">
        <v>81</v>
      </c>
      <c r="T504" s="56"/>
    </row>
    <row r="505" spans="1:20" ht="105">
      <c r="A505" s="77" t="str">
        <f t="shared" ref="A505:A510" si="132">A$504</f>
        <v>Research and Development</v>
      </c>
      <c r="B505" s="77" t="str">
        <f t="shared" ref="B505:C511" si="133">B$504</f>
        <v>Capital Cost Reduction</v>
      </c>
      <c r="C505" s="77" t="str">
        <f t="shared" si="133"/>
        <v>RnD Building Capital Cost Perc Reduction</v>
      </c>
      <c r="D505" s="56" t="s">
        <v>126</v>
      </c>
      <c r="E505" s="56"/>
      <c r="F505" s="56" t="s">
        <v>364</v>
      </c>
      <c r="G505" s="56"/>
      <c r="H505" s="57">
        <v>86</v>
      </c>
      <c r="I505" s="56" t="s">
        <v>49</v>
      </c>
      <c r="J505" s="77" t="str">
        <f t="shared" ref="J505:J536" si="134">J$504</f>
        <v>R&amp;D Capital Cost Reductions</v>
      </c>
      <c r="K505" s="67" t="str">
        <f t="shared" ref="K505:O509" si="135">K$504</f>
        <v>RnD building capital cost reduction</v>
      </c>
      <c r="L505" s="67">
        <f t="shared" si="135"/>
        <v>0</v>
      </c>
      <c r="M505" s="67">
        <f t="shared" si="135"/>
        <v>0.4</v>
      </c>
      <c r="N505" s="67">
        <f t="shared" si="135"/>
        <v>0.01</v>
      </c>
      <c r="O505" s="58" t="str">
        <f t="shared" si="135"/>
        <v>% reduction in cost</v>
      </c>
      <c r="P505" s="56" t="s">
        <v>2519</v>
      </c>
      <c r="Q505" s="56" t="s">
        <v>281</v>
      </c>
      <c r="R505" s="413" t="s">
        <v>282</v>
      </c>
      <c r="S505" s="56" t="s">
        <v>81</v>
      </c>
      <c r="T505" s="56"/>
    </row>
    <row r="506" spans="1:20" ht="105">
      <c r="A506" s="77" t="str">
        <f t="shared" si="132"/>
        <v>Research and Development</v>
      </c>
      <c r="B506" s="77" t="str">
        <f t="shared" si="133"/>
        <v>Capital Cost Reduction</v>
      </c>
      <c r="C506" s="77" t="str">
        <f t="shared" si="133"/>
        <v>RnD Building Capital Cost Perc Reduction</v>
      </c>
      <c r="D506" s="56" t="s">
        <v>127</v>
      </c>
      <c r="E506" s="56"/>
      <c r="F506" s="56" t="s">
        <v>365</v>
      </c>
      <c r="G506" s="56"/>
      <c r="H506" s="57">
        <v>87</v>
      </c>
      <c r="I506" s="56" t="s">
        <v>49</v>
      </c>
      <c r="J506" s="77" t="str">
        <f t="shared" si="134"/>
        <v>R&amp;D Capital Cost Reductions</v>
      </c>
      <c r="K506" s="67" t="str">
        <f t="shared" si="135"/>
        <v>RnD building capital cost reduction</v>
      </c>
      <c r="L506" s="67">
        <f t="shared" si="135"/>
        <v>0</v>
      </c>
      <c r="M506" s="67">
        <f t="shared" si="135"/>
        <v>0.4</v>
      </c>
      <c r="N506" s="67">
        <f t="shared" si="135"/>
        <v>0.01</v>
      </c>
      <c r="O506" s="58" t="str">
        <f t="shared" si="135"/>
        <v>% reduction in cost</v>
      </c>
      <c r="P506" s="56" t="s">
        <v>2520</v>
      </c>
      <c r="Q506" s="56" t="s">
        <v>281</v>
      </c>
      <c r="R506" s="413" t="s">
        <v>282</v>
      </c>
      <c r="S506" s="56" t="s">
        <v>81</v>
      </c>
      <c r="T506" s="56"/>
    </row>
    <row r="507" spans="1:20" ht="105">
      <c r="A507" s="77" t="str">
        <f t="shared" si="132"/>
        <v>Research and Development</v>
      </c>
      <c r="B507" s="77" t="str">
        <f t="shared" si="133"/>
        <v>Capital Cost Reduction</v>
      </c>
      <c r="C507" s="77" t="str">
        <f t="shared" si="133"/>
        <v>RnD Building Capital Cost Perc Reduction</v>
      </c>
      <c r="D507" s="56" t="s">
        <v>128</v>
      </c>
      <c r="E507" s="56"/>
      <c r="F507" s="56" t="s">
        <v>366</v>
      </c>
      <c r="G507" s="56"/>
      <c r="H507" s="57">
        <v>88</v>
      </c>
      <c r="I507" s="56" t="s">
        <v>49</v>
      </c>
      <c r="J507" s="77" t="str">
        <f t="shared" si="134"/>
        <v>R&amp;D Capital Cost Reductions</v>
      </c>
      <c r="K507" s="67" t="str">
        <f t="shared" si="135"/>
        <v>RnD building capital cost reduction</v>
      </c>
      <c r="L507" s="67">
        <f t="shared" si="135"/>
        <v>0</v>
      </c>
      <c r="M507" s="67">
        <f t="shared" si="135"/>
        <v>0.4</v>
      </c>
      <c r="N507" s="67">
        <f t="shared" si="135"/>
        <v>0.01</v>
      </c>
      <c r="O507" s="58" t="str">
        <f t="shared" si="135"/>
        <v>% reduction in cost</v>
      </c>
      <c r="P507" s="56" t="s">
        <v>2521</v>
      </c>
      <c r="Q507" s="56" t="s">
        <v>281</v>
      </c>
      <c r="R507" s="413" t="s">
        <v>282</v>
      </c>
      <c r="S507" s="56" t="s">
        <v>81</v>
      </c>
      <c r="T507" s="56"/>
    </row>
    <row r="508" spans="1:20" ht="105">
      <c r="A508" s="77" t="str">
        <f t="shared" si="132"/>
        <v>Research and Development</v>
      </c>
      <c r="B508" s="77" t="str">
        <f t="shared" si="133"/>
        <v>Capital Cost Reduction</v>
      </c>
      <c r="C508" s="77" t="str">
        <f t="shared" si="133"/>
        <v>RnD Building Capital Cost Perc Reduction</v>
      </c>
      <c r="D508" s="56" t="s">
        <v>129</v>
      </c>
      <c r="E508" s="56"/>
      <c r="F508" s="56" t="s">
        <v>367</v>
      </c>
      <c r="G508" s="56"/>
      <c r="H508" s="57">
        <v>89</v>
      </c>
      <c r="I508" s="56" t="s">
        <v>49</v>
      </c>
      <c r="J508" s="77" t="str">
        <f t="shared" si="134"/>
        <v>R&amp;D Capital Cost Reductions</v>
      </c>
      <c r="K508" s="67" t="str">
        <f t="shared" si="135"/>
        <v>RnD building capital cost reduction</v>
      </c>
      <c r="L508" s="67">
        <f t="shared" si="135"/>
        <v>0</v>
      </c>
      <c r="M508" s="67">
        <f t="shared" si="135"/>
        <v>0.4</v>
      </c>
      <c r="N508" s="67">
        <f t="shared" si="135"/>
        <v>0.01</v>
      </c>
      <c r="O508" s="58" t="str">
        <f t="shared" si="135"/>
        <v>% reduction in cost</v>
      </c>
      <c r="P508" s="56" t="s">
        <v>2522</v>
      </c>
      <c r="Q508" s="56" t="s">
        <v>281</v>
      </c>
      <c r="R508" s="413" t="s">
        <v>282</v>
      </c>
      <c r="S508" s="56" t="s">
        <v>81</v>
      </c>
      <c r="T508" s="56"/>
    </row>
    <row r="509" spans="1:20" ht="105">
      <c r="A509" s="77" t="str">
        <f t="shared" si="132"/>
        <v>Research and Development</v>
      </c>
      <c r="B509" s="77" t="str">
        <f t="shared" si="133"/>
        <v>Capital Cost Reduction</v>
      </c>
      <c r="C509" s="77" t="str">
        <f t="shared" si="133"/>
        <v>RnD Building Capital Cost Perc Reduction</v>
      </c>
      <c r="D509" s="56" t="s">
        <v>130</v>
      </c>
      <c r="E509" s="56"/>
      <c r="F509" s="56" t="s">
        <v>368</v>
      </c>
      <c r="G509" s="56"/>
      <c r="H509" s="57">
        <v>90</v>
      </c>
      <c r="I509" s="56" t="s">
        <v>49</v>
      </c>
      <c r="J509" s="77" t="str">
        <f t="shared" si="134"/>
        <v>R&amp;D Capital Cost Reductions</v>
      </c>
      <c r="K509" s="67" t="str">
        <f t="shared" si="135"/>
        <v>RnD building capital cost reduction</v>
      </c>
      <c r="L509" s="67">
        <f t="shared" si="135"/>
        <v>0</v>
      </c>
      <c r="M509" s="67">
        <f t="shared" si="135"/>
        <v>0.4</v>
      </c>
      <c r="N509" s="67">
        <f t="shared" si="135"/>
        <v>0.01</v>
      </c>
      <c r="O509" s="58" t="str">
        <f t="shared" si="135"/>
        <v>% reduction in cost</v>
      </c>
      <c r="P509" s="56" t="s">
        <v>2523</v>
      </c>
      <c r="Q509" s="56" t="s">
        <v>281</v>
      </c>
      <c r="R509" s="413" t="s">
        <v>282</v>
      </c>
      <c r="S509" s="56" t="s">
        <v>81</v>
      </c>
      <c r="T509" s="56"/>
    </row>
    <row r="510" spans="1:20" ht="105">
      <c r="A510" s="77" t="str">
        <f t="shared" si="132"/>
        <v>Research and Development</v>
      </c>
      <c r="B510" s="77" t="str">
        <f t="shared" si="133"/>
        <v>Capital Cost Reduction</v>
      </c>
      <c r="C510" s="346" t="s">
        <v>328</v>
      </c>
      <c r="D510" s="56"/>
      <c r="E510" s="56"/>
      <c r="F510" s="56" t="s">
        <v>30</v>
      </c>
      <c r="G510" s="56"/>
      <c r="H510" s="57">
        <v>91</v>
      </c>
      <c r="I510" s="56" t="s">
        <v>49</v>
      </c>
      <c r="J510" s="77" t="str">
        <f t="shared" si="134"/>
        <v>R&amp;D Capital Cost Reductions</v>
      </c>
      <c r="K510" s="79" t="s">
        <v>2416</v>
      </c>
      <c r="L510" s="63">
        <v>0</v>
      </c>
      <c r="M510" s="63">
        <v>0.4</v>
      </c>
      <c r="N510" s="62">
        <v>0.01</v>
      </c>
      <c r="O510" s="56" t="s">
        <v>36</v>
      </c>
      <c r="P510" s="11" t="s">
        <v>2524</v>
      </c>
      <c r="Q510" s="56" t="s">
        <v>281</v>
      </c>
      <c r="R510" s="413" t="s">
        <v>282</v>
      </c>
      <c r="S510" s="56" t="s">
        <v>81</v>
      </c>
      <c r="T510" s="56"/>
    </row>
    <row r="511" spans="1:20" ht="105">
      <c r="A511" s="346" t="s">
        <v>3152</v>
      </c>
      <c r="B511" s="77" t="str">
        <f t="shared" si="133"/>
        <v>Capital Cost Reduction</v>
      </c>
      <c r="C511" s="346" t="s">
        <v>329</v>
      </c>
      <c r="D511" s="56" t="s">
        <v>519</v>
      </c>
      <c r="E511" s="56"/>
      <c r="F511" s="11" t="s">
        <v>522</v>
      </c>
      <c r="G511" s="56"/>
      <c r="H511" s="57">
        <v>92</v>
      </c>
      <c r="I511" s="56" t="s">
        <v>49</v>
      </c>
      <c r="J511" s="77" t="str">
        <f t="shared" si="134"/>
        <v>R&amp;D Capital Cost Reductions</v>
      </c>
      <c r="K511" s="79" t="s">
        <v>2415</v>
      </c>
      <c r="L511" s="63">
        <v>0</v>
      </c>
      <c r="M511" s="63">
        <v>0.4</v>
      </c>
      <c r="N511" s="62">
        <v>0.01</v>
      </c>
      <c r="O511" s="56" t="s">
        <v>36</v>
      </c>
      <c r="P511" s="11" t="s">
        <v>2525</v>
      </c>
      <c r="Q511" s="56" t="s">
        <v>281</v>
      </c>
      <c r="R511" s="413" t="s">
        <v>282</v>
      </c>
      <c r="S511" s="56" t="s">
        <v>81</v>
      </c>
      <c r="T511" s="56"/>
    </row>
    <row r="512" spans="1:20" ht="105">
      <c r="A512" s="77" t="str">
        <f>A$511</f>
        <v>Research and Development</v>
      </c>
      <c r="B512" s="77" t="str">
        <f t="shared" ref="B512:C522" si="136">B$511</f>
        <v>Capital Cost Reduction</v>
      </c>
      <c r="C512" s="77" t="str">
        <f t="shared" si="136"/>
        <v>RnD Electricity Capital Cost Perc Reduction</v>
      </c>
      <c r="D512" s="11" t="s">
        <v>349</v>
      </c>
      <c r="E512" s="58"/>
      <c r="F512" s="11" t="s">
        <v>2399</v>
      </c>
      <c r="G512" s="56"/>
      <c r="H512" s="57">
        <v>93</v>
      </c>
      <c r="I512" s="56" t="s">
        <v>49</v>
      </c>
      <c r="J512" s="77" t="str">
        <f t="shared" si="134"/>
        <v>R&amp;D Capital Cost Reductions</v>
      </c>
      <c r="K512" s="67" t="str">
        <f t="shared" ref="K512:O521" si="137">K$511</f>
        <v>RnD electricity capital cost reduction</v>
      </c>
      <c r="L512" s="67">
        <f t="shared" si="137"/>
        <v>0</v>
      </c>
      <c r="M512" s="64">
        <f t="shared" si="137"/>
        <v>0.4</v>
      </c>
      <c r="N512" s="64">
        <f t="shared" si="137"/>
        <v>0.01</v>
      </c>
      <c r="O512" s="58" t="str">
        <f t="shared" si="137"/>
        <v>% reduction in cost</v>
      </c>
      <c r="P512" s="11" t="s">
        <v>2526</v>
      </c>
      <c r="Q512" s="56" t="s">
        <v>281</v>
      </c>
      <c r="R512" s="413" t="s">
        <v>282</v>
      </c>
      <c r="S512" s="56" t="s">
        <v>81</v>
      </c>
      <c r="T512" s="56"/>
    </row>
    <row r="513" spans="1:20" ht="105">
      <c r="A513" s="77" t="str">
        <f t="shared" ref="A513:C521" si="138">A$511</f>
        <v>Research and Development</v>
      </c>
      <c r="B513" s="77" t="str">
        <f t="shared" si="136"/>
        <v>Capital Cost Reduction</v>
      </c>
      <c r="C513" s="77" t="str">
        <f t="shared" si="136"/>
        <v>RnD Electricity Capital Cost Perc Reduction</v>
      </c>
      <c r="D513" s="11" t="s">
        <v>84</v>
      </c>
      <c r="E513" s="58"/>
      <c r="F513" s="11" t="s">
        <v>369</v>
      </c>
      <c r="G513" s="56"/>
      <c r="H513" s="57">
        <v>94</v>
      </c>
      <c r="I513" s="56" t="s">
        <v>49</v>
      </c>
      <c r="J513" s="77" t="str">
        <f t="shared" si="134"/>
        <v>R&amp;D Capital Cost Reductions</v>
      </c>
      <c r="K513" s="67" t="str">
        <f t="shared" si="137"/>
        <v>RnD electricity capital cost reduction</v>
      </c>
      <c r="L513" s="67">
        <f t="shared" si="137"/>
        <v>0</v>
      </c>
      <c r="M513" s="64">
        <f t="shared" si="137"/>
        <v>0.4</v>
      </c>
      <c r="N513" s="64">
        <f t="shared" si="137"/>
        <v>0.01</v>
      </c>
      <c r="O513" s="58" t="str">
        <f t="shared" si="137"/>
        <v>% reduction in cost</v>
      </c>
      <c r="P513" s="11" t="s">
        <v>2527</v>
      </c>
      <c r="Q513" s="56" t="s">
        <v>281</v>
      </c>
      <c r="R513" s="413" t="s">
        <v>282</v>
      </c>
      <c r="S513" s="56" t="s">
        <v>81</v>
      </c>
      <c r="T513" s="56"/>
    </row>
    <row r="514" spans="1:20" ht="105">
      <c r="A514" s="77" t="str">
        <f t="shared" si="138"/>
        <v>Research and Development</v>
      </c>
      <c r="B514" s="77" t="str">
        <f t="shared" si="136"/>
        <v>Capital Cost Reduction</v>
      </c>
      <c r="C514" s="77" t="str">
        <f t="shared" si="136"/>
        <v>RnD Electricity Capital Cost Perc Reduction</v>
      </c>
      <c r="D514" s="11" t="s">
        <v>85</v>
      </c>
      <c r="E514" s="58"/>
      <c r="F514" s="11" t="s">
        <v>370</v>
      </c>
      <c r="G514" s="56"/>
      <c r="H514" s="57">
        <v>95</v>
      </c>
      <c r="I514" s="56" t="s">
        <v>49</v>
      </c>
      <c r="J514" s="77" t="str">
        <f t="shared" si="134"/>
        <v>R&amp;D Capital Cost Reductions</v>
      </c>
      <c r="K514" s="67" t="str">
        <f t="shared" si="137"/>
        <v>RnD electricity capital cost reduction</v>
      </c>
      <c r="L514" s="67">
        <f t="shared" si="137"/>
        <v>0</v>
      </c>
      <c r="M514" s="64">
        <f t="shared" si="137"/>
        <v>0.4</v>
      </c>
      <c r="N514" s="64">
        <f t="shared" si="137"/>
        <v>0.01</v>
      </c>
      <c r="O514" s="58" t="str">
        <f t="shared" si="137"/>
        <v>% reduction in cost</v>
      </c>
      <c r="P514" s="11" t="s">
        <v>2528</v>
      </c>
      <c r="Q514" s="56" t="s">
        <v>281</v>
      </c>
      <c r="R514" s="413" t="s">
        <v>282</v>
      </c>
      <c r="S514" s="56" t="s">
        <v>81</v>
      </c>
      <c r="T514" s="56"/>
    </row>
    <row r="515" spans="1:20" ht="105">
      <c r="A515" s="77" t="str">
        <f t="shared" si="138"/>
        <v>Research and Development</v>
      </c>
      <c r="B515" s="77" t="str">
        <f t="shared" si="136"/>
        <v>Capital Cost Reduction</v>
      </c>
      <c r="C515" s="77" t="str">
        <f t="shared" si="136"/>
        <v>RnD Electricity Capital Cost Perc Reduction</v>
      </c>
      <c r="D515" s="11" t="s">
        <v>520</v>
      </c>
      <c r="E515" s="58"/>
      <c r="F515" s="11" t="s">
        <v>524</v>
      </c>
      <c r="G515" s="56"/>
      <c r="H515" s="57">
        <v>96</v>
      </c>
      <c r="I515" s="56" t="s">
        <v>49</v>
      </c>
      <c r="J515" s="77" t="str">
        <f t="shared" si="134"/>
        <v>R&amp;D Capital Cost Reductions</v>
      </c>
      <c r="K515" s="67" t="str">
        <f t="shared" si="137"/>
        <v>RnD electricity capital cost reduction</v>
      </c>
      <c r="L515" s="67">
        <f t="shared" si="137"/>
        <v>0</v>
      </c>
      <c r="M515" s="64">
        <f t="shared" si="137"/>
        <v>0.4</v>
      </c>
      <c r="N515" s="64">
        <f t="shared" si="137"/>
        <v>0.01</v>
      </c>
      <c r="O515" s="58" t="str">
        <f t="shared" si="137"/>
        <v>% reduction in cost</v>
      </c>
      <c r="P515" s="11" t="s">
        <v>2529</v>
      </c>
      <c r="Q515" s="56" t="s">
        <v>281</v>
      </c>
      <c r="R515" s="413" t="s">
        <v>282</v>
      </c>
      <c r="S515" s="56" t="s">
        <v>81</v>
      </c>
      <c r="T515" s="56"/>
    </row>
    <row r="516" spans="1:20" ht="105">
      <c r="A516" s="77" t="str">
        <f t="shared" si="138"/>
        <v>Research and Development</v>
      </c>
      <c r="B516" s="77" t="str">
        <f t="shared" si="136"/>
        <v>Capital Cost Reduction</v>
      </c>
      <c r="C516" s="77" t="str">
        <f t="shared" si="136"/>
        <v>RnD Electricity Capital Cost Perc Reduction</v>
      </c>
      <c r="D516" s="11" t="s">
        <v>86</v>
      </c>
      <c r="E516" s="58"/>
      <c r="F516" s="11" t="s">
        <v>371</v>
      </c>
      <c r="G516" s="56"/>
      <c r="H516" s="57">
        <v>97</v>
      </c>
      <c r="I516" s="56" t="s">
        <v>49</v>
      </c>
      <c r="J516" s="77" t="str">
        <f t="shared" si="134"/>
        <v>R&amp;D Capital Cost Reductions</v>
      </c>
      <c r="K516" s="67" t="str">
        <f t="shared" si="137"/>
        <v>RnD electricity capital cost reduction</v>
      </c>
      <c r="L516" s="67">
        <f t="shared" si="137"/>
        <v>0</v>
      </c>
      <c r="M516" s="64">
        <f t="shared" si="137"/>
        <v>0.4</v>
      </c>
      <c r="N516" s="64">
        <f t="shared" si="137"/>
        <v>0.01</v>
      </c>
      <c r="O516" s="58" t="str">
        <f t="shared" si="137"/>
        <v>% reduction in cost</v>
      </c>
      <c r="P516" s="11" t="s">
        <v>2530</v>
      </c>
      <c r="Q516" s="56" t="s">
        <v>281</v>
      </c>
      <c r="R516" s="413" t="s">
        <v>282</v>
      </c>
      <c r="S516" s="56" t="s">
        <v>81</v>
      </c>
      <c r="T516" s="56"/>
    </row>
    <row r="517" spans="1:20" ht="105">
      <c r="A517" s="77" t="str">
        <f t="shared" si="138"/>
        <v>Research and Development</v>
      </c>
      <c r="B517" s="77" t="str">
        <f t="shared" si="136"/>
        <v>Capital Cost Reduction</v>
      </c>
      <c r="C517" s="77" t="str">
        <f t="shared" si="136"/>
        <v>RnD Electricity Capital Cost Perc Reduction</v>
      </c>
      <c r="D517" s="11" t="s">
        <v>87</v>
      </c>
      <c r="E517" s="58"/>
      <c r="F517" s="11" t="s">
        <v>372</v>
      </c>
      <c r="G517" s="56"/>
      <c r="H517" s="57">
        <v>98</v>
      </c>
      <c r="I517" s="56" t="s">
        <v>49</v>
      </c>
      <c r="J517" s="77" t="str">
        <f t="shared" si="134"/>
        <v>R&amp;D Capital Cost Reductions</v>
      </c>
      <c r="K517" s="67" t="str">
        <f t="shared" si="137"/>
        <v>RnD electricity capital cost reduction</v>
      </c>
      <c r="L517" s="67">
        <f t="shared" si="137"/>
        <v>0</v>
      </c>
      <c r="M517" s="64">
        <f t="shared" si="137"/>
        <v>0.4</v>
      </c>
      <c r="N517" s="64">
        <f t="shared" si="137"/>
        <v>0.01</v>
      </c>
      <c r="O517" s="58" t="str">
        <f t="shared" si="137"/>
        <v>% reduction in cost</v>
      </c>
      <c r="P517" s="11" t="s">
        <v>2531</v>
      </c>
      <c r="Q517" s="56" t="s">
        <v>281</v>
      </c>
      <c r="R517" s="413" t="s">
        <v>282</v>
      </c>
      <c r="S517" s="56" t="s">
        <v>81</v>
      </c>
      <c r="T517" s="56"/>
    </row>
    <row r="518" spans="1:20" ht="105">
      <c r="A518" s="77" t="str">
        <f t="shared" si="138"/>
        <v>Research and Development</v>
      </c>
      <c r="B518" s="77" t="str">
        <f t="shared" si="136"/>
        <v>Capital Cost Reduction</v>
      </c>
      <c r="C518" s="77" t="str">
        <f t="shared" si="136"/>
        <v>RnD Electricity Capital Cost Perc Reduction</v>
      </c>
      <c r="D518" s="11" t="s">
        <v>88</v>
      </c>
      <c r="E518" s="58"/>
      <c r="F518" s="11" t="s">
        <v>373</v>
      </c>
      <c r="G518" s="56"/>
      <c r="H518" s="57">
        <v>99</v>
      </c>
      <c r="I518" s="56" t="s">
        <v>49</v>
      </c>
      <c r="J518" s="77" t="str">
        <f t="shared" si="134"/>
        <v>R&amp;D Capital Cost Reductions</v>
      </c>
      <c r="K518" s="67" t="str">
        <f t="shared" si="137"/>
        <v>RnD electricity capital cost reduction</v>
      </c>
      <c r="L518" s="67">
        <f t="shared" si="137"/>
        <v>0</v>
      </c>
      <c r="M518" s="64">
        <f t="shared" si="137"/>
        <v>0.4</v>
      </c>
      <c r="N518" s="64">
        <f t="shared" si="137"/>
        <v>0.01</v>
      </c>
      <c r="O518" s="58" t="str">
        <f t="shared" si="137"/>
        <v>% reduction in cost</v>
      </c>
      <c r="P518" s="11" t="s">
        <v>2532</v>
      </c>
      <c r="Q518" s="56" t="s">
        <v>281</v>
      </c>
      <c r="R518" s="413" t="s">
        <v>282</v>
      </c>
      <c r="S518" s="56" t="s">
        <v>81</v>
      </c>
      <c r="T518" s="56"/>
    </row>
    <row r="519" spans="1:20" ht="105">
      <c r="A519" s="77" t="str">
        <f>A$511</f>
        <v>Research and Development</v>
      </c>
      <c r="B519" s="77" t="str">
        <f t="shared" si="136"/>
        <v>Capital Cost Reduction</v>
      </c>
      <c r="C519" s="77" t="str">
        <f t="shared" si="136"/>
        <v>RnD Electricity Capital Cost Perc Reduction</v>
      </c>
      <c r="D519" s="11" t="s">
        <v>352</v>
      </c>
      <c r="E519" s="58"/>
      <c r="F519" s="11" t="s">
        <v>2400</v>
      </c>
      <c r="G519" s="56"/>
      <c r="H519" s="57">
        <v>192</v>
      </c>
      <c r="I519" s="56" t="s">
        <v>49</v>
      </c>
      <c r="J519" s="77" t="str">
        <f t="shared" si="134"/>
        <v>R&amp;D Capital Cost Reductions</v>
      </c>
      <c r="K519" s="67" t="str">
        <f t="shared" si="137"/>
        <v>RnD electricity capital cost reduction</v>
      </c>
      <c r="L519" s="67">
        <f t="shared" si="137"/>
        <v>0</v>
      </c>
      <c r="M519" s="64">
        <f t="shared" si="137"/>
        <v>0.4</v>
      </c>
      <c r="N519" s="64">
        <f t="shared" si="137"/>
        <v>0.01</v>
      </c>
      <c r="O519" s="58" t="str">
        <f t="shared" si="137"/>
        <v>% reduction in cost</v>
      </c>
      <c r="P519" s="11" t="s">
        <v>2533</v>
      </c>
      <c r="Q519" s="56" t="s">
        <v>281</v>
      </c>
      <c r="R519" s="413" t="s">
        <v>282</v>
      </c>
      <c r="S519" s="56" t="s">
        <v>81</v>
      </c>
      <c r="T519" s="56"/>
    </row>
    <row r="520" spans="1:20" ht="105">
      <c r="A520" s="77" t="str">
        <f t="shared" si="138"/>
        <v>Research and Development</v>
      </c>
      <c r="B520" s="77" t="str">
        <f t="shared" si="138"/>
        <v>Capital Cost Reduction</v>
      </c>
      <c r="C520" s="77" t="str">
        <f t="shared" si="138"/>
        <v>RnD Electricity Capital Cost Perc Reduction</v>
      </c>
      <c r="D520" s="11" t="s">
        <v>516</v>
      </c>
      <c r="E520" s="58"/>
      <c r="F520" s="11" t="s">
        <v>517</v>
      </c>
      <c r="G520" s="56"/>
      <c r="H520" s="57">
        <v>180</v>
      </c>
      <c r="I520" s="56" t="s">
        <v>49</v>
      </c>
      <c r="J520" s="77" t="str">
        <f t="shared" si="134"/>
        <v>R&amp;D Capital Cost Reductions</v>
      </c>
      <c r="K520" s="67" t="str">
        <f t="shared" si="137"/>
        <v>RnD electricity capital cost reduction</v>
      </c>
      <c r="L520" s="67">
        <f t="shared" si="137"/>
        <v>0</v>
      </c>
      <c r="M520" s="64">
        <f t="shared" si="137"/>
        <v>0.4</v>
      </c>
      <c r="N520" s="64">
        <f t="shared" si="137"/>
        <v>0.01</v>
      </c>
      <c r="O520" s="58" t="str">
        <f t="shared" si="137"/>
        <v>% reduction in cost</v>
      </c>
      <c r="P520" s="11" t="s">
        <v>2534</v>
      </c>
      <c r="Q520" s="56" t="s">
        <v>281</v>
      </c>
      <c r="R520" s="413" t="s">
        <v>282</v>
      </c>
      <c r="S520" s="56" t="s">
        <v>81</v>
      </c>
      <c r="T520" s="56"/>
    </row>
    <row r="521" spans="1:20" ht="105">
      <c r="A521" s="77" t="str">
        <f t="shared" si="138"/>
        <v>Research and Development</v>
      </c>
      <c r="B521" s="77" t="str">
        <f t="shared" si="138"/>
        <v>Capital Cost Reduction</v>
      </c>
      <c r="C521" s="77" t="str">
        <f t="shared" si="138"/>
        <v>RnD Electricity Capital Cost Perc Reduction</v>
      </c>
      <c r="D521" s="11" t="s">
        <v>525</v>
      </c>
      <c r="E521" s="58"/>
      <c r="F521" s="11" t="s">
        <v>527</v>
      </c>
      <c r="G521" s="56"/>
      <c r="H521" s="57">
        <v>183</v>
      </c>
      <c r="I521" s="56" t="s">
        <v>49</v>
      </c>
      <c r="J521" s="77" t="str">
        <f t="shared" si="134"/>
        <v>R&amp;D Capital Cost Reductions</v>
      </c>
      <c r="K521" s="67" t="str">
        <f t="shared" si="137"/>
        <v>RnD electricity capital cost reduction</v>
      </c>
      <c r="L521" s="67">
        <f t="shared" si="137"/>
        <v>0</v>
      </c>
      <c r="M521" s="64">
        <f t="shared" si="137"/>
        <v>0.4</v>
      </c>
      <c r="N521" s="64">
        <f t="shared" si="137"/>
        <v>0.01</v>
      </c>
      <c r="O521" s="58" t="str">
        <f t="shared" si="137"/>
        <v>% reduction in cost</v>
      </c>
      <c r="P521" s="11" t="s">
        <v>2535</v>
      </c>
      <c r="Q521" s="56" t="s">
        <v>281</v>
      </c>
      <c r="R521" s="413" t="s">
        <v>282</v>
      </c>
      <c r="S521" s="56" t="s">
        <v>81</v>
      </c>
      <c r="T521" s="56"/>
    </row>
    <row r="522" spans="1:20" ht="105">
      <c r="A522" s="346" t="s">
        <v>3152</v>
      </c>
      <c r="B522" s="77" t="str">
        <f t="shared" si="136"/>
        <v>Capital Cost Reduction</v>
      </c>
      <c r="C522" s="346" t="s">
        <v>330</v>
      </c>
      <c r="D522" s="56" t="s">
        <v>145</v>
      </c>
      <c r="E522" s="56"/>
      <c r="F522" s="11" t="s">
        <v>374</v>
      </c>
      <c r="G522" s="56"/>
      <c r="H522" s="57">
        <v>100</v>
      </c>
      <c r="I522" s="56" t="s">
        <v>49</v>
      </c>
      <c r="J522" s="77" t="str">
        <f t="shared" si="134"/>
        <v>R&amp;D Capital Cost Reductions</v>
      </c>
      <c r="K522" s="79" t="s">
        <v>2414</v>
      </c>
      <c r="L522" s="63">
        <v>0</v>
      </c>
      <c r="M522" s="63">
        <v>0.4</v>
      </c>
      <c r="N522" s="62">
        <v>0.01</v>
      </c>
      <c r="O522" s="56" t="s">
        <v>36</v>
      </c>
      <c r="P522" s="11" t="s">
        <v>2536</v>
      </c>
      <c r="Q522" s="56" t="s">
        <v>281</v>
      </c>
      <c r="R522" s="413" t="s">
        <v>282</v>
      </c>
      <c r="S522" s="56" t="s">
        <v>81</v>
      </c>
      <c r="T522" s="56"/>
    </row>
    <row r="523" spans="1:20" ht="105">
      <c r="A523" s="77" t="str">
        <f>A$522</f>
        <v>Research and Development</v>
      </c>
      <c r="B523" s="77" t="str">
        <f t="shared" ref="B523:C530" si="139">B$522</f>
        <v>Capital Cost Reduction</v>
      </c>
      <c r="C523" s="77" t="str">
        <f t="shared" si="139"/>
        <v>RnD Industry Capital Cost Perc Reduction</v>
      </c>
      <c r="D523" s="11" t="s">
        <v>146</v>
      </c>
      <c r="E523" s="56"/>
      <c r="F523" s="11" t="s">
        <v>375</v>
      </c>
      <c r="G523" s="56"/>
      <c r="H523" s="57">
        <v>101</v>
      </c>
      <c r="I523" s="56" t="s">
        <v>49</v>
      </c>
      <c r="J523" s="77" t="str">
        <f t="shared" si="134"/>
        <v>R&amp;D Capital Cost Reductions</v>
      </c>
      <c r="K523" s="67" t="str">
        <f t="shared" ref="K523:O529" si="140">K$522</f>
        <v>RnD industry capital cost reduction</v>
      </c>
      <c r="L523" s="67">
        <f t="shared" si="140"/>
        <v>0</v>
      </c>
      <c r="M523" s="67">
        <f t="shared" si="140"/>
        <v>0.4</v>
      </c>
      <c r="N523" s="67">
        <f t="shared" si="140"/>
        <v>0.01</v>
      </c>
      <c r="O523" s="58" t="str">
        <f t="shared" si="140"/>
        <v>% reduction in cost</v>
      </c>
      <c r="P523" s="11" t="s">
        <v>2537</v>
      </c>
      <c r="Q523" s="56" t="s">
        <v>281</v>
      </c>
      <c r="R523" s="413" t="s">
        <v>282</v>
      </c>
      <c r="S523" s="56" t="s">
        <v>81</v>
      </c>
      <c r="T523" s="56"/>
    </row>
    <row r="524" spans="1:20" ht="105">
      <c r="A524" s="77" t="str">
        <f t="shared" ref="A524:A529" si="141">A$522</f>
        <v>Research and Development</v>
      </c>
      <c r="B524" s="77" t="str">
        <f t="shared" si="139"/>
        <v>Capital Cost Reduction</v>
      </c>
      <c r="C524" s="77" t="str">
        <f t="shared" si="139"/>
        <v>RnD Industry Capital Cost Perc Reduction</v>
      </c>
      <c r="D524" s="11" t="s">
        <v>147</v>
      </c>
      <c r="E524" s="56"/>
      <c r="F524" s="11" t="s">
        <v>376</v>
      </c>
      <c r="G524" s="56"/>
      <c r="H524" s="57">
        <v>102</v>
      </c>
      <c r="I524" s="56" t="s">
        <v>49</v>
      </c>
      <c r="J524" s="77" t="str">
        <f t="shared" si="134"/>
        <v>R&amp;D Capital Cost Reductions</v>
      </c>
      <c r="K524" s="67" t="str">
        <f t="shared" si="140"/>
        <v>RnD industry capital cost reduction</v>
      </c>
      <c r="L524" s="67">
        <f t="shared" si="140"/>
        <v>0</v>
      </c>
      <c r="M524" s="67">
        <f t="shared" si="140"/>
        <v>0.4</v>
      </c>
      <c r="N524" s="67">
        <f t="shared" si="140"/>
        <v>0.01</v>
      </c>
      <c r="O524" s="58" t="str">
        <f t="shared" si="140"/>
        <v>% reduction in cost</v>
      </c>
      <c r="P524" s="11" t="s">
        <v>2538</v>
      </c>
      <c r="Q524" s="56" t="s">
        <v>281</v>
      </c>
      <c r="R524" s="413" t="s">
        <v>282</v>
      </c>
      <c r="S524" s="56" t="s">
        <v>81</v>
      </c>
      <c r="T524" s="56"/>
    </row>
    <row r="525" spans="1:20" ht="105">
      <c r="A525" s="77" t="str">
        <f t="shared" si="141"/>
        <v>Research and Development</v>
      </c>
      <c r="B525" s="77" t="str">
        <f t="shared" si="139"/>
        <v>Capital Cost Reduction</v>
      </c>
      <c r="C525" s="77" t="str">
        <f t="shared" si="139"/>
        <v>RnD Industry Capital Cost Perc Reduction</v>
      </c>
      <c r="D525" s="11" t="s">
        <v>148</v>
      </c>
      <c r="E525" s="56"/>
      <c r="F525" s="11" t="s">
        <v>377</v>
      </c>
      <c r="G525" s="56"/>
      <c r="H525" s="57">
        <v>103</v>
      </c>
      <c r="I525" s="56" t="s">
        <v>49</v>
      </c>
      <c r="J525" s="77" t="str">
        <f t="shared" si="134"/>
        <v>R&amp;D Capital Cost Reductions</v>
      </c>
      <c r="K525" s="67" t="str">
        <f t="shared" si="140"/>
        <v>RnD industry capital cost reduction</v>
      </c>
      <c r="L525" s="67">
        <f t="shared" si="140"/>
        <v>0</v>
      </c>
      <c r="M525" s="67">
        <f t="shared" si="140"/>
        <v>0.4</v>
      </c>
      <c r="N525" s="67">
        <f t="shared" si="140"/>
        <v>0.01</v>
      </c>
      <c r="O525" s="58" t="str">
        <f t="shared" si="140"/>
        <v>% reduction in cost</v>
      </c>
      <c r="P525" s="11" t="s">
        <v>2539</v>
      </c>
      <c r="Q525" s="56" t="s">
        <v>281</v>
      </c>
      <c r="R525" s="413" t="s">
        <v>282</v>
      </c>
      <c r="S525" s="56" t="s">
        <v>81</v>
      </c>
      <c r="T525" s="56"/>
    </row>
    <row r="526" spans="1:20" ht="105">
      <c r="A526" s="77" t="str">
        <f t="shared" si="141"/>
        <v>Research and Development</v>
      </c>
      <c r="B526" s="77" t="str">
        <f t="shared" si="139"/>
        <v>Capital Cost Reduction</v>
      </c>
      <c r="C526" s="77" t="str">
        <f t="shared" si="139"/>
        <v>RnD Industry Capital Cost Perc Reduction</v>
      </c>
      <c r="D526" s="11" t="s">
        <v>2814</v>
      </c>
      <c r="E526" s="56"/>
      <c r="F526" s="11" t="s">
        <v>378</v>
      </c>
      <c r="G526" s="56"/>
      <c r="H526" s="57">
        <v>104</v>
      </c>
      <c r="I526" s="56" t="s">
        <v>49</v>
      </c>
      <c r="J526" s="77" t="str">
        <f t="shared" si="134"/>
        <v>R&amp;D Capital Cost Reductions</v>
      </c>
      <c r="K526" s="67" t="str">
        <f t="shared" si="140"/>
        <v>RnD industry capital cost reduction</v>
      </c>
      <c r="L526" s="67">
        <f t="shared" si="140"/>
        <v>0</v>
      </c>
      <c r="M526" s="67">
        <f t="shared" si="140"/>
        <v>0.4</v>
      </c>
      <c r="N526" s="67">
        <f t="shared" si="140"/>
        <v>0.01</v>
      </c>
      <c r="O526" s="58" t="str">
        <f t="shared" si="140"/>
        <v>% reduction in cost</v>
      </c>
      <c r="P526" s="11" t="s">
        <v>2540</v>
      </c>
      <c r="Q526" s="56" t="s">
        <v>281</v>
      </c>
      <c r="R526" s="413" t="s">
        <v>282</v>
      </c>
      <c r="S526" s="56" t="s">
        <v>81</v>
      </c>
      <c r="T526" s="56"/>
    </row>
    <row r="527" spans="1:20" ht="105">
      <c r="A527" s="77" t="str">
        <f t="shared" si="141"/>
        <v>Research and Development</v>
      </c>
      <c r="B527" s="77" t="str">
        <f t="shared" si="139"/>
        <v>Capital Cost Reduction</v>
      </c>
      <c r="C527" s="77" t="str">
        <f t="shared" si="139"/>
        <v>RnD Industry Capital Cost Perc Reduction</v>
      </c>
      <c r="D527" s="11" t="s">
        <v>149</v>
      </c>
      <c r="E527" s="56"/>
      <c r="F527" s="11" t="s">
        <v>2823</v>
      </c>
      <c r="G527" s="56"/>
      <c r="H527" s="57">
        <v>105</v>
      </c>
      <c r="I527" s="56" t="s">
        <v>49</v>
      </c>
      <c r="J527" s="77" t="str">
        <f t="shared" si="134"/>
        <v>R&amp;D Capital Cost Reductions</v>
      </c>
      <c r="K527" s="67" t="str">
        <f t="shared" si="140"/>
        <v>RnD industry capital cost reduction</v>
      </c>
      <c r="L527" s="67">
        <f t="shared" si="140"/>
        <v>0</v>
      </c>
      <c r="M527" s="67">
        <f t="shared" si="140"/>
        <v>0.4</v>
      </c>
      <c r="N527" s="67">
        <f t="shared" si="140"/>
        <v>0.01</v>
      </c>
      <c r="O527" s="58" t="str">
        <f t="shared" si="140"/>
        <v>% reduction in cost</v>
      </c>
      <c r="P527" s="11" t="s">
        <v>2541</v>
      </c>
      <c r="Q527" s="56" t="s">
        <v>281</v>
      </c>
      <c r="R527" s="413" t="s">
        <v>282</v>
      </c>
      <c r="S527" s="56" t="s">
        <v>81</v>
      </c>
      <c r="T527" s="56"/>
    </row>
    <row r="528" spans="1:20" ht="105">
      <c r="A528" s="77" t="str">
        <f t="shared" si="141"/>
        <v>Research and Development</v>
      </c>
      <c r="B528" s="77" t="str">
        <f t="shared" si="139"/>
        <v>Capital Cost Reduction</v>
      </c>
      <c r="C528" s="77" t="str">
        <f t="shared" si="139"/>
        <v>RnD Industry Capital Cost Perc Reduction</v>
      </c>
      <c r="D528" s="11" t="s">
        <v>150</v>
      </c>
      <c r="E528" s="56"/>
      <c r="F528" s="11" t="s">
        <v>379</v>
      </c>
      <c r="G528" s="56"/>
      <c r="H528" s="57">
        <v>106</v>
      </c>
      <c r="I528" s="56" t="s">
        <v>49</v>
      </c>
      <c r="J528" s="77" t="str">
        <f t="shared" si="134"/>
        <v>R&amp;D Capital Cost Reductions</v>
      </c>
      <c r="K528" s="67" t="str">
        <f t="shared" si="140"/>
        <v>RnD industry capital cost reduction</v>
      </c>
      <c r="L528" s="67">
        <f t="shared" si="140"/>
        <v>0</v>
      </c>
      <c r="M528" s="67">
        <f t="shared" si="140"/>
        <v>0.4</v>
      </c>
      <c r="N528" s="67">
        <f t="shared" si="140"/>
        <v>0.01</v>
      </c>
      <c r="O528" s="58" t="str">
        <f t="shared" si="140"/>
        <v>% reduction in cost</v>
      </c>
      <c r="P528" s="11" t="s">
        <v>2542</v>
      </c>
      <c r="Q528" s="56" t="s">
        <v>281</v>
      </c>
      <c r="R528" s="413" t="s">
        <v>282</v>
      </c>
      <c r="S528" s="56" t="s">
        <v>81</v>
      </c>
      <c r="T528" s="56"/>
    </row>
    <row r="529" spans="1:20" ht="105">
      <c r="A529" s="77" t="str">
        <f t="shared" si="141"/>
        <v>Research and Development</v>
      </c>
      <c r="B529" s="77" t="str">
        <f t="shared" si="139"/>
        <v>Capital Cost Reduction</v>
      </c>
      <c r="C529" s="77" t="str">
        <f t="shared" si="139"/>
        <v>RnD Industry Capital Cost Perc Reduction</v>
      </c>
      <c r="D529" s="11" t="s">
        <v>151</v>
      </c>
      <c r="E529" s="56"/>
      <c r="F529" s="11" t="s">
        <v>380</v>
      </c>
      <c r="G529" s="56"/>
      <c r="H529" s="57">
        <v>107</v>
      </c>
      <c r="I529" s="56" t="s">
        <v>49</v>
      </c>
      <c r="J529" s="77" t="str">
        <f t="shared" si="134"/>
        <v>R&amp;D Capital Cost Reductions</v>
      </c>
      <c r="K529" s="67" t="str">
        <f t="shared" si="140"/>
        <v>RnD industry capital cost reduction</v>
      </c>
      <c r="L529" s="67">
        <f t="shared" si="140"/>
        <v>0</v>
      </c>
      <c r="M529" s="67">
        <f t="shared" si="140"/>
        <v>0.4</v>
      </c>
      <c r="N529" s="67">
        <f t="shared" si="140"/>
        <v>0.01</v>
      </c>
      <c r="O529" s="58" t="str">
        <f t="shared" si="140"/>
        <v>% reduction in cost</v>
      </c>
      <c r="P529" s="11" t="s">
        <v>2543</v>
      </c>
      <c r="Q529" s="56" t="s">
        <v>281</v>
      </c>
      <c r="R529" s="413" t="s">
        <v>282</v>
      </c>
      <c r="S529" s="56" t="s">
        <v>81</v>
      </c>
      <c r="T529" s="56"/>
    </row>
    <row r="530" spans="1:20" ht="105">
      <c r="A530" s="346" t="s">
        <v>3152</v>
      </c>
      <c r="B530" s="77" t="str">
        <f t="shared" si="139"/>
        <v>Capital Cost Reduction</v>
      </c>
      <c r="C530" s="347" t="s">
        <v>331</v>
      </c>
      <c r="D530" s="56" t="s">
        <v>2387</v>
      </c>
      <c r="E530" s="56"/>
      <c r="F530" s="56" t="s">
        <v>551</v>
      </c>
      <c r="G530" s="56"/>
      <c r="H530" s="57">
        <v>108</v>
      </c>
      <c r="I530" s="56" t="s">
        <v>49</v>
      </c>
      <c r="J530" s="77" t="str">
        <f t="shared" si="134"/>
        <v>R&amp;D Capital Cost Reductions</v>
      </c>
      <c r="K530" s="79" t="s">
        <v>2413</v>
      </c>
      <c r="L530" s="63">
        <v>0</v>
      </c>
      <c r="M530" s="63">
        <v>0.4</v>
      </c>
      <c r="N530" s="62">
        <v>0.01</v>
      </c>
      <c r="O530" s="56" t="s">
        <v>36</v>
      </c>
      <c r="P530" s="11" t="s">
        <v>2544</v>
      </c>
      <c r="Q530" s="56" t="s">
        <v>281</v>
      </c>
      <c r="R530" s="413" t="s">
        <v>282</v>
      </c>
      <c r="S530" s="56" t="s">
        <v>81</v>
      </c>
      <c r="T530" s="56"/>
    </row>
    <row r="531" spans="1:20" ht="105">
      <c r="A531" s="77" t="str">
        <f t="shared" ref="A531:A536" si="142">A$530</f>
        <v>Research and Development</v>
      </c>
      <c r="B531" s="77" t="str">
        <f t="shared" ref="B531:C536" si="143">B$530</f>
        <v>Capital Cost Reduction</v>
      </c>
      <c r="C531" s="77" t="str">
        <f t="shared" si="143"/>
        <v>RnD Transportation Capital Cost Perc Reduction</v>
      </c>
      <c r="D531" s="56" t="s">
        <v>2388</v>
      </c>
      <c r="E531" s="56"/>
      <c r="F531" s="56" t="s">
        <v>552</v>
      </c>
      <c r="G531" s="56"/>
      <c r="H531" s="57">
        <v>109</v>
      </c>
      <c r="I531" s="56" t="s">
        <v>49</v>
      </c>
      <c r="J531" s="77" t="str">
        <f t="shared" si="134"/>
        <v>R&amp;D Capital Cost Reductions</v>
      </c>
      <c r="K531" s="67" t="str">
        <f t="shared" ref="K531:O536" si="144">K$530</f>
        <v>RnD transportation capital cost reduction</v>
      </c>
      <c r="L531" s="67">
        <f t="shared" si="144"/>
        <v>0</v>
      </c>
      <c r="M531" s="67">
        <f t="shared" si="144"/>
        <v>0.4</v>
      </c>
      <c r="N531" s="67">
        <f t="shared" si="144"/>
        <v>0.01</v>
      </c>
      <c r="O531" s="58" t="str">
        <f t="shared" si="144"/>
        <v>% reduction in cost</v>
      </c>
      <c r="P531" s="11" t="s">
        <v>2545</v>
      </c>
      <c r="Q531" s="56" t="s">
        <v>281</v>
      </c>
      <c r="R531" s="413" t="s">
        <v>282</v>
      </c>
      <c r="S531" s="56" t="s">
        <v>81</v>
      </c>
      <c r="T531" s="56"/>
    </row>
    <row r="532" spans="1:20" ht="120">
      <c r="A532" s="77" t="str">
        <f t="shared" si="142"/>
        <v>Research and Development</v>
      </c>
      <c r="B532" s="77" t="str">
        <f t="shared" si="143"/>
        <v>Capital Cost Reduction</v>
      </c>
      <c r="C532" s="77" t="str">
        <f t="shared" si="143"/>
        <v>RnD Transportation Capital Cost Perc Reduction</v>
      </c>
      <c r="D532" s="56" t="s">
        <v>2389</v>
      </c>
      <c r="E532" s="56"/>
      <c r="F532" s="56" t="s">
        <v>553</v>
      </c>
      <c r="G532" s="56"/>
      <c r="H532" s="57">
        <v>110</v>
      </c>
      <c r="I532" s="56" t="s">
        <v>49</v>
      </c>
      <c r="J532" s="77" t="str">
        <f t="shared" si="134"/>
        <v>R&amp;D Capital Cost Reductions</v>
      </c>
      <c r="K532" s="67" t="str">
        <f t="shared" si="144"/>
        <v>RnD transportation capital cost reduction</v>
      </c>
      <c r="L532" s="67">
        <f t="shared" si="144"/>
        <v>0</v>
      </c>
      <c r="M532" s="67">
        <f t="shared" si="144"/>
        <v>0.4</v>
      </c>
      <c r="N532" s="67">
        <f t="shared" si="144"/>
        <v>0.01</v>
      </c>
      <c r="O532" s="58" t="str">
        <f t="shared" si="144"/>
        <v>% reduction in cost</v>
      </c>
      <c r="P532" s="11" t="s">
        <v>2546</v>
      </c>
      <c r="Q532" s="56" t="s">
        <v>281</v>
      </c>
      <c r="R532" s="413" t="s">
        <v>282</v>
      </c>
      <c r="S532" s="56" t="s">
        <v>81</v>
      </c>
      <c r="T532" s="56"/>
    </row>
    <row r="533" spans="1:20" ht="120">
      <c r="A533" s="77" t="str">
        <f t="shared" si="142"/>
        <v>Research and Development</v>
      </c>
      <c r="B533" s="77" t="str">
        <f t="shared" si="143"/>
        <v>Capital Cost Reduction</v>
      </c>
      <c r="C533" s="77" t="str">
        <f t="shared" si="143"/>
        <v>RnD Transportation Capital Cost Perc Reduction</v>
      </c>
      <c r="D533" s="56" t="s">
        <v>2390</v>
      </c>
      <c r="E533" s="56"/>
      <c r="F533" s="56" t="s">
        <v>554</v>
      </c>
      <c r="G533" s="56"/>
      <c r="H533" s="57">
        <v>111</v>
      </c>
      <c r="I533" s="56" t="s">
        <v>49</v>
      </c>
      <c r="J533" s="77" t="str">
        <f t="shared" si="134"/>
        <v>R&amp;D Capital Cost Reductions</v>
      </c>
      <c r="K533" s="67" t="str">
        <f t="shared" si="144"/>
        <v>RnD transportation capital cost reduction</v>
      </c>
      <c r="L533" s="67">
        <f t="shared" si="144"/>
        <v>0</v>
      </c>
      <c r="M533" s="67">
        <f t="shared" si="144"/>
        <v>0.4</v>
      </c>
      <c r="N533" s="67">
        <f t="shared" si="144"/>
        <v>0.01</v>
      </c>
      <c r="O533" s="58" t="str">
        <f t="shared" si="144"/>
        <v>% reduction in cost</v>
      </c>
      <c r="P533" s="11" t="s">
        <v>2547</v>
      </c>
      <c r="Q533" s="56" t="s">
        <v>281</v>
      </c>
      <c r="R533" s="413" t="s">
        <v>282</v>
      </c>
      <c r="S533" s="56" t="s">
        <v>81</v>
      </c>
      <c r="T533" s="56"/>
    </row>
    <row r="534" spans="1:20" ht="105">
      <c r="A534" s="77" t="str">
        <f t="shared" si="142"/>
        <v>Research and Development</v>
      </c>
      <c r="B534" s="77" t="str">
        <f t="shared" si="143"/>
        <v>Capital Cost Reduction</v>
      </c>
      <c r="C534" s="77" t="str">
        <f t="shared" si="143"/>
        <v>RnD Transportation Capital Cost Perc Reduction</v>
      </c>
      <c r="D534" s="56" t="s">
        <v>2391</v>
      </c>
      <c r="E534" s="56"/>
      <c r="F534" s="56" t="s">
        <v>555</v>
      </c>
      <c r="G534" s="56"/>
      <c r="H534" s="57">
        <v>112</v>
      </c>
      <c r="I534" s="56" t="s">
        <v>49</v>
      </c>
      <c r="J534" s="77" t="str">
        <f t="shared" si="134"/>
        <v>R&amp;D Capital Cost Reductions</v>
      </c>
      <c r="K534" s="67" t="str">
        <f t="shared" si="144"/>
        <v>RnD transportation capital cost reduction</v>
      </c>
      <c r="L534" s="67">
        <f t="shared" si="144"/>
        <v>0</v>
      </c>
      <c r="M534" s="67">
        <f t="shared" si="144"/>
        <v>0.4</v>
      </c>
      <c r="N534" s="67">
        <f t="shared" si="144"/>
        <v>0.01</v>
      </c>
      <c r="O534" s="58" t="str">
        <f t="shared" si="144"/>
        <v>% reduction in cost</v>
      </c>
      <c r="P534" s="11" t="s">
        <v>2548</v>
      </c>
      <c r="Q534" s="56" t="s">
        <v>281</v>
      </c>
      <c r="R534" s="413" t="s">
        <v>282</v>
      </c>
      <c r="S534" s="56" t="s">
        <v>81</v>
      </c>
      <c r="T534" s="56"/>
    </row>
    <row r="535" spans="1:20" ht="105">
      <c r="A535" s="77" t="str">
        <f t="shared" si="142"/>
        <v>Research and Development</v>
      </c>
      <c r="B535" s="77" t="str">
        <f t="shared" si="143"/>
        <v>Capital Cost Reduction</v>
      </c>
      <c r="C535" s="77" t="str">
        <f t="shared" si="143"/>
        <v>RnD Transportation Capital Cost Perc Reduction</v>
      </c>
      <c r="D535" s="56" t="s">
        <v>2974</v>
      </c>
      <c r="E535" s="56"/>
      <c r="F535" s="56" t="s">
        <v>3391</v>
      </c>
      <c r="G535" s="56"/>
      <c r="H535" s="57">
        <v>113</v>
      </c>
      <c r="I535" s="56" t="s">
        <v>49</v>
      </c>
      <c r="J535" s="77" t="str">
        <f t="shared" si="134"/>
        <v>R&amp;D Capital Cost Reductions</v>
      </c>
      <c r="K535" s="67" t="str">
        <f t="shared" si="144"/>
        <v>RnD transportation capital cost reduction</v>
      </c>
      <c r="L535" s="67">
        <f t="shared" si="144"/>
        <v>0</v>
      </c>
      <c r="M535" s="67">
        <f t="shared" si="144"/>
        <v>0.4</v>
      </c>
      <c r="N535" s="67">
        <f t="shared" si="144"/>
        <v>0.01</v>
      </c>
      <c r="O535" s="58" t="str">
        <f t="shared" si="144"/>
        <v>% reduction in cost</v>
      </c>
      <c r="P535" s="11" t="s">
        <v>3393</v>
      </c>
      <c r="Q535" s="56" t="s">
        <v>281</v>
      </c>
      <c r="R535" s="413" t="s">
        <v>282</v>
      </c>
      <c r="S535" s="56" t="s">
        <v>81</v>
      </c>
      <c r="T535" s="56"/>
    </row>
    <row r="536" spans="1:20" ht="105">
      <c r="A536" s="77" t="str">
        <f t="shared" si="142"/>
        <v>Research and Development</v>
      </c>
      <c r="B536" s="77" t="str">
        <f t="shared" si="143"/>
        <v>Capital Cost Reduction</v>
      </c>
      <c r="C536" s="77" t="str">
        <f t="shared" si="143"/>
        <v>RnD Transportation Capital Cost Perc Reduction</v>
      </c>
      <c r="D536" s="56" t="s">
        <v>2973</v>
      </c>
      <c r="E536" s="56"/>
      <c r="F536" s="56" t="s">
        <v>3392</v>
      </c>
      <c r="G536" s="56"/>
      <c r="H536" s="57">
        <v>523</v>
      </c>
      <c r="I536" s="56" t="s">
        <v>49</v>
      </c>
      <c r="J536" s="77" t="str">
        <f t="shared" si="134"/>
        <v>R&amp;D Capital Cost Reductions</v>
      </c>
      <c r="K536" s="67" t="str">
        <f t="shared" si="144"/>
        <v>RnD transportation capital cost reduction</v>
      </c>
      <c r="L536" s="67">
        <f t="shared" si="144"/>
        <v>0</v>
      </c>
      <c r="M536" s="67">
        <f t="shared" si="144"/>
        <v>0.4</v>
      </c>
      <c r="N536" s="67">
        <f t="shared" si="144"/>
        <v>0.01</v>
      </c>
      <c r="O536" s="58" t="str">
        <f t="shared" si="144"/>
        <v>% reduction in cost</v>
      </c>
      <c r="P536" s="11" t="s">
        <v>3394</v>
      </c>
      <c r="Q536" s="56" t="s">
        <v>281</v>
      </c>
      <c r="R536" s="413" t="s">
        <v>282</v>
      </c>
      <c r="S536" s="56" t="s">
        <v>81</v>
      </c>
      <c r="T536" s="56"/>
    </row>
    <row r="537" spans="1:20" s="3" customFormat="1" ht="135">
      <c r="A537" s="347" t="s">
        <v>3152</v>
      </c>
      <c r="B537" s="347" t="s">
        <v>3405</v>
      </c>
      <c r="C537" s="347" t="s">
        <v>3406</v>
      </c>
      <c r="D537" s="11"/>
      <c r="E537" s="11"/>
      <c r="F537" s="11"/>
      <c r="G537" s="11"/>
      <c r="H537" s="59">
        <v>525</v>
      </c>
      <c r="I537" s="11" t="s">
        <v>49</v>
      </c>
      <c r="J537" s="347" t="s">
        <v>3405</v>
      </c>
      <c r="K537" s="65" t="s">
        <v>3412</v>
      </c>
      <c r="L537" s="63">
        <v>0</v>
      </c>
      <c r="M537" s="63">
        <v>1</v>
      </c>
      <c r="N537" s="62">
        <v>0.01</v>
      </c>
      <c r="O537" s="56" t="s">
        <v>38</v>
      </c>
      <c r="P537" s="56" t="s">
        <v>3414</v>
      </c>
      <c r="Q537" s="11" t="s">
        <v>3416</v>
      </c>
      <c r="R537" s="11" t="s">
        <v>3415</v>
      </c>
      <c r="S537" s="11" t="s">
        <v>3413</v>
      </c>
      <c r="T537" s="11"/>
    </row>
    <row r="538" spans="1:20" ht="105">
      <c r="A538" s="346" t="s">
        <v>3152</v>
      </c>
      <c r="B538" s="346" t="s">
        <v>381</v>
      </c>
      <c r="C538" s="346" t="s">
        <v>332</v>
      </c>
      <c r="D538" s="56" t="s">
        <v>125</v>
      </c>
      <c r="E538" s="56"/>
      <c r="F538" s="56" t="s">
        <v>363</v>
      </c>
      <c r="G538" s="56"/>
      <c r="H538" s="57">
        <v>114</v>
      </c>
      <c r="I538" s="56" t="s">
        <v>49</v>
      </c>
      <c r="J538" s="79" t="s">
        <v>414</v>
      </c>
      <c r="K538" s="79" t="s">
        <v>2412</v>
      </c>
      <c r="L538" s="63">
        <v>0</v>
      </c>
      <c r="M538" s="63">
        <v>0.4</v>
      </c>
      <c r="N538" s="62">
        <v>0.01</v>
      </c>
      <c r="O538" s="56" t="s">
        <v>37</v>
      </c>
      <c r="P538" s="56" t="s">
        <v>2549</v>
      </c>
      <c r="Q538" s="56" t="s">
        <v>281</v>
      </c>
      <c r="R538" s="413" t="s">
        <v>282</v>
      </c>
      <c r="S538" s="56" t="s">
        <v>81</v>
      </c>
      <c r="T538" s="56"/>
    </row>
    <row r="539" spans="1:20" ht="105">
      <c r="A539" s="77" t="str">
        <f>A$538</f>
        <v>Research and Development</v>
      </c>
      <c r="B539" s="77" t="str">
        <f t="shared" ref="B539:C545" si="145">B$538</f>
        <v>Fuel Use Reduction</v>
      </c>
      <c r="C539" s="77" t="str">
        <f t="shared" si="145"/>
        <v>RnD Building Fuel Use Perc Reduction</v>
      </c>
      <c r="D539" s="56" t="s">
        <v>126</v>
      </c>
      <c r="E539" s="56"/>
      <c r="F539" s="56" t="s">
        <v>364</v>
      </c>
      <c r="G539" s="56"/>
      <c r="H539" s="57">
        <v>115</v>
      </c>
      <c r="I539" s="56" t="s">
        <v>49</v>
      </c>
      <c r="J539" s="77" t="str">
        <f t="shared" ref="J539:J570" si="146">J$538</f>
        <v>R&amp;D Fuel Use Reductions</v>
      </c>
      <c r="K539" s="67" t="str">
        <f t="shared" ref="K539:O543" si="147">K$538</f>
        <v>RnD building fuel use reduction</v>
      </c>
      <c r="L539" s="67">
        <f t="shared" si="147"/>
        <v>0</v>
      </c>
      <c r="M539" s="67">
        <f t="shared" si="147"/>
        <v>0.4</v>
      </c>
      <c r="N539" s="67">
        <f t="shared" si="147"/>
        <v>0.01</v>
      </c>
      <c r="O539" s="58" t="str">
        <f t="shared" si="147"/>
        <v>% reduction in fuel use</v>
      </c>
      <c r="P539" s="56" t="s">
        <v>2550</v>
      </c>
      <c r="Q539" s="56" t="s">
        <v>281</v>
      </c>
      <c r="R539" s="413" t="s">
        <v>282</v>
      </c>
      <c r="S539" s="56" t="s">
        <v>81</v>
      </c>
      <c r="T539" s="56"/>
    </row>
    <row r="540" spans="1:20" ht="30">
      <c r="A540" s="77" t="str">
        <f>A$538</f>
        <v>Research and Development</v>
      </c>
      <c r="B540" s="77" t="str">
        <f t="shared" si="145"/>
        <v>Fuel Use Reduction</v>
      </c>
      <c r="C540" s="77" t="str">
        <f t="shared" si="145"/>
        <v>RnD Building Fuel Use Perc Reduction</v>
      </c>
      <c r="D540" s="56" t="s">
        <v>127</v>
      </c>
      <c r="E540" s="56"/>
      <c r="F540" s="56" t="s">
        <v>365</v>
      </c>
      <c r="G540" s="56"/>
      <c r="H540" s="57"/>
      <c r="I540" s="56" t="s">
        <v>50</v>
      </c>
      <c r="J540" s="77" t="str">
        <f t="shared" si="146"/>
        <v>R&amp;D Fuel Use Reductions</v>
      </c>
      <c r="K540" s="67" t="str">
        <f t="shared" si="147"/>
        <v>RnD building fuel use reduction</v>
      </c>
      <c r="L540" s="67"/>
      <c r="M540" s="67"/>
      <c r="N540" s="67"/>
      <c r="O540" s="58"/>
      <c r="P540" s="56"/>
      <c r="Q540" s="56"/>
      <c r="R540" s="413"/>
      <c r="S540" s="56"/>
      <c r="T540" s="56"/>
    </row>
    <row r="541" spans="1:20" ht="105">
      <c r="A541" s="77" t="str">
        <f>A$538</f>
        <v>Research and Development</v>
      </c>
      <c r="B541" s="77" t="str">
        <f t="shared" si="145"/>
        <v>Fuel Use Reduction</v>
      </c>
      <c r="C541" s="77" t="str">
        <f t="shared" si="145"/>
        <v>RnD Building Fuel Use Perc Reduction</v>
      </c>
      <c r="D541" s="56" t="s">
        <v>128</v>
      </c>
      <c r="E541" s="56"/>
      <c r="F541" s="56" t="s">
        <v>366</v>
      </c>
      <c r="G541" s="56"/>
      <c r="H541" s="57">
        <v>117</v>
      </c>
      <c r="I541" s="56" t="s">
        <v>49</v>
      </c>
      <c r="J541" s="77" t="str">
        <f t="shared" si="146"/>
        <v>R&amp;D Fuel Use Reductions</v>
      </c>
      <c r="K541" s="67" t="str">
        <f t="shared" si="147"/>
        <v>RnD building fuel use reduction</v>
      </c>
      <c r="L541" s="67">
        <f t="shared" si="147"/>
        <v>0</v>
      </c>
      <c r="M541" s="67">
        <f t="shared" si="147"/>
        <v>0.4</v>
      </c>
      <c r="N541" s="67">
        <f t="shared" si="147"/>
        <v>0.01</v>
      </c>
      <c r="O541" s="58" t="str">
        <f t="shared" si="147"/>
        <v>% reduction in fuel use</v>
      </c>
      <c r="P541" s="56" t="s">
        <v>2551</v>
      </c>
      <c r="Q541" s="56" t="s">
        <v>281</v>
      </c>
      <c r="R541" s="413" t="s">
        <v>282</v>
      </c>
      <c r="S541" s="56" t="s">
        <v>81</v>
      </c>
      <c r="T541" s="56"/>
    </row>
    <row r="542" spans="1:20" ht="105">
      <c r="A542" s="77" t="str">
        <f>A$538</f>
        <v>Research and Development</v>
      </c>
      <c r="B542" s="77" t="str">
        <f t="shared" si="145"/>
        <v>Fuel Use Reduction</v>
      </c>
      <c r="C542" s="77" t="str">
        <f t="shared" si="145"/>
        <v>RnD Building Fuel Use Perc Reduction</v>
      </c>
      <c r="D542" s="56" t="s">
        <v>129</v>
      </c>
      <c r="E542" s="56"/>
      <c r="F542" s="56" t="s">
        <v>367</v>
      </c>
      <c r="G542" s="56"/>
      <c r="H542" s="57">
        <v>118</v>
      </c>
      <c r="I542" s="56" t="s">
        <v>49</v>
      </c>
      <c r="J542" s="77" t="str">
        <f t="shared" si="146"/>
        <v>R&amp;D Fuel Use Reductions</v>
      </c>
      <c r="K542" s="67" t="str">
        <f t="shared" si="147"/>
        <v>RnD building fuel use reduction</v>
      </c>
      <c r="L542" s="67">
        <f t="shared" si="147"/>
        <v>0</v>
      </c>
      <c r="M542" s="67">
        <f t="shared" si="147"/>
        <v>0.4</v>
      </c>
      <c r="N542" s="67">
        <f t="shared" si="147"/>
        <v>0.01</v>
      </c>
      <c r="O542" s="58" t="str">
        <f t="shared" si="147"/>
        <v>% reduction in fuel use</v>
      </c>
      <c r="P542" s="56" t="s">
        <v>2552</v>
      </c>
      <c r="Q542" s="56" t="s">
        <v>281</v>
      </c>
      <c r="R542" s="413" t="s">
        <v>282</v>
      </c>
      <c r="S542" s="56" t="s">
        <v>81</v>
      </c>
      <c r="T542" s="56"/>
    </row>
    <row r="543" spans="1:20" ht="105">
      <c r="A543" s="77" t="str">
        <f>A$538</f>
        <v>Research and Development</v>
      </c>
      <c r="B543" s="77" t="str">
        <f t="shared" si="145"/>
        <v>Fuel Use Reduction</v>
      </c>
      <c r="C543" s="77" t="str">
        <f t="shared" si="145"/>
        <v>RnD Building Fuel Use Perc Reduction</v>
      </c>
      <c r="D543" s="56" t="s">
        <v>130</v>
      </c>
      <c r="E543" s="56"/>
      <c r="F543" s="56" t="s">
        <v>368</v>
      </c>
      <c r="G543" s="56"/>
      <c r="H543" s="57">
        <v>119</v>
      </c>
      <c r="I543" s="56" t="s">
        <v>49</v>
      </c>
      <c r="J543" s="77" t="str">
        <f t="shared" si="146"/>
        <v>R&amp;D Fuel Use Reductions</v>
      </c>
      <c r="K543" s="67" t="str">
        <f t="shared" si="147"/>
        <v>RnD building fuel use reduction</v>
      </c>
      <c r="L543" s="67">
        <f t="shared" si="147"/>
        <v>0</v>
      </c>
      <c r="M543" s="67">
        <f t="shared" si="147"/>
        <v>0.4</v>
      </c>
      <c r="N543" s="67">
        <f t="shared" si="147"/>
        <v>0.01</v>
      </c>
      <c r="O543" s="58" t="str">
        <f t="shared" si="147"/>
        <v>% reduction in fuel use</v>
      </c>
      <c r="P543" s="56" t="s">
        <v>2553</v>
      </c>
      <c r="Q543" s="56" t="s">
        <v>281</v>
      </c>
      <c r="R543" s="413" t="s">
        <v>282</v>
      </c>
      <c r="S543" s="56" t="s">
        <v>81</v>
      </c>
      <c r="T543" s="56"/>
    </row>
    <row r="544" spans="1:20" ht="105">
      <c r="A544" s="346" t="s">
        <v>3152</v>
      </c>
      <c r="B544" s="77" t="str">
        <f t="shared" si="145"/>
        <v>Fuel Use Reduction</v>
      </c>
      <c r="C544" s="346" t="s">
        <v>333</v>
      </c>
      <c r="D544" s="56"/>
      <c r="E544" s="56"/>
      <c r="F544" s="56" t="s">
        <v>30</v>
      </c>
      <c r="G544" s="56"/>
      <c r="H544" s="57">
        <v>120</v>
      </c>
      <c r="I544" s="56" t="s">
        <v>49</v>
      </c>
      <c r="J544" s="77" t="str">
        <f t="shared" si="146"/>
        <v>R&amp;D Fuel Use Reductions</v>
      </c>
      <c r="K544" s="79" t="s">
        <v>2411</v>
      </c>
      <c r="L544" s="63">
        <v>0</v>
      </c>
      <c r="M544" s="63">
        <v>0.4</v>
      </c>
      <c r="N544" s="62">
        <v>0.01</v>
      </c>
      <c r="O544" s="56" t="s">
        <v>37</v>
      </c>
      <c r="P544" s="56" t="s">
        <v>2554</v>
      </c>
      <c r="Q544" s="56" t="s">
        <v>281</v>
      </c>
      <c r="R544" s="413" t="s">
        <v>282</v>
      </c>
      <c r="S544" s="56" t="s">
        <v>81</v>
      </c>
      <c r="T544" s="56"/>
    </row>
    <row r="545" spans="1:20" ht="105">
      <c r="A545" s="346" t="s">
        <v>3152</v>
      </c>
      <c r="B545" s="77" t="str">
        <f t="shared" si="145"/>
        <v>Fuel Use Reduction</v>
      </c>
      <c r="C545" s="346" t="s">
        <v>334</v>
      </c>
      <c r="D545" s="56" t="s">
        <v>519</v>
      </c>
      <c r="E545" s="56"/>
      <c r="F545" s="11" t="s">
        <v>522</v>
      </c>
      <c r="G545" s="56"/>
      <c r="H545" s="57">
        <v>121</v>
      </c>
      <c r="I545" s="56" t="s">
        <v>49</v>
      </c>
      <c r="J545" s="77" t="str">
        <f t="shared" si="146"/>
        <v>R&amp;D Fuel Use Reductions</v>
      </c>
      <c r="K545" s="79" t="s">
        <v>2410</v>
      </c>
      <c r="L545" s="63">
        <v>0</v>
      </c>
      <c r="M545" s="63">
        <v>0.4</v>
      </c>
      <c r="N545" s="62">
        <v>0.01</v>
      </c>
      <c r="O545" s="56" t="s">
        <v>37</v>
      </c>
      <c r="P545" s="56" t="s">
        <v>2555</v>
      </c>
      <c r="Q545" s="56" t="s">
        <v>281</v>
      </c>
      <c r="R545" s="413" t="s">
        <v>282</v>
      </c>
      <c r="S545" s="56" t="s">
        <v>81</v>
      </c>
      <c r="T545" s="56"/>
    </row>
    <row r="546" spans="1:20" ht="105">
      <c r="A546" s="77" t="str">
        <f>A$545</f>
        <v>Research and Development</v>
      </c>
      <c r="B546" s="77" t="str">
        <f t="shared" ref="B546:C556" si="148">B$545</f>
        <v>Fuel Use Reduction</v>
      </c>
      <c r="C546" s="77" t="str">
        <f t="shared" si="148"/>
        <v>RnD Electricity Fuel Use Perc Reduction</v>
      </c>
      <c r="D546" s="11" t="s">
        <v>349</v>
      </c>
      <c r="E546" s="58"/>
      <c r="F546" s="11" t="s">
        <v>2399</v>
      </c>
      <c r="G546" s="56"/>
      <c r="H546" s="57">
        <v>122</v>
      </c>
      <c r="I546" s="56" t="s">
        <v>49</v>
      </c>
      <c r="J546" s="77" t="str">
        <f t="shared" si="146"/>
        <v>R&amp;D Fuel Use Reductions</v>
      </c>
      <c r="K546" s="67" t="str">
        <f t="shared" ref="K546:O551" si="149">K$545</f>
        <v>RnD electricity fuel use reduction</v>
      </c>
      <c r="L546" s="67">
        <f t="shared" si="149"/>
        <v>0</v>
      </c>
      <c r="M546" s="67">
        <f t="shared" si="149"/>
        <v>0.4</v>
      </c>
      <c r="N546" s="67">
        <f t="shared" si="149"/>
        <v>0.01</v>
      </c>
      <c r="O546" s="58" t="str">
        <f t="shared" si="149"/>
        <v>% reduction in fuel use</v>
      </c>
      <c r="P546" s="56" t="s">
        <v>2556</v>
      </c>
      <c r="Q546" s="56" t="s">
        <v>281</v>
      </c>
      <c r="R546" s="413" t="s">
        <v>282</v>
      </c>
      <c r="S546" s="56" t="s">
        <v>81</v>
      </c>
      <c r="T546" s="56"/>
    </row>
    <row r="547" spans="1:20" ht="105">
      <c r="A547" s="77" t="str">
        <f t="shared" ref="A547:C555" si="150">A$545</f>
        <v>Research and Development</v>
      </c>
      <c r="B547" s="77" t="str">
        <f t="shared" si="148"/>
        <v>Fuel Use Reduction</v>
      </c>
      <c r="C547" s="77" t="str">
        <f t="shared" si="148"/>
        <v>RnD Electricity Fuel Use Perc Reduction</v>
      </c>
      <c r="D547" s="11" t="s">
        <v>84</v>
      </c>
      <c r="E547" s="58"/>
      <c r="F547" s="11" t="s">
        <v>369</v>
      </c>
      <c r="G547" s="56"/>
      <c r="H547" s="57">
        <v>123</v>
      </c>
      <c r="I547" s="56" t="s">
        <v>49</v>
      </c>
      <c r="J547" s="77" t="str">
        <f t="shared" si="146"/>
        <v>R&amp;D Fuel Use Reductions</v>
      </c>
      <c r="K547" s="67" t="str">
        <f t="shared" si="149"/>
        <v>RnD electricity fuel use reduction</v>
      </c>
      <c r="L547" s="67">
        <f t="shared" si="149"/>
        <v>0</v>
      </c>
      <c r="M547" s="67">
        <f t="shared" si="149"/>
        <v>0.4</v>
      </c>
      <c r="N547" s="67">
        <f t="shared" si="149"/>
        <v>0.01</v>
      </c>
      <c r="O547" s="58" t="str">
        <f t="shared" si="149"/>
        <v>% reduction in fuel use</v>
      </c>
      <c r="P547" s="56" t="s">
        <v>2557</v>
      </c>
      <c r="Q547" s="56" t="s">
        <v>281</v>
      </c>
      <c r="R547" s="413" t="s">
        <v>282</v>
      </c>
      <c r="S547" s="56" t="s">
        <v>81</v>
      </c>
      <c r="T547" s="56"/>
    </row>
    <row r="548" spans="1:20" ht="45">
      <c r="A548" s="77" t="str">
        <f t="shared" si="150"/>
        <v>Research and Development</v>
      </c>
      <c r="B548" s="77" t="str">
        <f t="shared" si="148"/>
        <v>Fuel Use Reduction</v>
      </c>
      <c r="C548" s="77" t="str">
        <f t="shared" si="148"/>
        <v>RnD Electricity Fuel Use Perc Reduction</v>
      </c>
      <c r="D548" s="11" t="s">
        <v>85</v>
      </c>
      <c r="E548" s="58"/>
      <c r="F548" s="11" t="s">
        <v>370</v>
      </c>
      <c r="G548" s="56"/>
      <c r="H548" s="57" t="s">
        <v>215</v>
      </c>
      <c r="I548" s="56" t="s">
        <v>50</v>
      </c>
      <c r="J548" s="77" t="str">
        <f t="shared" si="146"/>
        <v>R&amp;D Fuel Use Reductions</v>
      </c>
      <c r="K548" s="67" t="str">
        <f t="shared" si="149"/>
        <v>RnD electricity fuel use reduction</v>
      </c>
      <c r="L548" s="67"/>
      <c r="M548" s="67"/>
      <c r="N548" s="67"/>
      <c r="O548" s="58"/>
      <c r="P548" s="56"/>
      <c r="Q548" s="56"/>
      <c r="R548" s="413"/>
      <c r="S548" s="56"/>
      <c r="T548" s="56"/>
    </row>
    <row r="549" spans="1:20" ht="45">
      <c r="A549" s="77" t="str">
        <f t="shared" si="150"/>
        <v>Research and Development</v>
      </c>
      <c r="B549" s="77" t="str">
        <f t="shared" si="148"/>
        <v>Fuel Use Reduction</v>
      </c>
      <c r="C549" s="77" t="str">
        <f t="shared" si="148"/>
        <v>RnD Electricity Fuel Use Perc Reduction</v>
      </c>
      <c r="D549" s="11" t="s">
        <v>520</v>
      </c>
      <c r="E549" s="58"/>
      <c r="F549" s="11" t="s">
        <v>524</v>
      </c>
      <c r="G549" s="56"/>
      <c r="H549" s="57" t="s">
        <v>215</v>
      </c>
      <c r="I549" s="56" t="s">
        <v>50</v>
      </c>
      <c r="J549" s="77" t="str">
        <f t="shared" si="146"/>
        <v>R&amp;D Fuel Use Reductions</v>
      </c>
      <c r="K549" s="67" t="str">
        <f t="shared" si="149"/>
        <v>RnD electricity fuel use reduction</v>
      </c>
      <c r="L549" s="67"/>
      <c r="M549" s="67"/>
      <c r="N549" s="67"/>
      <c r="O549" s="58"/>
      <c r="P549" s="56"/>
      <c r="Q549" s="56"/>
      <c r="R549" s="413"/>
      <c r="S549" s="56"/>
      <c r="T549" s="56"/>
    </row>
    <row r="550" spans="1:20" ht="45">
      <c r="A550" s="77" t="str">
        <f t="shared" si="150"/>
        <v>Research and Development</v>
      </c>
      <c r="B550" s="77" t="str">
        <f t="shared" si="148"/>
        <v>Fuel Use Reduction</v>
      </c>
      <c r="C550" s="77" t="str">
        <f t="shared" si="148"/>
        <v>RnD Electricity Fuel Use Perc Reduction</v>
      </c>
      <c r="D550" s="11" t="s">
        <v>86</v>
      </c>
      <c r="E550" s="58"/>
      <c r="F550" s="11" t="s">
        <v>371</v>
      </c>
      <c r="G550" s="56"/>
      <c r="H550" s="57" t="s">
        <v>215</v>
      </c>
      <c r="I550" s="56" t="s">
        <v>50</v>
      </c>
      <c r="J550" s="77" t="str">
        <f t="shared" si="146"/>
        <v>R&amp;D Fuel Use Reductions</v>
      </c>
      <c r="K550" s="67" t="str">
        <f t="shared" si="149"/>
        <v>RnD electricity fuel use reduction</v>
      </c>
      <c r="L550" s="67"/>
      <c r="M550" s="67"/>
      <c r="N550" s="67"/>
      <c r="O550" s="58"/>
      <c r="P550" s="56"/>
      <c r="Q550" s="56"/>
      <c r="R550" s="413"/>
      <c r="S550" s="56"/>
      <c r="T550" s="56"/>
    </row>
    <row r="551" spans="1:20" ht="45">
      <c r="A551" s="77" t="str">
        <f t="shared" si="150"/>
        <v>Research and Development</v>
      </c>
      <c r="B551" s="77" t="str">
        <f t="shared" si="148"/>
        <v>Fuel Use Reduction</v>
      </c>
      <c r="C551" s="77" t="str">
        <f t="shared" si="148"/>
        <v>RnD Electricity Fuel Use Perc Reduction</v>
      </c>
      <c r="D551" s="11" t="s">
        <v>87</v>
      </c>
      <c r="E551" s="58"/>
      <c r="F551" s="11" t="s">
        <v>372</v>
      </c>
      <c r="G551" s="56"/>
      <c r="H551" s="57" t="s">
        <v>215</v>
      </c>
      <c r="I551" s="56" t="s">
        <v>50</v>
      </c>
      <c r="J551" s="77" t="str">
        <f t="shared" si="146"/>
        <v>R&amp;D Fuel Use Reductions</v>
      </c>
      <c r="K551" s="67" t="str">
        <f t="shared" si="149"/>
        <v>RnD electricity fuel use reduction</v>
      </c>
      <c r="L551" s="67"/>
      <c r="M551" s="67"/>
      <c r="N551" s="67"/>
      <c r="O551" s="58"/>
      <c r="P551" s="56"/>
      <c r="Q551" s="56"/>
      <c r="R551" s="413"/>
      <c r="S551" s="56"/>
      <c r="T551" s="56"/>
    </row>
    <row r="552" spans="1:20" ht="105">
      <c r="A552" s="77" t="str">
        <f t="shared" si="150"/>
        <v>Research and Development</v>
      </c>
      <c r="B552" s="77" t="str">
        <f t="shared" si="148"/>
        <v>Fuel Use Reduction</v>
      </c>
      <c r="C552" s="77" t="str">
        <f t="shared" si="148"/>
        <v>RnD Electricity Fuel Use Perc Reduction</v>
      </c>
      <c r="D552" s="11" t="s">
        <v>88</v>
      </c>
      <c r="E552" s="58"/>
      <c r="F552" s="11" t="s">
        <v>373</v>
      </c>
      <c r="G552" s="56"/>
      <c r="H552" s="57">
        <v>124</v>
      </c>
      <c r="I552" s="56" t="s">
        <v>49</v>
      </c>
      <c r="J552" s="77" t="str">
        <f t="shared" si="146"/>
        <v>R&amp;D Fuel Use Reductions</v>
      </c>
      <c r="K552" s="67" t="str">
        <f t="shared" ref="K552:K555" si="151">K$545</f>
        <v>RnD electricity fuel use reduction</v>
      </c>
      <c r="L552" s="67">
        <f t="shared" ref="L552:O554" si="152">L$545</f>
        <v>0</v>
      </c>
      <c r="M552" s="67">
        <f t="shared" si="152"/>
        <v>0.4</v>
      </c>
      <c r="N552" s="67">
        <f t="shared" si="152"/>
        <v>0.01</v>
      </c>
      <c r="O552" s="58" t="str">
        <f t="shared" si="152"/>
        <v>% reduction in fuel use</v>
      </c>
      <c r="P552" s="56" t="s">
        <v>2558</v>
      </c>
      <c r="Q552" s="56" t="s">
        <v>281</v>
      </c>
      <c r="R552" s="413" t="s">
        <v>282</v>
      </c>
      <c r="S552" s="56" t="s">
        <v>81</v>
      </c>
      <c r="T552" s="56"/>
    </row>
    <row r="553" spans="1:20" ht="105">
      <c r="A553" s="77" t="str">
        <f>A$545</f>
        <v>Research and Development</v>
      </c>
      <c r="B553" s="77" t="str">
        <f t="shared" si="148"/>
        <v>Fuel Use Reduction</v>
      </c>
      <c r="C553" s="77" t="str">
        <f t="shared" si="148"/>
        <v>RnD Electricity Fuel Use Perc Reduction</v>
      </c>
      <c r="D553" s="11" t="s">
        <v>352</v>
      </c>
      <c r="E553" s="58"/>
      <c r="F553" s="11" t="s">
        <v>2400</v>
      </c>
      <c r="G553" s="56"/>
      <c r="H553" s="57">
        <v>193</v>
      </c>
      <c r="I553" s="56" t="s">
        <v>49</v>
      </c>
      <c r="J553" s="77" t="str">
        <f t="shared" si="146"/>
        <v>R&amp;D Fuel Use Reductions</v>
      </c>
      <c r="K553" s="67" t="str">
        <f t="shared" si="151"/>
        <v>RnD electricity fuel use reduction</v>
      </c>
      <c r="L553" s="67">
        <f t="shared" si="152"/>
        <v>0</v>
      </c>
      <c r="M553" s="67">
        <f t="shared" si="152"/>
        <v>0.4</v>
      </c>
      <c r="N553" s="67">
        <f t="shared" si="152"/>
        <v>0.01</v>
      </c>
      <c r="O553" s="58" t="str">
        <f t="shared" si="152"/>
        <v>% reduction in fuel use</v>
      </c>
      <c r="P553" s="56" t="s">
        <v>2559</v>
      </c>
      <c r="Q553" s="56" t="s">
        <v>281</v>
      </c>
      <c r="R553" s="413" t="s">
        <v>282</v>
      </c>
      <c r="S553" s="56" t="s">
        <v>81</v>
      </c>
      <c r="T553" s="56"/>
    </row>
    <row r="554" spans="1:20" ht="105">
      <c r="A554" s="77" t="str">
        <f t="shared" si="150"/>
        <v>Research and Development</v>
      </c>
      <c r="B554" s="77" t="str">
        <f t="shared" si="150"/>
        <v>Fuel Use Reduction</v>
      </c>
      <c r="C554" s="77" t="str">
        <f t="shared" si="150"/>
        <v>RnD Electricity Fuel Use Perc Reduction</v>
      </c>
      <c r="D554" s="11" t="s">
        <v>516</v>
      </c>
      <c r="E554" s="58"/>
      <c r="F554" s="11" t="s">
        <v>517</v>
      </c>
      <c r="G554" s="56"/>
      <c r="H554" s="57">
        <v>181</v>
      </c>
      <c r="I554" s="56" t="s">
        <v>49</v>
      </c>
      <c r="J554" s="77" t="str">
        <f t="shared" si="146"/>
        <v>R&amp;D Fuel Use Reductions</v>
      </c>
      <c r="K554" s="67" t="str">
        <f t="shared" si="151"/>
        <v>RnD electricity fuel use reduction</v>
      </c>
      <c r="L554" s="67">
        <f t="shared" si="152"/>
        <v>0</v>
      </c>
      <c r="M554" s="67">
        <f t="shared" si="152"/>
        <v>0.4</v>
      </c>
      <c r="N554" s="67">
        <f t="shared" si="152"/>
        <v>0.01</v>
      </c>
      <c r="O554" s="58" t="str">
        <f t="shared" si="152"/>
        <v>% reduction in fuel use</v>
      </c>
      <c r="P554" s="56" t="s">
        <v>2560</v>
      </c>
      <c r="Q554" s="56" t="s">
        <v>281</v>
      </c>
      <c r="R554" s="413" t="s">
        <v>282</v>
      </c>
      <c r="S554" s="56" t="s">
        <v>81</v>
      </c>
      <c r="T554" s="56"/>
    </row>
    <row r="555" spans="1:20" ht="45">
      <c r="A555" s="77" t="str">
        <f t="shared" si="150"/>
        <v>Research and Development</v>
      </c>
      <c r="B555" s="77" t="str">
        <f t="shared" si="150"/>
        <v>Fuel Use Reduction</v>
      </c>
      <c r="C555" s="77" t="str">
        <f t="shared" si="150"/>
        <v>RnD Electricity Fuel Use Perc Reduction</v>
      </c>
      <c r="D555" s="11" t="s">
        <v>525</v>
      </c>
      <c r="E555" s="58"/>
      <c r="F555" s="11" t="s">
        <v>527</v>
      </c>
      <c r="G555" s="56"/>
      <c r="H555" s="57"/>
      <c r="I555" s="56" t="s">
        <v>50</v>
      </c>
      <c r="J555" s="77" t="str">
        <f t="shared" si="146"/>
        <v>R&amp;D Fuel Use Reductions</v>
      </c>
      <c r="K555" s="67" t="str">
        <f t="shared" si="151"/>
        <v>RnD electricity fuel use reduction</v>
      </c>
      <c r="L555" s="67"/>
      <c r="M555" s="67"/>
      <c r="N555" s="67"/>
      <c r="O555" s="58"/>
      <c r="P555" s="56"/>
      <c r="Q555" s="56"/>
      <c r="R555" s="413"/>
      <c r="S555" s="56"/>
      <c r="T555" s="56"/>
    </row>
    <row r="556" spans="1:20" ht="105">
      <c r="A556" s="346" t="s">
        <v>3152</v>
      </c>
      <c r="B556" s="77" t="str">
        <f t="shared" si="148"/>
        <v>Fuel Use Reduction</v>
      </c>
      <c r="C556" s="346" t="s">
        <v>335</v>
      </c>
      <c r="D556" s="56" t="s">
        <v>145</v>
      </c>
      <c r="E556" s="56"/>
      <c r="F556" s="11" t="s">
        <v>374</v>
      </c>
      <c r="G556" s="56"/>
      <c r="H556" s="57">
        <v>125</v>
      </c>
      <c r="I556" s="56" t="s">
        <v>49</v>
      </c>
      <c r="J556" s="77" t="str">
        <f t="shared" si="146"/>
        <v>R&amp;D Fuel Use Reductions</v>
      </c>
      <c r="K556" s="79" t="s">
        <v>2409</v>
      </c>
      <c r="L556" s="63">
        <v>0</v>
      </c>
      <c r="M556" s="63">
        <v>0.4</v>
      </c>
      <c r="N556" s="62">
        <v>0.01</v>
      </c>
      <c r="O556" s="56" t="s">
        <v>37</v>
      </c>
      <c r="P556" s="56" t="s">
        <v>2561</v>
      </c>
      <c r="Q556" s="56" t="s">
        <v>281</v>
      </c>
      <c r="R556" s="413" t="s">
        <v>282</v>
      </c>
      <c r="S556" s="56" t="s">
        <v>81</v>
      </c>
      <c r="T556" s="56"/>
    </row>
    <row r="557" spans="1:20" ht="120">
      <c r="A557" s="77" t="str">
        <f>A$556</f>
        <v>Research and Development</v>
      </c>
      <c r="B557" s="77" t="str">
        <f t="shared" ref="B557:C564" si="153">B$556</f>
        <v>Fuel Use Reduction</v>
      </c>
      <c r="C557" s="77" t="str">
        <f t="shared" si="153"/>
        <v>RnD Industry Fuel Use Perc Reduction</v>
      </c>
      <c r="D557" s="11" t="s">
        <v>146</v>
      </c>
      <c r="E557" s="56"/>
      <c r="F557" s="11" t="s">
        <v>375</v>
      </c>
      <c r="G557" s="56"/>
      <c r="H557" s="57">
        <v>126</v>
      </c>
      <c r="I557" s="56" t="s">
        <v>49</v>
      </c>
      <c r="J557" s="77" t="str">
        <f t="shared" si="146"/>
        <v>R&amp;D Fuel Use Reductions</v>
      </c>
      <c r="K557" s="67" t="str">
        <f t="shared" ref="K557:O563" si="154">K$556</f>
        <v>RnD industry fuel use reduction</v>
      </c>
      <c r="L557" s="67">
        <f t="shared" si="154"/>
        <v>0</v>
      </c>
      <c r="M557" s="67">
        <f t="shared" si="154"/>
        <v>0.4</v>
      </c>
      <c r="N557" s="67">
        <f t="shared" si="154"/>
        <v>0.01</v>
      </c>
      <c r="O557" s="58" t="str">
        <f t="shared" si="154"/>
        <v>% reduction in fuel use</v>
      </c>
      <c r="P557" s="56" t="s">
        <v>2562</v>
      </c>
      <c r="Q557" s="56" t="s">
        <v>281</v>
      </c>
      <c r="R557" s="413" t="s">
        <v>282</v>
      </c>
      <c r="S557" s="56" t="s">
        <v>81</v>
      </c>
      <c r="T557" s="56"/>
    </row>
    <row r="558" spans="1:20" ht="105">
      <c r="A558" s="77" t="str">
        <f t="shared" ref="A558:A563" si="155">A$556</f>
        <v>Research and Development</v>
      </c>
      <c r="B558" s="77" t="str">
        <f t="shared" si="153"/>
        <v>Fuel Use Reduction</v>
      </c>
      <c r="C558" s="77" t="str">
        <f t="shared" si="153"/>
        <v>RnD Industry Fuel Use Perc Reduction</v>
      </c>
      <c r="D558" s="11" t="s">
        <v>147</v>
      </c>
      <c r="E558" s="56"/>
      <c r="F558" s="11" t="s">
        <v>376</v>
      </c>
      <c r="G558" s="56"/>
      <c r="H558" s="57">
        <v>127</v>
      </c>
      <c r="I558" s="56" t="s">
        <v>49</v>
      </c>
      <c r="J558" s="77" t="str">
        <f t="shared" si="146"/>
        <v>R&amp;D Fuel Use Reductions</v>
      </c>
      <c r="K558" s="67" t="str">
        <f t="shared" si="154"/>
        <v>RnD industry fuel use reduction</v>
      </c>
      <c r="L558" s="67">
        <f t="shared" si="154"/>
        <v>0</v>
      </c>
      <c r="M558" s="67">
        <f t="shared" si="154"/>
        <v>0.4</v>
      </c>
      <c r="N558" s="67">
        <f t="shared" si="154"/>
        <v>0.01</v>
      </c>
      <c r="O558" s="58" t="str">
        <f t="shared" si="154"/>
        <v>% reduction in fuel use</v>
      </c>
      <c r="P558" s="56" t="s">
        <v>2563</v>
      </c>
      <c r="Q558" s="56" t="s">
        <v>281</v>
      </c>
      <c r="R558" s="413" t="s">
        <v>282</v>
      </c>
      <c r="S558" s="56" t="s">
        <v>81</v>
      </c>
      <c r="T558" s="56"/>
    </row>
    <row r="559" spans="1:20" ht="105">
      <c r="A559" s="77" t="str">
        <f t="shared" si="155"/>
        <v>Research and Development</v>
      </c>
      <c r="B559" s="77" t="str">
        <f t="shared" si="153"/>
        <v>Fuel Use Reduction</v>
      </c>
      <c r="C559" s="77" t="str">
        <f t="shared" si="153"/>
        <v>RnD Industry Fuel Use Perc Reduction</v>
      </c>
      <c r="D559" s="11" t="s">
        <v>148</v>
      </c>
      <c r="E559" s="56"/>
      <c r="F559" s="11" t="s">
        <v>377</v>
      </c>
      <c r="G559" s="56"/>
      <c r="H559" s="57">
        <v>128</v>
      </c>
      <c r="I559" s="56" t="s">
        <v>49</v>
      </c>
      <c r="J559" s="77" t="str">
        <f t="shared" si="146"/>
        <v>R&amp;D Fuel Use Reductions</v>
      </c>
      <c r="K559" s="67" t="str">
        <f t="shared" si="154"/>
        <v>RnD industry fuel use reduction</v>
      </c>
      <c r="L559" s="67">
        <f t="shared" si="154"/>
        <v>0</v>
      </c>
      <c r="M559" s="67">
        <f t="shared" si="154"/>
        <v>0.4</v>
      </c>
      <c r="N559" s="67">
        <f t="shared" si="154"/>
        <v>0.01</v>
      </c>
      <c r="O559" s="58" t="str">
        <f t="shared" si="154"/>
        <v>% reduction in fuel use</v>
      </c>
      <c r="P559" s="56" t="s">
        <v>2564</v>
      </c>
      <c r="Q559" s="56" t="s">
        <v>281</v>
      </c>
      <c r="R559" s="413" t="s">
        <v>282</v>
      </c>
      <c r="S559" s="56" t="s">
        <v>81</v>
      </c>
      <c r="T559" s="56"/>
    </row>
    <row r="560" spans="1:20" ht="105">
      <c r="A560" s="77" t="str">
        <f t="shared" si="155"/>
        <v>Research and Development</v>
      </c>
      <c r="B560" s="77" t="str">
        <f t="shared" si="153"/>
        <v>Fuel Use Reduction</v>
      </c>
      <c r="C560" s="77" t="str">
        <f t="shared" si="153"/>
        <v>RnD Industry Fuel Use Perc Reduction</v>
      </c>
      <c r="D560" s="11" t="s">
        <v>2814</v>
      </c>
      <c r="E560" s="56"/>
      <c r="F560" s="11" t="s">
        <v>378</v>
      </c>
      <c r="G560" s="56"/>
      <c r="H560" s="57">
        <v>129</v>
      </c>
      <c r="I560" s="56" t="s">
        <v>49</v>
      </c>
      <c r="J560" s="77" t="str">
        <f t="shared" si="146"/>
        <v>R&amp;D Fuel Use Reductions</v>
      </c>
      <c r="K560" s="67" t="str">
        <f t="shared" si="154"/>
        <v>RnD industry fuel use reduction</v>
      </c>
      <c r="L560" s="67">
        <f t="shared" si="154"/>
        <v>0</v>
      </c>
      <c r="M560" s="67">
        <f t="shared" si="154"/>
        <v>0.4</v>
      </c>
      <c r="N560" s="67">
        <f t="shared" si="154"/>
        <v>0.01</v>
      </c>
      <c r="O560" s="58" t="str">
        <f t="shared" si="154"/>
        <v>% reduction in fuel use</v>
      </c>
      <c r="P560" s="56" t="s">
        <v>2565</v>
      </c>
      <c r="Q560" s="56" t="s">
        <v>281</v>
      </c>
      <c r="R560" s="413" t="s">
        <v>282</v>
      </c>
      <c r="S560" s="56" t="s">
        <v>81</v>
      </c>
      <c r="T560" s="56"/>
    </row>
    <row r="561" spans="1:20" ht="105">
      <c r="A561" s="77" t="str">
        <f t="shared" si="155"/>
        <v>Research and Development</v>
      </c>
      <c r="B561" s="77" t="str">
        <f t="shared" si="153"/>
        <v>Fuel Use Reduction</v>
      </c>
      <c r="C561" s="77" t="str">
        <f t="shared" si="153"/>
        <v>RnD Industry Fuel Use Perc Reduction</v>
      </c>
      <c r="D561" s="11" t="s">
        <v>149</v>
      </c>
      <c r="E561" s="56"/>
      <c r="F561" s="11" t="s">
        <v>2823</v>
      </c>
      <c r="G561" s="56"/>
      <c r="H561" s="57">
        <v>130</v>
      </c>
      <c r="I561" s="56" t="s">
        <v>49</v>
      </c>
      <c r="J561" s="77" t="str">
        <f t="shared" si="146"/>
        <v>R&amp;D Fuel Use Reductions</v>
      </c>
      <c r="K561" s="67" t="str">
        <f t="shared" si="154"/>
        <v>RnD industry fuel use reduction</v>
      </c>
      <c r="L561" s="67">
        <f t="shared" si="154"/>
        <v>0</v>
      </c>
      <c r="M561" s="67">
        <f t="shared" si="154"/>
        <v>0.4</v>
      </c>
      <c r="N561" s="67">
        <f t="shared" si="154"/>
        <v>0.01</v>
      </c>
      <c r="O561" s="58" t="str">
        <f t="shared" si="154"/>
        <v>% reduction in fuel use</v>
      </c>
      <c r="P561" s="56" t="s">
        <v>2566</v>
      </c>
      <c r="Q561" s="56" t="s">
        <v>281</v>
      </c>
      <c r="R561" s="413" t="s">
        <v>282</v>
      </c>
      <c r="S561" s="56" t="s">
        <v>81</v>
      </c>
      <c r="T561" s="56"/>
    </row>
    <row r="562" spans="1:20" ht="105">
      <c r="A562" s="77" t="str">
        <f t="shared" si="155"/>
        <v>Research and Development</v>
      </c>
      <c r="B562" s="77" t="str">
        <f t="shared" si="153"/>
        <v>Fuel Use Reduction</v>
      </c>
      <c r="C562" s="77" t="str">
        <f t="shared" si="153"/>
        <v>RnD Industry Fuel Use Perc Reduction</v>
      </c>
      <c r="D562" s="11" t="s">
        <v>150</v>
      </c>
      <c r="E562" s="56"/>
      <c r="F562" s="11" t="s">
        <v>379</v>
      </c>
      <c r="G562" s="56"/>
      <c r="H562" s="57">
        <v>131</v>
      </c>
      <c r="I562" s="56" t="s">
        <v>49</v>
      </c>
      <c r="J562" s="77" t="str">
        <f t="shared" si="146"/>
        <v>R&amp;D Fuel Use Reductions</v>
      </c>
      <c r="K562" s="67" t="str">
        <f t="shared" si="154"/>
        <v>RnD industry fuel use reduction</v>
      </c>
      <c r="L562" s="67">
        <f t="shared" si="154"/>
        <v>0</v>
      </c>
      <c r="M562" s="67">
        <f t="shared" si="154"/>
        <v>0.4</v>
      </c>
      <c r="N562" s="67">
        <f t="shared" si="154"/>
        <v>0.01</v>
      </c>
      <c r="O562" s="58" t="str">
        <f t="shared" si="154"/>
        <v>% reduction in fuel use</v>
      </c>
      <c r="P562" s="56" t="s">
        <v>2567</v>
      </c>
      <c r="Q562" s="56" t="s">
        <v>281</v>
      </c>
      <c r="R562" s="413" t="s">
        <v>282</v>
      </c>
      <c r="S562" s="56" t="s">
        <v>81</v>
      </c>
      <c r="T562" s="56"/>
    </row>
    <row r="563" spans="1:20" ht="105">
      <c r="A563" s="77" t="str">
        <f t="shared" si="155"/>
        <v>Research and Development</v>
      </c>
      <c r="B563" s="77" t="str">
        <f t="shared" si="153"/>
        <v>Fuel Use Reduction</v>
      </c>
      <c r="C563" s="77" t="str">
        <f t="shared" si="153"/>
        <v>RnD Industry Fuel Use Perc Reduction</v>
      </c>
      <c r="D563" s="11" t="s">
        <v>151</v>
      </c>
      <c r="E563" s="56"/>
      <c r="F563" s="11" t="s">
        <v>380</v>
      </c>
      <c r="G563" s="56"/>
      <c r="H563" s="57">
        <v>132</v>
      </c>
      <c r="I563" s="56" t="s">
        <v>49</v>
      </c>
      <c r="J563" s="77" t="str">
        <f t="shared" si="146"/>
        <v>R&amp;D Fuel Use Reductions</v>
      </c>
      <c r="K563" s="67" t="str">
        <f t="shared" si="154"/>
        <v>RnD industry fuel use reduction</v>
      </c>
      <c r="L563" s="67">
        <f t="shared" si="154"/>
        <v>0</v>
      </c>
      <c r="M563" s="67">
        <f t="shared" si="154"/>
        <v>0.4</v>
      </c>
      <c r="N563" s="67">
        <f t="shared" si="154"/>
        <v>0.01</v>
      </c>
      <c r="O563" s="58" t="str">
        <f t="shared" si="154"/>
        <v>% reduction in fuel use</v>
      </c>
      <c r="P563" s="56" t="s">
        <v>2568</v>
      </c>
      <c r="Q563" s="56" t="s">
        <v>281</v>
      </c>
      <c r="R563" s="413" t="s">
        <v>282</v>
      </c>
      <c r="S563" s="56" t="s">
        <v>81</v>
      </c>
      <c r="T563" s="56"/>
    </row>
    <row r="564" spans="1:20" ht="105">
      <c r="A564" s="346" t="s">
        <v>3152</v>
      </c>
      <c r="B564" s="77" t="str">
        <f t="shared" si="153"/>
        <v>Fuel Use Reduction</v>
      </c>
      <c r="C564" s="346" t="s">
        <v>336</v>
      </c>
      <c r="D564" s="56" t="s">
        <v>2387</v>
      </c>
      <c r="E564" s="56"/>
      <c r="F564" s="56" t="s">
        <v>551</v>
      </c>
      <c r="G564" s="56"/>
      <c r="H564" s="57">
        <v>133</v>
      </c>
      <c r="I564" s="56" t="s">
        <v>49</v>
      </c>
      <c r="J564" s="77" t="str">
        <f t="shared" si="146"/>
        <v>R&amp;D Fuel Use Reductions</v>
      </c>
      <c r="K564" s="79" t="s">
        <v>2408</v>
      </c>
      <c r="L564" s="63">
        <v>0</v>
      </c>
      <c r="M564" s="63">
        <v>0.4</v>
      </c>
      <c r="N564" s="62">
        <v>0.01</v>
      </c>
      <c r="O564" s="56" t="s">
        <v>37</v>
      </c>
      <c r="P564" s="56" t="s">
        <v>2569</v>
      </c>
      <c r="Q564" s="56" t="s">
        <v>281</v>
      </c>
      <c r="R564" s="413" t="s">
        <v>282</v>
      </c>
      <c r="S564" s="56" t="s">
        <v>81</v>
      </c>
      <c r="T564" s="56"/>
    </row>
    <row r="565" spans="1:20" ht="105">
      <c r="A565" s="77" t="str">
        <f t="shared" ref="A565:A570" si="156">A$564</f>
        <v>Research and Development</v>
      </c>
      <c r="B565" s="77" t="str">
        <f t="shared" ref="B565:C570" si="157">B$564</f>
        <v>Fuel Use Reduction</v>
      </c>
      <c r="C565" s="77" t="str">
        <f t="shared" si="157"/>
        <v>RnD Transportation Fuel Use Perc Reduction</v>
      </c>
      <c r="D565" s="56" t="s">
        <v>2388</v>
      </c>
      <c r="E565" s="56"/>
      <c r="F565" s="56" t="s">
        <v>552</v>
      </c>
      <c r="G565" s="56"/>
      <c r="H565" s="57">
        <v>134</v>
      </c>
      <c r="I565" s="56" t="s">
        <v>49</v>
      </c>
      <c r="J565" s="77" t="str">
        <f t="shared" si="146"/>
        <v>R&amp;D Fuel Use Reductions</v>
      </c>
      <c r="K565" s="67" t="str">
        <f t="shared" ref="K565:O570" si="158">K$564</f>
        <v>RnD transportation fuel use reduction</v>
      </c>
      <c r="L565" s="67">
        <f t="shared" si="158"/>
        <v>0</v>
      </c>
      <c r="M565" s="67">
        <f t="shared" si="158"/>
        <v>0.4</v>
      </c>
      <c r="N565" s="67">
        <f t="shared" si="158"/>
        <v>0.01</v>
      </c>
      <c r="O565" s="58" t="str">
        <f t="shared" si="158"/>
        <v>% reduction in fuel use</v>
      </c>
      <c r="P565" s="56" t="s">
        <v>2570</v>
      </c>
      <c r="Q565" s="56" t="s">
        <v>281</v>
      </c>
      <c r="R565" s="413" t="s">
        <v>282</v>
      </c>
      <c r="S565" s="56" t="s">
        <v>81</v>
      </c>
      <c r="T565" s="56"/>
    </row>
    <row r="566" spans="1:20" ht="120">
      <c r="A566" s="77" t="str">
        <f t="shared" si="156"/>
        <v>Research and Development</v>
      </c>
      <c r="B566" s="77" t="str">
        <f t="shared" si="157"/>
        <v>Fuel Use Reduction</v>
      </c>
      <c r="C566" s="77" t="str">
        <f t="shared" si="157"/>
        <v>RnD Transportation Fuel Use Perc Reduction</v>
      </c>
      <c r="D566" s="56" t="s">
        <v>2389</v>
      </c>
      <c r="E566" s="56"/>
      <c r="F566" s="56" t="s">
        <v>553</v>
      </c>
      <c r="G566" s="56"/>
      <c r="H566" s="57">
        <v>135</v>
      </c>
      <c r="I566" s="56" t="s">
        <v>49</v>
      </c>
      <c r="J566" s="77" t="str">
        <f t="shared" si="146"/>
        <v>R&amp;D Fuel Use Reductions</v>
      </c>
      <c r="K566" s="67" t="str">
        <f t="shared" si="158"/>
        <v>RnD transportation fuel use reduction</v>
      </c>
      <c r="L566" s="67">
        <f t="shared" si="158"/>
        <v>0</v>
      </c>
      <c r="M566" s="67">
        <f t="shared" si="158"/>
        <v>0.4</v>
      </c>
      <c r="N566" s="67">
        <f t="shared" si="158"/>
        <v>0.01</v>
      </c>
      <c r="O566" s="58" t="str">
        <f t="shared" si="158"/>
        <v>% reduction in fuel use</v>
      </c>
      <c r="P566" s="56" t="s">
        <v>2571</v>
      </c>
      <c r="Q566" s="56" t="s">
        <v>281</v>
      </c>
      <c r="R566" s="413" t="s">
        <v>282</v>
      </c>
      <c r="S566" s="56" t="s">
        <v>81</v>
      </c>
      <c r="T566" s="56"/>
    </row>
    <row r="567" spans="1:20" ht="120">
      <c r="A567" s="77" t="str">
        <f t="shared" si="156"/>
        <v>Research and Development</v>
      </c>
      <c r="B567" s="77" t="str">
        <f t="shared" si="157"/>
        <v>Fuel Use Reduction</v>
      </c>
      <c r="C567" s="77" t="str">
        <f t="shared" si="157"/>
        <v>RnD Transportation Fuel Use Perc Reduction</v>
      </c>
      <c r="D567" s="56" t="s">
        <v>2390</v>
      </c>
      <c r="E567" s="56"/>
      <c r="F567" s="56" t="s">
        <v>554</v>
      </c>
      <c r="G567" s="56"/>
      <c r="H567" s="57">
        <v>136</v>
      </c>
      <c r="I567" s="56" t="s">
        <v>49</v>
      </c>
      <c r="J567" s="77" t="str">
        <f t="shared" si="146"/>
        <v>R&amp;D Fuel Use Reductions</v>
      </c>
      <c r="K567" s="67" t="str">
        <f t="shared" si="158"/>
        <v>RnD transportation fuel use reduction</v>
      </c>
      <c r="L567" s="67">
        <f t="shared" si="158"/>
        <v>0</v>
      </c>
      <c r="M567" s="67">
        <f t="shared" si="158"/>
        <v>0.4</v>
      </c>
      <c r="N567" s="67">
        <f t="shared" si="158"/>
        <v>0.01</v>
      </c>
      <c r="O567" s="58" t="str">
        <f t="shared" si="158"/>
        <v>% reduction in fuel use</v>
      </c>
      <c r="P567" s="56" t="s">
        <v>2572</v>
      </c>
      <c r="Q567" s="56" t="s">
        <v>281</v>
      </c>
      <c r="R567" s="413" t="s">
        <v>282</v>
      </c>
      <c r="S567" s="56" t="s">
        <v>81</v>
      </c>
      <c r="T567" s="56"/>
    </row>
    <row r="568" spans="1:20" ht="105">
      <c r="A568" s="77" t="str">
        <f t="shared" si="156"/>
        <v>Research and Development</v>
      </c>
      <c r="B568" s="77" t="str">
        <f t="shared" si="157"/>
        <v>Fuel Use Reduction</v>
      </c>
      <c r="C568" s="77" t="str">
        <f t="shared" si="157"/>
        <v>RnD Transportation Fuel Use Perc Reduction</v>
      </c>
      <c r="D568" s="56" t="s">
        <v>2391</v>
      </c>
      <c r="E568" s="56"/>
      <c r="F568" s="56" t="s">
        <v>555</v>
      </c>
      <c r="G568" s="56"/>
      <c r="H568" s="57">
        <v>137</v>
      </c>
      <c r="I568" s="56" t="s">
        <v>49</v>
      </c>
      <c r="J568" s="77" t="str">
        <f t="shared" si="146"/>
        <v>R&amp;D Fuel Use Reductions</v>
      </c>
      <c r="K568" s="67" t="str">
        <f t="shared" si="158"/>
        <v>RnD transportation fuel use reduction</v>
      </c>
      <c r="L568" s="67">
        <f t="shared" si="158"/>
        <v>0</v>
      </c>
      <c r="M568" s="67">
        <f t="shared" si="158"/>
        <v>0.4</v>
      </c>
      <c r="N568" s="67">
        <f t="shared" si="158"/>
        <v>0.01</v>
      </c>
      <c r="O568" s="58" t="str">
        <f t="shared" si="158"/>
        <v>% reduction in fuel use</v>
      </c>
      <c r="P568" s="56" t="s">
        <v>2573</v>
      </c>
      <c r="Q568" s="56" t="s">
        <v>281</v>
      </c>
      <c r="R568" s="413" t="s">
        <v>282</v>
      </c>
      <c r="S568" s="56" t="s">
        <v>81</v>
      </c>
      <c r="T568" s="56"/>
    </row>
    <row r="569" spans="1:20" ht="105">
      <c r="A569" s="77" t="str">
        <f t="shared" si="156"/>
        <v>Research and Development</v>
      </c>
      <c r="B569" s="77" t="str">
        <f t="shared" si="157"/>
        <v>Fuel Use Reduction</v>
      </c>
      <c r="C569" s="77" t="str">
        <f t="shared" si="157"/>
        <v>RnD Transportation Fuel Use Perc Reduction</v>
      </c>
      <c r="D569" s="56" t="s">
        <v>2974</v>
      </c>
      <c r="E569" s="56"/>
      <c r="F569" s="56" t="s">
        <v>3391</v>
      </c>
      <c r="G569" s="56"/>
      <c r="H569" s="57">
        <v>138</v>
      </c>
      <c r="I569" s="56" t="s">
        <v>49</v>
      </c>
      <c r="J569" s="77" t="str">
        <f t="shared" si="146"/>
        <v>R&amp;D Fuel Use Reductions</v>
      </c>
      <c r="K569" s="67" t="str">
        <f t="shared" si="158"/>
        <v>RnD transportation fuel use reduction</v>
      </c>
      <c r="L569" s="67">
        <f t="shared" si="158"/>
        <v>0</v>
      </c>
      <c r="M569" s="67">
        <f t="shared" si="158"/>
        <v>0.4</v>
      </c>
      <c r="N569" s="67">
        <f t="shared" si="158"/>
        <v>0.01</v>
      </c>
      <c r="O569" s="58" t="str">
        <f t="shared" si="158"/>
        <v>% reduction in fuel use</v>
      </c>
      <c r="P569" s="56" t="s">
        <v>3395</v>
      </c>
      <c r="Q569" s="56" t="s">
        <v>281</v>
      </c>
      <c r="R569" s="413" t="s">
        <v>282</v>
      </c>
      <c r="S569" s="56" t="s">
        <v>81</v>
      </c>
      <c r="T569" s="56"/>
    </row>
    <row r="570" spans="1:20" ht="105">
      <c r="A570" s="77" t="str">
        <f t="shared" si="156"/>
        <v>Research and Development</v>
      </c>
      <c r="B570" s="77" t="str">
        <f t="shared" si="157"/>
        <v>Fuel Use Reduction</v>
      </c>
      <c r="C570" s="77" t="str">
        <f t="shared" si="157"/>
        <v>RnD Transportation Fuel Use Perc Reduction</v>
      </c>
      <c r="D570" s="56" t="s">
        <v>2973</v>
      </c>
      <c r="E570" s="56"/>
      <c r="F570" s="56" t="s">
        <v>3392</v>
      </c>
      <c r="G570" s="56"/>
      <c r="H570" s="57">
        <v>524</v>
      </c>
      <c r="I570" s="56" t="s">
        <v>49</v>
      </c>
      <c r="J570" s="77" t="str">
        <f t="shared" si="146"/>
        <v>R&amp;D Fuel Use Reductions</v>
      </c>
      <c r="K570" s="67" t="str">
        <f t="shared" si="158"/>
        <v>RnD transportation fuel use reduction</v>
      </c>
      <c r="L570" s="67">
        <f t="shared" si="158"/>
        <v>0</v>
      </c>
      <c r="M570" s="67">
        <f t="shared" si="158"/>
        <v>0.4</v>
      </c>
      <c r="N570" s="67">
        <f t="shared" si="158"/>
        <v>0.01</v>
      </c>
      <c r="O570" s="58" t="str">
        <f t="shared" si="158"/>
        <v>% reduction in fuel use</v>
      </c>
      <c r="P570" s="56" t="s">
        <v>3396</v>
      </c>
      <c r="Q570" s="56" t="s">
        <v>281</v>
      </c>
      <c r="R570" s="413" t="s">
        <v>282</v>
      </c>
      <c r="S570" s="56" t="s">
        <v>81</v>
      </c>
      <c r="T570" s="56"/>
    </row>
    <row r="571" spans="1:20">
      <c r="A571" s="5"/>
      <c r="B571" s="5"/>
      <c r="C571" s="5"/>
      <c r="H571" s="5"/>
      <c r="J571" s="5"/>
      <c r="M571" s="5"/>
      <c r="N571" s="5"/>
      <c r="R571" s="417"/>
      <c r="T571" s="5"/>
    </row>
    <row r="572" spans="1:20">
      <c r="A572" s="5"/>
      <c r="B572" s="5"/>
      <c r="C572" s="5"/>
      <c r="H572" s="5"/>
      <c r="J572" s="5"/>
      <c r="M572" s="5"/>
      <c r="N572" s="5"/>
      <c r="R572" s="417"/>
      <c r="T572" s="5"/>
    </row>
    <row r="573" spans="1:20">
      <c r="A573" s="5"/>
      <c r="B573" s="5"/>
      <c r="C573" s="5"/>
      <c r="H573" s="5"/>
      <c r="J573" s="5"/>
      <c r="M573" s="5"/>
      <c r="N573" s="5"/>
      <c r="R573" s="417"/>
      <c r="T573" s="5"/>
    </row>
    <row r="574" spans="1:20">
      <c r="A574" s="5"/>
      <c r="B574" s="5"/>
      <c r="C574" s="5"/>
      <c r="H574" s="5"/>
      <c r="J574" s="5"/>
      <c r="M574" s="5"/>
      <c r="N574" s="5"/>
      <c r="R574" s="417"/>
      <c r="T574" s="5"/>
    </row>
    <row r="575" spans="1:20">
      <c r="A575" s="5"/>
      <c r="B575" s="5"/>
      <c r="C575" s="5"/>
      <c r="H575" s="5"/>
      <c r="J575" s="5"/>
      <c r="M575" s="5"/>
      <c r="N575" s="5"/>
      <c r="R575" s="417"/>
      <c r="T575" s="5"/>
    </row>
    <row r="576" spans="1:20">
      <c r="A576" s="5"/>
      <c r="B576" s="5"/>
      <c r="C576" s="5"/>
      <c r="H576" s="5"/>
      <c r="I576" s="53"/>
      <c r="J576" s="5"/>
      <c r="M576" s="5"/>
      <c r="N576" s="5"/>
      <c r="R576" s="417"/>
      <c r="T576" s="5"/>
    </row>
    <row r="577" spans="1:20">
      <c r="A577" s="5"/>
      <c r="B577" s="5"/>
      <c r="C577" s="5"/>
      <c r="H577" s="5"/>
      <c r="J577" s="5"/>
      <c r="M577" s="5"/>
      <c r="N577" s="5"/>
      <c r="R577" s="417"/>
      <c r="T577" s="5"/>
    </row>
    <row r="578" spans="1:20">
      <c r="A578" s="5"/>
      <c r="B578" s="5"/>
      <c r="C578" s="5"/>
      <c r="H578" s="5"/>
      <c r="J578" s="5"/>
      <c r="M578" s="5"/>
      <c r="N578" s="5"/>
      <c r="R578" s="417"/>
      <c r="T578" s="5"/>
    </row>
    <row r="579" spans="1:20">
      <c r="A579" s="5"/>
      <c r="B579" s="5"/>
      <c r="C579" s="5"/>
      <c r="H579" s="5"/>
      <c r="J579" s="5"/>
      <c r="M579" s="5"/>
      <c r="N579" s="5"/>
      <c r="R579" s="417"/>
      <c r="T579" s="5"/>
    </row>
    <row r="580" spans="1:20">
      <c r="A580" s="5"/>
      <c r="B580" s="5"/>
      <c r="C580" s="5"/>
      <c r="H580" s="5"/>
      <c r="J580" s="5"/>
      <c r="M580" s="5"/>
      <c r="N580" s="5"/>
      <c r="R580" s="417"/>
      <c r="T580" s="5"/>
    </row>
    <row r="581" spans="1:20">
      <c r="A581" s="5"/>
      <c r="B581" s="5"/>
      <c r="C581" s="5"/>
      <c r="H581" s="5"/>
      <c r="J581" s="5"/>
      <c r="M581" s="5"/>
      <c r="N581" s="5"/>
      <c r="R581" s="417"/>
      <c r="T581" s="5"/>
    </row>
    <row r="582" spans="1:20">
      <c r="A582" s="5"/>
      <c r="B582" s="5"/>
      <c r="C582" s="5"/>
      <c r="H582" s="5"/>
      <c r="J582" s="5"/>
      <c r="M582" s="5"/>
      <c r="N582" s="5"/>
      <c r="R582" s="417"/>
      <c r="T582" s="5"/>
    </row>
    <row r="583" spans="1:20">
      <c r="A583" s="5"/>
      <c r="B583" s="5"/>
      <c r="C583" s="5"/>
      <c r="H583" s="5"/>
      <c r="J583" s="5"/>
      <c r="M583" s="5"/>
      <c r="N583" s="5"/>
      <c r="R583" s="417"/>
      <c r="T583" s="5"/>
    </row>
    <row r="584" spans="1:20">
      <c r="A584" s="5"/>
      <c r="B584" s="5"/>
      <c r="C584" s="5"/>
      <c r="H584" s="5"/>
      <c r="J584" s="5"/>
      <c r="M584" s="5"/>
      <c r="N584" s="5"/>
      <c r="R584" s="417"/>
      <c r="T584" s="5"/>
    </row>
    <row r="585" spans="1:20">
      <c r="A585" s="5"/>
      <c r="B585" s="5"/>
      <c r="C585" s="5"/>
      <c r="H585" s="5"/>
      <c r="J585" s="5"/>
      <c r="M585" s="5"/>
      <c r="N585" s="5"/>
      <c r="R585" s="417"/>
      <c r="T585" s="5"/>
    </row>
    <row r="586" spans="1:20">
      <c r="A586" s="5"/>
      <c r="B586" s="5"/>
      <c r="C586" s="5"/>
      <c r="H586" s="5"/>
      <c r="J586" s="5"/>
      <c r="M586" s="5"/>
      <c r="N586" s="5"/>
      <c r="R586" s="417"/>
      <c r="T586" s="5"/>
    </row>
    <row r="587" spans="1:20">
      <c r="A587" s="5"/>
      <c r="B587" s="5"/>
      <c r="C587" s="5"/>
      <c r="H587" s="5"/>
      <c r="J587" s="5"/>
      <c r="M587" s="5"/>
      <c r="N587" s="5"/>
      <c r="R587" s="417"/>
      <c r="T587" s="5"/>
    </row>
    <row r="588" spans="1:20">
      <c r="A588" s="5"/>
      <c r="B588" s="5"/>
      <c r="C588" s="5"/>
      <c r="H588" s="5"/>
      <c r="J588" s="5"/>
      <c r="M588" s="5"/>
      <c r="N588" s="5"/>
      <c r="R588" s="417"/>
      <c r="T588" s="5"/>
    </row>
    <row r="589" spans="1:20">
      <c r="A589" s="5"/>
      <c r="B589" s="5"/>
      <c r="C589" s="5"/>
      <c r="H589" s="5"/>
      <c r="J589" s="5"/>
      <c r="M589" s="5"/>
      <c r="N589" s="5"/>
      <c r="R589" s="417"/>
      <c r="T589" s="5"/>
    </row>
  </sheetData>
  <sortState xmlns:xlrd2="http://schemas.microsoft.com/office/spreadsheetml/2017/richdata2" ref="A119:I139">
    <sortCondition ref="B119:B139"/>
  </sortState>
  <conditionalFormatting sqref="I76:I88 I520:I535 I554 I556:I569 I577:I1048576 I90:I99 I1:I9 I12:I19 I24 I33:I36 I43:I46 I53:I59 I38:I39 I48:I49 I63:I64 I341:I346 I351:I356 I361:I366 I381:I382 I391:I396 I371:I379 I384 I386 I538:I552 I571:I575 I113:I336 I401:I518">
    <cfRule type="containsText" dxfId="45" priority="65" operator="containsText" text="No">
      <formula>NOT(ISERROR(SEARCH("No",I1)))</formula>
    </cfRule>
  </conditionalFormatting>
  <conditionalFormatting sqref="I555">
    <cfRule type="containsText" dxfId="44" priority="64" operator="containsText" text="No">
      <formula>NOT(ISERROR(SEARCH("No",I555)))</formula>
    </cfRule>
  </conditionalFormatting>
  <conditionalFormatting sqref="I66 I74 I22 I32 I42 I52">
    <cfRule type="containsText" dxfId="43" priority="63" operator="containsText" text="No">
      <formula>NOT(ISERROR(SEARCH("No",I22)))</formula>
    </cfRule>
  </conditionalFormatting>
  <conditionalFormatting sqref="I75">
    <cfRule type="containsText" dxfId="42" priority="62" operator="containsText" text="No">
      <formula>NOT(ISERROR(SEARCH("No",I75)))</formula>
    </cfRule>
  </conditionalFormatting>
  <conditionalFormatting sqref="I65">
    <cfRule type="containsText" dxfId="41" priority="59" operator="containsText" text="No">
      <formula>NOT(ISERROR(SEARCH("No",I65)))</formula>
    </cfRule>
  </conditionalFormatting>
  <conditionalFormatting sqref="I67:I73">
    <cfRule type="containsText" dxfId="40" priority="58" operator="containsText" text="No">
      <formula>NOT(ISERROR(SEARCH("No",I67)))</formula>
    </cfRule>
  </conditionalFormatting>
  <conditionalFormatting sqref="I89">
    <cfRule type="containsText" dxfId="39" priority="57" operator="containsText" text="No">
      <formula>NOT(ISERROR(SEARCH("No",I89)))</formula>
    </cfRule>
  </conditionalFormatting>
  <conditionalFormatting sqref="I100">
    <cfRule type="containsText" dxfId="38" priority="52" operator="containsText" text="No">
      <formula>NOT(ISERROR(SEARCH("No",I100)))</formula>
    </cfRule>
  </conditionalFormatting>
  <conditionalFormatting sqref="I519">
    <cfRule type="containsText" dxfId="37" priority="51" operator="containsText" text="No">
      <formula>NOT(ISERROR(SEARCH("No",I519)))</formula>
    </cfRule>
  </conditionalFormatting>
  <conditionalFormatting sqref="I553">
    <cfRule type="containsText" dxfId="36" priority="50" operator="containsText" text="No">
      <formula>NOT(ISERROR(SEARCH("No",I553)))</formula>
    </cfRule>
  </conditionalFormatting>
  <conditionalFormatting sqref="I60:I62">
    <cfRule type="containsText" dxfId="35" priority="44" operator="containsText" text="No">
      <formula>NOT(ISERROR(SEARCH("No",I60)))</formula>
    </cfRule>
  </conditionalFormatting>
  <conditionalFormatting sqref="I50:I51">
    <cfRule type="containsText" dxfId="34" priority="43" operator="containsText" text="No">
      <formula>NOT(ISERROR(SEARCH("No",I50)))</formula>
    </cfRule>
  </conditionalFormatting>
  <conditionalFormatting sqref="I40:I41">
    <cfRule type="containsText" dxfId="33" priority="42" operator="containsText" text="No">
      <formula>NOT(ISERROR(SEARCH("No",I40)))</formula>
    </cfRule>
  </conditionalFormatting>
  <conditionalFormatting sqref="I30:I31">
    <cfRule type="containsText" dxfId="32" priority="41" operator="containsText" text="No">
      <formula>NOT(ISERROR(SEARCH("No",I30)))</formula>
    </cfRule>
  </conditionalFormatting>
  <conditionalFormatting sqref="I20:I21">
    <cfRule type="containsText" dxfId="31" priority="40" operator="containsText" text="No">
      <formula>NOT(ISERROR(SEARCH("No",I20)))</formula>
    </cfRule>
  </conditionalFormatting>
  <conditionalFormatting sqref="I10:I11">
    <cfRule type="containsText" dxfId="30" priority="39" operator="containsText" text="No">
      <formula>NOT(ISERROR(SEARCH("No",I10)))</formula>
    </cfRule>
  </conditionalFormatting>
  <conditionalFormatting sqref="I23">
    <cfRule type="containsText" dxfId="29" priority="38" operator="containsText" text="No">
      <formula>NOT(ISERROR(SEARCH("No",I23)))</formula>
    </cfRule>
  </conditionalFormatting>
  <conditionalFormatting sqref="I25:I29">
    <cfRule type="containsText" dxfId="28" priority="37" operator="containsText" text="No">
      <formula>NOT(ISERROR(SEARCH("No",I25)))</formula>
    </cfRule>
  </conditionalFormatting>
  <conditionalFormatting sqref="I37">
    <cfRule type="containsText" dxfId="27" priority="36" operator="containsText" text="No">
      <formula>NOT(ISERROR(SEARCH("No",I37)))</formula>
    </cfRule>
  </conditionalFormatting>
  <conditionalFormatting sqref="I47">
    <cfRule type="containsText" dxfId="26" priority="35" operator="containsText" text="No">
      <formula>NOT(ISERROR(SEARCH("No",I47)))</formula>
    </cfRule>
  </conditionalFormatting>
  <conditionalFormatting sqref="I101:I110">
    <cfRule type="containsText" dxfId="25" priority="33" operator="containsText" text="No">
      <formula>NOT(ISERROR(SEARCH("No",I101)))</formula>
    </cfRule>
  </conditionalFormatting>
  <conditionalFormatting sqref="I111:I112">
    <cfRule type="containsText" dxfId="24" priority="32" operator="containsText" text="No">
      <formula>NOT(ISERROR(SEARCH("No",I111)))</formula>
    </cfRule>
  </conditionalFormatting>
  <conditionalFormatting sqref="I340">
    <cfRule type="containsText" dxfId="23" priority="24" operator="containsText" text="No">
      <formula>NOT(ISERROR(SEARCH("No",I340)))</formula>
    </cfRule>
  </conditionalFormatting>
  <conditionalFormatting sqref="I350">
    <cfRule type="containsText" dxfId="22" priority="23" operator="containsText" text="No">
      <formula>NOT(ISERROR(SEARCH("No",I350)))</formula>
    </cfRule>
  </conditionalFormatting>
  <conditionalFormatting sqref="I360">
    <cfRule type="containsText" dxfId="21" priority="22" operator="containsText" text="No">
      <formula>NOT(ISERROR(SEARCH("No",I360)))</formula>
    </cfRule>
  </conditionalFormatting>
  <conditionalFormatting sqref="I370">
    <cfRule type="containsText" dxfId="20" priority="21" operator="containsText" text="No">
      <formula>NOT(ISERROR(SEARCH("No",I370)))</formula>
    </cfRule>
  </conditionalFormatting>
  <conditionalFormatting sqref="I380">
    <cfRule type="containsText" dxfId="19" priority="20" operator="containsText" text="No">
      <formula>NOT(ISERROR(SEARCH("No",I380)))</formula>
    </cfRule>
  </conditionalFormatting>
  <conditionalFormatting sqref="I390">
    <cfRule type="containsText" dxfId="18" priority="19" operator="containsText" text="No">
      <formula>NOT(ISERROR(SEARCH("No",I390)))</formula>
    </cfRule>
  </conditionalFormatting>
  <conditionalFormatting sqref="I400">
    <cfRule type="containsText" dxfId="17" priority="18" operator="containsText" text="No">
      <formula>NOT(ISERROR(SEARCH("No",I400)))</formula>
    </cfRule>
  </conditionalFormatting>
  <conditionalFormatting sqref="I337">
    <cfRule type="containsText" dxfId="16" priority="17" operator="containsText" text="No">
      <formula>NOT(ISERROR(SEARCH("No",I337)))</formula>
    </cfRule>
  </conditionalFormatting>
  <conditionalFormatting sqref="I338:I339">
    <cfRule type="containsText" dxfId="15" priority="16" operator="containsText" text="No">
      <formula>NOT(ISERROR(SEARCH("No",I338)))</formula>
    </cfRule>
  </conditionalFormatting>
  <conditionalFormatting sqref="I348:I349">
    <cfRule type="containsText" dxfId="14" priority="15" operator="containsText" text="No">
      <formula>NOT(ISERROR(SEARCH("No",I348)))</formula>
    </cfRule>
  </conditionalFormatting>
  <conditionalFormatting sqref="I347">
    <cfRule type="containsText" dxfId="13" priority="14" operator="containsText" text="No">
      <formula>NOT(ISERROR(SEARCH("No",I347)))</formula>
    </cfRule>
  </conditionalFormatting>
  <conditionalFormatting sqref="I358:I359">
    <cfRule type="containsText" dxfId="12" priority="13" operator="containsText" text="No">
      <formula>NOT(ISERROR(SEARCH("No",I358)))</formula>
    </cfRule>
  </conditionalFormatting>
  <conditionalFormatting sqref="I357">
    <cfRule type="containsText" dxfId="11" priority="12" operator="containsText" text="No">
      <formula>NOT(ISERROR(SEARCH("No",I357)))</formula>
    </cfRule>
  </conditionalFormatting>
  <conditionalFormatting sqref="I368">
    <cfRule type="containsText" dxfId="10" priority="11" operator="containsText" text="No">
      <formula>NOT(ISERROR(SEARCH("No",I368)))</formula>
    </cfRule>
  </conditionalFormatting>
  <conditionalFormatting sqref="I367">
    <cfRule type="containsText" dxfId="9" priority="10" operator="containsText" text="No">
      <formula>NOT(ISERROR(SEARCH("No",I367)))</formula>
    </cfRule>
  </conditionalFormatting>
  <conditionalFormatting sqref="I369">
    <cfRule type="containsText" dxfId="8" priority="9" operator="containsText" text="No">
      <formula>NOT(ISERROR(SEARCH("No",I369)))</formula>
    </cfRule>
  </conditionalFormatting>
  <conditionalFormatting sqref="I388:I389">
    <cfRule type="containsText" dxfId="7" priority="8" operator="containsText" text="No">
      <formula>NOT(ISERROR(SEARCH("No",I388)))</formula>
    </cfRule>
  </conditionalFormatting>
  <conditionalFormatting sqref="I387">
    <cfRule type="containsText" dxfId="6" priority="7" operator="containsText" text="No">
      <formula>NOT(ISERROR(SEARCH("No",I387)))</formula>
    </cfRule>
  </conditionalFormatting>
  <conditionalFormatting sqref="I383">
    <cfRule type="containsText" dxfId="5" priority="6" operator="containsText" text="No">
      <formula>NOT(ISERROR(SEARCH("No",I383)))</formula>
    </cfRule>
  </conditionalFormatting>
  <conditionalFormatting sqref="I385">
    <cfRule type="containsText" dxfId="4" priority="5" operator="containsText" text="No">
      <formula>NOT(ISERROR(SEARCH("No",I385)))</formula>
    </cfRule>
  </conditionalFormatting>
  <conditionalFormatting sqref="I398:I399">
    <cfRule type="containsText" dxfId="3" priority="4" operator="containsText" text="No">
      <formula>NOT(ISERROR(SEARCH("No",I398)))</formula>
    </cfRule>
  </conditionalFormatting>
  <conditionalFormatting sqref="I397">
    <cfRule type="containsText" dxfId="2" priority="3" operator="containsText" text="No">
      <formula>NOT(ISERROR(SEARCH("No",I397)))</formula>
    </cfRule>
  </conditionalFormatting>
  <conditionalFormatting sqref="I536:I537">
    <cfRule type="containsText" dxfId="1" priority="2" operator="containsText" text="No">
      <formula>NOT(ISERROR(SEARCH("No",I536)))</formula>
    </cfRule>
  </conditionalFormatting>
  <conditionalFormatting sqref="I570">
    <cfRule type="containsText" dxfId="0" priority="1" operator="containsText" text="No">
      <formula>NOT(ISERROR(SEARCH("No",I570)))</formula>
    </cfRule>
  </conditionalFormatting>
  <hyperlinks>
    <hyperlink ref="T425" r:id="rId1" display="https://www.fas.org/sgp/crs/misc/R40562.pdf, p.3, paragraph 1" xr:uid="{00000000-0004-0000-0100-000000000000}"/>
    <hyperlink ref="S101" r:id="rId2" xr:uid="{00000000-0004-0000-0100-000001000000}"/>
    <hyperlink ref="S290" r:id="rId3" xr:uid="{00000000-0004-0000-0100-000002000000}"/>
    <hyperlink ref="S287" r:id="rId4" xr:uid="{00000000-0004-0000-0100-000003000000}"/>
    <hyperlink ref="S288:S289" r:id="rId5" display="https://www.energysage.com/solar/cost-benefit/solar-investment-tax-credit/" xr:uid="{00000000-0004-0000-0100-000004000000}"/>
    <hyperlink ref="S292" r:id="rId6" xr:uid="{00000000-0004-0000-0100-000005000000}"/>
    <hyperlink ref="S285" r:id="rId7" xr:uid="{00000000-0004-0000-0100-000006000000}"/>
  </hyperlinks>
  <pageMargins left="0.7" right="0.7" top="0.75" bottom="0.75" header="0.3" footer="0.3"/>
  <pageSetup orientation="portrait" horizontalDpi="1200" verticalDpi="1200" r:id="rId8"/>
  <ignoredErrors>
    <ignoredError sqref="K297 M96 M94" formula="1"/>
  </ignoredErrors>
  <legacyDrawing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31"/>
  <sheetViews>
    <sheetView workbookViewId="0">
      <pane ySplit="1" topLeftCell="A2" activePane="bottomLeft" state="frozen"/>
      <selection pane="bottomLeft"/>
    </sheetView>
  </sheetViews>
  <sheetFormatPr defaultColWidth="9.140625" defaultRowHeight="15"/>
  <cols>
    <col min="1" max="1" width="37.28515625" style="81" customWidth="1"/>
    <col min="2" max="2" width="27.5703125" style="81" customWidth="1"/>
    <col min="3" max="3" width="18.7109375" style="81" customWidth="1"/>
    <col min="4" max="4" width="16.42578125" style="81" customWidth="1"/>
    <col min="5" max="5" width="30.140625" style="81" customWidth="1"/>
    <col min="6" max="6" width="95" style="81" customWidth="1"/>
    <col min="7" max="7" width="37.42578125" style="81" customWidth="1"/>
    <col min="8" max="8" width="34.28515625" style="81" customWidth="1"/>
    <col min="9" max="16384" width="9.140625" style="81"/>
  </cols>
  <sheetData>
    <row r="1" spans="1:8" s="343" customFormat="1" ht="30">
      <c r="A1" s="340" t="s">
        <v>2575</v>
      </c>
      <c r="B1" s="341" t="s">
        <v>2576</v>
      </c>
      <c r="C1" s="341" t="s">
        <v>67</v>
      </c>
      <c r="D1" s="341" t="s">
        <v>69</v>
      </c>
      <c r="E1" s="341" t="s">
        <v>511</v>
      </c>
      <c r="F1" s="341" t="s">
        <v>68</v>
      </c>
      <c r="G1" s="341" t="s">
        <v>2598</v>
      </c>
      <c r="H1" s="342" t="s">
        <v>343</v>
      </c>
    </row>
    <row r="2" spans="1:8">
      <c r="A2" s="348" t="s">
        <v>2606</v>
      </c>
      <c r="B2" s="346" t="s">
        <v>2607</v>
      </c>
      <c r="C2" s="346" t="s">
        <v>70</v>
      </c>
      <c r="D2" s="346" t="s">
        <v>71</v>
      </c>
      <c r="E2" s="346" t="s">
        <v>415</v>
      </c>
      <c r="F2" s="346" t="s">
        <v>201</v>
      </c>
    </row>
    <row r="3" spans="1:8">
      <c r="A3" s="348" t="s">
        <v>2606</v>
      </c>
      <c r="B3" s="346" t="s">
        <v>2608</v>
      </c>
      <c r="C3" s="347" t="s">
        <v>70</v>
      </c>
      <c r="D3" s="347" t="s">
        <v>71</v>
      </c>
      <c r="E3" s="347" t="s">
        <v>415</v>
      </c>
      <c r="F3" s="346" t="s">
        <v>2574</v>
      </c>
      <c r="H3" s="346"/>
    </row>
    <row r="4" spans="1:8" ht="90">
      <c r="A4" s="348" t="s">
        <v>2606</v>
      </c>
      <c r="B4" s="347" t="s">
        <v>2609</v>
      </c>
      <c r="C4" s="346" t="s">
        <v>72</v>
      </c>
      <c r="D4" s="346" t="s">
        <v>73</v>
      </c>
      <c r="E4" s="347" t="s">
        <v>415</v>
      </c>
      <c r="F4" s="346" t="s">
        <v>3399</v>
      </c>
      <c r="G4" s="346" t="s">
        <v>3400</v>
      </c>
      <c r="H4" s="346" t="s">
        <v>3401</v>
      </c>
    </row>
    <row r="5" spans="1:8" ht="30">
      <c r="A5" s="348" t="s">
        <v>2606</v>
      </c>
      <c r="B5" s="347" t="s">
        <v>2610</v>
      </c>
      <c r="C5" s="346" t="s">
        <v>72</v>
      </c>
      <c r="D5" s="346" t="s">
        <v>73</v>
      </c>
      <c r="E5" s="347" t="s">
        <v>415</v>
      </c>
      <c r="F5" s="346" t="s">
        <v>3402</v>
      </c>
      <c r="G5" s="346" t="s">
        <v>3403</v>
      </c>
      <c r="H5" s="346" t="s">
        <v>3404</v>
      </c>
    </row>
    <row r="6" spans="1:8" ht="30">
      <c r="A6" s="348" t="s">
        <v>2606</v>
      </c>
      <c r="B6" s="347" t="s">
        <v>2611</v>
      </c>
      <c r="C6" s="346" t="s">
        <v>72</v>
      </c>
      <c r="D6" s="346" t="s">
        <v>73</v>
      </c>
      <c r="E6" s="347" t="s">
        <v>415</v>
      </c>
      <c r="F6" s="346" t="s">
        <v>3079</v>
      </c>
      <c r="G6" s="81" t="s">
        <v>3080</v>
      </c>
      <c r="H6" s="346" t="s">
        <v>3081</v>
      </c>
    </row>
    <row r="7" spans="1:8">
      <c r="A7" s="348" t="s">
        <v>2606</v>
      </c>
      <c r="B7" s="347" t="s">
        <v>152</v>
      </c>
      <c r="C7" s="346" t="s">
        <v>70</v>
      </c>
      <c r="D7" s="346" t="s">
        <v>71</v>
      </c>
      <c r="E7" s="346" t="s">
        <v>415</v>
      </c>
      <c r="F7" s="346" t="s">
        <v>2805</v>
      </c>
      <c r="H7" s="346"/>
    </row>
    <row r="8" spans="1:8">
      <c r="A8" s="348" t="s">
        <v>2606</v>
      </c>
      <c r="B8" s="347" t="s">
        <v>2803</v>
      </c>
      <c r="C8" s="346" t="s">
        <v>70</v>
      </c>
      <c r="D8" s="346" t="s">
        <v>71</v>
      </c>
      <c r="E8" s="346" t="s">
        <v>415</v>
      </c>
      <c r="F8" s="346" t="s">
        <v>2806</v>
      </c>
      <c r="H8" s="346"/>
    </row>
    <row r="9" spans="1:8">
      <c r="A9" s="348" t="s">
        <v>2606</v>
      </c>
      <c r="B9" s="347" t="s">
        <v>2917</v>
      </c>
      <c r="C9" s="346" t="s">
        <v>70</v>
      </c>
      <c r="D9" s="346" t="s">
        <v>71</v>
      </c>
      <c r="E9" s="346" t="s">
        <v>415</v>
      </c>
      <c r="F9" s="346" t="s">
        <v>2936</v>
      </c>
      <c r="H9" s="346"/>
    </row>
    <row r="10" spans="1:8">
      <c r="A10" s="348" t="s">
        <v>2606</v>
      </c>
      <c r="B10" s="347" t="s">
        <v>103</v>
      </c>
      <c r="C10" s="346" t="s">
        <v>70</v>
      </c>
      <c r="D10" s="346" t="s">
        <v>71</v>
      </c>
      <c r="E10" s="346" t="s">
        <v>415</v>
      </c>
      <c r="F10" s="346" t="s">
        <v>2807</v>
      </c>
      <c r="H10" s="346"/>
    </row>
    <row r="11" spans="1:8">
      <c r="A11" s="348" t="s">
        <v>2606</v>
      </c>
      <c r="B11" s="347" t="s">
        <v>9</v>
      </c>
      <c r="C11" s="346" t="s">
        <v>70</v>
      </c>
      <c r="D11" s="346" t="s">
        <v>71</v>
      </c>
      <c r="E11" s="346" t="s">
        <v>415</v>
      </c>
      <c r="F11" s="346" t="s">
        <v>2861</v>
      </c>
      <c r="H11" s="346"/>
    </row>
    <row r="12" spans="1:8">
      <c r="A12" s="348" t="s">
        <v>2606</v>
      </c>
      <c r="B12" s="347" t="s">
        <v>2804</v>
      </c>
      <c r="C12" s="346" t="s">
        <v>70</v>
      </c>
      <c r="D12" s="346" t="s">
        <v>71</v>
      </c>
      <c r="E12" s="346" t="s">
        <v>415</v>
      </c>
      <c r="F12" s="346" t="s">
        <v>2808</v>
      </c>
      <c r="H12" s="346"/>
    </row>
    <row r="13" spans="1:8">
      <c r="A13" s="348" t="s">
        <v>2606</v>
      </c>
      <c r="B13" s="347" t="s">
        <v>4</v>
      </c>
      <c r="C13" s="346" t="s">
        <v>70</v>
      </c>
      <c r="D13" s="346" t="s">
        <v>71</v>
      </c>
      <c r="E13" s="346" t="s">
        <v>415</v>
      </c>
      <c r="F13" s="346" t="s">
        <v>2809</v>
      </c>
      <c r="H13" s="346"/>
    </row>
    <row r="14" spans="1:8" ht="15.75" thickBot="1">
      <c r="A14" s="400" t="s">
        <v>2606</v>
      </c>
      <c r="B14" s="393" t="s">
        <v>2813</v>
      </c>
      <c r="C14" s="394" t="s">
        <v>70</v>
      </c>
      <c r="D14" s="394" t="s">
        <v>71</v>
      </c>
      <c r="E14" s="394" t="s">
        <v>415</v>
      </c>
      <c r="F14" s="394" t="s">
        <v>2810</v>
      </c>
      <c r="G14" s="395"/>
      <c r="H14" s="394"/>
    </row>
    <row r="15" spans="1:8">
      <c r="A15" s="347" t="s">
        <v>2612</v>
      </c>
      <c r="B15" s="347" t="s">
        <v>2359</v>
      </c>
      <c r="C15" s="346" t="s">
        <v>70</v>
      </c>
      <c r="D15" s="346" t="s">
        <v>71</v>
      </c>
      <c r="E15" s="346" t="s">
        <v>415</v>
      </c>
      <c r="F15" s="346" t="s">
        <v>2597</v>
      </c>
      <c r="H15" s="346"/>
    </row>
    <row r="16" spans="1:8">
      <c r="A16" s="347" t="s">
        <v>2612</v>
      </c>
      <c r="B16" s="348" t="s">
        <v>2375</v>
      </c>
      <c r="C16" s="346" t="s">
        <v>70</v>
      </c>
      <c r="D16" s="346" t="s">
        <v>71</v>
      </c>
      <c r="E16" s="346" t="s">
        <v>415</v>
      </c>
      <c r="F16" s="346" t="s">
        <v>2588</v>
      </c>
      <c r="H16" s="346"/>
    </row>
    <row r="17" spans="1:8">
      <c r="A17" s="347" t="s">
        <v>2612</v>
      </c>
      <c r="B17" s="348" t="s">
        <v>2377</v>
      </c>
      <c r="C17" s="346" t="s">
        <v>70</v>
      </c>
      <c r="D17" s="346" t="s">
        <v>71</v>
      </c>
      <c r="E17" s="346" t="s">
        <v>415</v>
      </c>
      <c r="F17" s="346" t="s">
        <v>2587</v>
      </c>
      <c r="H17" s="346"/>
    </row>
    <row r="18" spans="1:8">
      <c r="A18" s="347" t="s">
        <v>2612</v>
      </c>
      <c r="B18" s="348" t="s">
        <v>2584</v>
      </c>
      <c r="C18" s="346" t="s">
        <v>70</v>
      </c>
      <c r="D18" s="346" t="s">
        <v>71</v>
      </c>
      <c r="E18" s="346" t="s">
        <v>415</v>
      </c>
      <c r="F18" s="346" t="s">
        <v>2586</v>
      </c>
      <c r="H18" s="346"/>
    </row>
    <row r="19" spans="1:8">
      <c r="A19" s="347" t="s">
        <v>2612</v>
      </c>
      <c r="B19" s="348" t="s">
        <v>2583</v>
      </c>
      <c r="C19" s="346" t="s">
        <v>70</v>
      </c>
      <c r="D19" s="346" t="s">
        <v>71</v>
      </c>
      <c r="E19" s="346" t="s">
        <v>2585</v>
      </c>
      <c r="F19" s="346" t="s">
        <v>2592</v>
      </c>
      <c r="H19" s="346"/>
    </row>
    <row r="20" spans="1:8">
      <c r="A20" s="347" t="s">
        <v>2612</v>
      </c>
      <c r="B20" s="348" t="s">
        <v>2366</v>
      </c>
      <c r="C20" s="346" t="s">
        <v>70</v>
      </c>
      <c r="D20" s="346" t="s">
        <v>71</v>
      </c>
      <c r="E20" s="346" t="s">
        <v>2585</v>
      </c>
      <c r="F20" s="346" t="s">
        <v>2593</v>
      </c>
      <c r="H20" s="346"/>
    </row>
    <row r="21" spans="1:8">
      <c r="A21" s="347" t="s">
        <v>2612</v>
      </c>
      <c r="B21" s="348" t="s">
        <v>2371</v>
      </c>
      <c r="C21" s="346" t="s">
        <v>70</v>
      </c>
      <c r="D21" s="346" t="s">
        <v>71</v>
      </c>
      <c r="E21" s="346" t="s">
        <v>2585</v>
      </c>
      <c r="F21" s="346" t="s">
        <v>2590</v>
      </c>
      <c r="H21" s="346"/>
    </row>
    <row r="22" spans="1:8">
      <c r="A22" s="347" t="s">
        <v>2612</v>
      </c>
      <c r="B22" s="348" t="s">
        <v>2373</v>
      </c>
      <c r="C22" s="346" t="s">
        <v>70</v>
      </c>
      <c r="D22" s="346" t="s">
        <v>71</v>
      </c>
      <c r="E22" s="346" t="s">
        <v>2585</v>
      </c>
      <c r="F22" s="346" t="s">
        <v>2589</v>
      </c>
      <c r="H22" s="346"/>
    </row>
    <row r="23" spans="1:8">
      <c r="A23" s="347" t="s">
        <v>2612</v>
      </c>
      <c r="B23" s="348" t="s">
        <v>2364</v>
      </c>
      <c r="C23" s="346" t="s">
        <v>70</v>
      </c>
      <c r="D23" s="346" t="s">
        <v>71</v>
      </c>
      <c r="E23" s="346" t="s">
        <v>415</v>
      </c>
      <c r="F23" s="346" t="s">
        <v>2594</v>
      </c>
      <c r="H23" s="346"/>
    </row>
    <row r="24" spans="1:8">
      <c r="A24" s="347" t="s">
        <v>2612</v>
      </c>
      <c r="B24" s="348" t="s">
        <v>2361</v>
      </c>
      <c r="C24" s="346" t="s">
        <v>70</v>
      </c>
      <c r="D24" s="346" t="s">
        <v>71</v>
      </c>
      <c r="E24" s="346" t="s">
        <v>2585</v>
      </c>
      <c r="F24" s="346" t="s">
        <v>2596</v>
      </c>
      <c r="H24" s="346"/>
    </row>
    <row r="25" spans="1:8">
      <c r="A25" s="347" t="s">
        <v>2612</v>
      </c>
      <c r="B25" s="348" t="s">
        <v>2369</v>
      </c>
      <c r="C25" s="346" t="s">
        <v>70</v>
      </c>
      <c r="D25" s="346" t="s">
        <v>71</v>
      </c>
      <c r="E25" s="346" t="s">
        <v>415</v>
      </c>
      <c r="F25" s="346" t="s">
        <v>2591</v>
      </c>
      <c r="H25" s="346"/>
    </row>
    <row r="26" spans="1:8" ht="15.75" thickBot="1">
      <c r="A26" s="393" t="s">
        <v>2612</v>
      </c>
      <c r="B26" s="400" t="s">
        <v>566</v>
      </c>
      <c r="C26" s="394" t="s">
        <v>70</v>
      </c>
      <c r="D26" s="394" t="s">
        <v>71</v>
      </c>
      <c r="E26" s="394" t="s">
        <v>415</v>
      </c>
      <c r="F26" s="394" t="s">
        <v>2595</v>
      </c>
      <c r="G26" s="395"/>
      <c r="H26" s="394"/>
    </row>
    <row r="27" spans="1:8" ht="60">
      <c r="A27" s="347" t="s">
        <v>2613</v>
      </c>
      <c r="B27" s="347" t="s">
        <v>2609</v>
      </c>
      <c r="C27" s="346" t="s">
        <v>72</v>
      </c>
      <c r="D27" s="346" t="s">
        <v>73</v>
      </c>
      <c r="E27" s="346" t="s">
        <v>415</v>
      </c>
      <c r="F27" s="346" t="s">
        <v>2937</v>
      </c>
      <c r="G27" s="81" t="s">
        <v>2916</v>
      </c>
      <c r="H27" s="346" t="s">
        <v>3015</v>
      </c>
    </row>
    <row r="28" spans="1:8" ht="90">
      <c r="A28" s="347" t="s">
        <v>2613</v>
      </c>
      <c r="B28" s="347" t="s">
        <v>2938</v>
      </c>
      <c r="C28" s="346" t="s">
        <v>72</v>
      </c>
      <c r="D28" s="346" t="s">
        <v>73</v>
      </c>
      <c r="E28" s="346" t="s">
        <v>415</v>
      </c>
      <c r="F28" s="346" t="s">
        <v>2679</v>
      </c>
      <c r="G28" s="81" t="s">
        <v>2824</v>
      </c>
      <c r="H28" s="346" t="s">
        <v>2680</v>
      </c>
    </row>
    <row r="29" spans="1:8" ht="60.75" thickBot="1">
      <c r="A29" s="393" t="s">
        <v>2613</v>
      </c>
      <c r="B29" s="393" t="s">
        <v>2614</v>
      </c>
      <c r="C29" s="394" t="s">
        <v>72</v>
      </c>
      <c r="D29" s="394" t="s">
        <v>73</v>
      </c>
      <c r="E29" s="394" t="s">
        <v>415</v>
      </c>
      <c r="F29" s="395" t="s">
        <v>3333</v>
      </c>
      <c r="G29" s="395" t="s">
        <v>3334</v>
      </c>
      <c r="H29" s="394" t="s">
        <v>3335</v>
      </c>
    </row>
    <row r="30" spans="1:8">
      <c r="A30" s="347" t="s">
        <v>3280</v>
      </c>
      <c r="B30" s="347" t="s">
        <v>3034</v>
      </c>
      <c r="C30" s="346" t="s">
        <v>70</v>
      </c>
      <c r="D30" s="346" t="s">
        <v>507</v>
      </c>
      <c r="E30" s="81" t="s">
        <v>415</v>
      </c>
      <c r="F30" s="81" t="s">
        <v>201</v>
      </c>
      <c r="H30" s="346"/>
    </row>
    <row r="31" spans="1:8">
      <c r="A31" s="347" t="s">
        <v>3280</v>
      </c>
      <c r="B31" s="347" t="s">
        <v>152</v>
      </c>
      <c r="C31" s="346" t="s">
        <v>70</v>
      </c>
      <c r="D31" s="346" t="s">
        <v>507</v>
      </c>
      <c r="E31" s="81" t="s">
        <v>415</v>
      </c>
      <c r="F31" s="346" t="s">
        <v>2805</v>
      </c>
      <c r="H31" s="346"/>
    </row>
    <row r="32" spans="1:8">
      <c r="A32" s="347" t="s">
        <v>3280</v>
      </c>
      <c r="B32" s="347" t="s">
        <v>2803</v>
      </c>
      <c r="C32" s="346" t="s">
        <v>70</v>
      </c>
      <c r="D32" s="346" t="s">
        <v>507</v>
      </c>
      <c r="E32" s="81" t="s">
        <v>415</v>
      </c>
      <c r="F32" s="346" t="s">
        <v>2806</v>
      </c>
      <c r="H32" s="346"/>
    </row>
    <row r="33" spans="1:8">
      <c r="A33" s="347" t="s">
        <v>3280</v>
      </c>
      <c r="B33" s="347" t="s">
        <v>2917</v>
      </c>
      <c r="C33" s="346" t="s">
        <v>70</v>
      </c>
      <c r="D33" s="346" t="s">
        <v>507</v>
      </c>
      <c r="E33" s="81" t="s">
        <v>415</v>
      </c>
      <c r="F33" s="346" t="s">
        <v>2936</v>
      </c>
      <c r="H33" s="346"/>
    </row>
    <row r="34" spans="1:8">
      <c r="A34" s="347" t="s">
        <v>3280</v>
      </c>
      <c r="B34" s="347" t="s">
        <v>103</v>
      </c>
      <c r="C34" s="346" t="s">
        <v>70</v>
      </c>
      <c r="D34" s="346" t="s">
        <v>507</v>
      </c>
      <c r="E34" s="81" t="s">
        <v>415</v>
      </c>
      <c r="F34" s="346" t="s">
        <v>2807</v>
      </c>
      <c r="H34" s="346"/>
    </row>
    <row r="35" spans="1:8">
      <c r="A35" s="347" t="s">
        <v>3280</v>
      </c>
      <c r="B35" s="347" t="s">
        <v>9</v>
      </c>
      <c r="C35" s="346" t="s">
        <v>70</v>
      </c>
      <c r="D35" s="346" t="s">
        <v>507</v>
      </c>
      <c r="E35" s="81" t="s">
        <v>415</v>
      </c>
      <c r="F35" s="346" t="s">
        <v>2861</v>
      </c>
      <c r="H35" s="346"/>
    </row>
    <row r="36" spans="1:8" ht="15.75" thickBot="1">
      <c r="A36" s="393" t="s">
        <v>3280</v>
      </c>
      <c r="B36" s="393" t="s">
        <v>4</v>
      </c>
      <c r="C36" s="394" t="s">
        <v>70</v>
      </c>
      <c r="D36" s="394" t="s">
        <v>507</v>
      </c>
      <c r="E36" s="395" t="s">
        <v>415</v>
      </c>
      <c r="F36" s="394" t="s">
        <v>2809</v>
      </c>
      <c r="G36" s="395"/>
      <c r="H36" s="394"/>
    </row>
    <row r="37" spans="1:8" ht="45">
      <c r="A37" s="347" t="s">
        <v>419</v>
      </c>
      <c r="B37" s="347" t="s">
        <v>2741</v>
      </c>
      <c r="C37" s="346" t="s">
        <v>72</v>
      </c>
      <c r="D37" s="346" t="s">
        <v>508</v>
      </c>
      <c r="E37" s="81" t="s">
        <v>2681</v>
      </c>
      <c r="F37" s="81" t="s">
        <v>2743</v>
      </c>
      <c r="H37" s="346"/>
    </row>
    <row r="38" spans="1:8" ht="45">
      <c r="A38" s="347" t="s">
        <v>419</v>
      </c>
      <c r="B38" s="347" t="s">
        <v>2742</v>
      </c>
      <c r="C38" s="346" t="s">
        <v>72</v>
      </c>
      <c r="D38" s="346" t="s">
        <v>508</v>
      </c>
      <c r="E38" s="81" t="s">
        <v>2681</v>
      </c>
      <c r="F38" s="81" t="s">
        <v>2743</v>
      </c>
      <c r="H38" s="346"/>
    </row>
    <row r="39" spans="1:8" ht="45">
      <c r="A39" s="347" t="s">
        <v>419</v>
      </c>
      <c r="B39" s="347" t="s">
        <v>2694</v>
      </c>
      <c r="C39" s="346" t="s">
        <v>72</v>
      </c>
      <c r="D39" s="346" t="s">
        <v>508</v>
      </c>
      <c r="E39" s="81" t="s">
        <v>2681</v>
      </c>
      <c r="F39" s="81" t="s">
        <v>2739</v>
      </c>
      <c r="H39" s="346"/>
    </row>
    <row r="40" spans="1:8" ht="45.75" thickBot="1">
      <c r="A40" s="393" t="s">
        <v>419</v>
      </c>
      <c r="B40" s="393" t="s">
        <v>2695</v>
      </c>
      <c r="C40" s="394" t="s">
        <v>72</v>
      </c>
      <c r="D40" s="394" t="s">
        <v>508</v>
      </c>
      <c r="E40" s="395" t="s">
        <v>2681</v>
      </c>
      <c r="F40" s="395" t="s">
        <v>2739</v>
      </c>
      <c r="G40" s="395"/>
      <c r="H40" s="394"/>
    </row>
    <row r="41" spans="1:8" ht="45">
      <c r="A41" s="347" t="s">
        <v>2615</v>
      </c>
      <c r="B41" s="347" t="s">
        <v>2744</v>
      </c>
      <c r="C41" s="346" t="s">
        <v>72</v>
      </c>
      <c r="D41" s="346" t="s">
        <v>71</v>
      </c>
      <c r="E41" s="81" t="s">
        <v>2682</v>
      </c>
      <c r="F41" s="81" t="s">
        <v>2746</v>
      </c>
      <c r="G41" s="81" t="s">
        <v>2745</v>
      </c>
      <c r="H41" s="346" t="s">
        <v>2705</v>
      </c>
    </row>
    <row r="42" spans="1:8">
      <c r="A42" s="347" t="s">
        <v>2615</v>
      </c>
      <c r="B42" s="392" t="s">
        <v>3312</v>
      </c>
      <c r="C42" s="346" t="s">
        <v>70</v>
      </c>
      <c r="D42" s="346" t="s">
        <v>71</v>
      </c>
      <c r="E42" s="81" t="s">
        <v>2682</v>
      </c>
      <c r="F42" s="81" t="s">
        <v>3298</v>
      </c>
      <c r="H42" s="346"/>
    </row>
    <row r="43" spans="1:8" ht="30">
      <c r="A43" s="347" t="s">
        <v>2615</v>
      </c>
      <c r="B43" s="347" t="s">
        <v>2696</v>
      </c>
      <c r="C43" s="346" t="s">
        <v>72</v>
      </c>
      <c r="D43" s="346" t="s">
        <v>71</v>
      </c>
      <c r="E43" s="81" t="s">
        <v>2682</v>
      </c>
      <c r="F43" s="81" t="s">
        <v>2747</v>
      </c>
      <c r="G43" s="81" t="s">
        <v>3324</v>
      </c>
      <c r="H43" s="346" t="s">
        <v>2706</v>
      </c>
    </row>
    <row r="44" spans="1:8" ht="15.75" thickBot="1">
      <c r="A44" s="393" t="s">
        <v>2615</v>
      </c>
      <c r="B44" s="399" t="s">
        <v>3312</v>
      </c>
      <c r="C44" s="394" t="s">
        <v>70</v>
      </c>
      <c r="D44" s="394" t="s">
        <v>71</v>
      </c>
      <c r="E44" s="395" t="s">
        <v>2682</v>
      </c>
      <c r="F44" s="395" t="s">
        <v>3299</v>
      </c>
      <c r="G44" s="395"/>
      <c r="H44" s="394"/>
    </row>
    <row r="45" spans="1:8" ht="90">
      <c r="A45" s="347" t="s">
        <v>3300</v>
      </c>
      <c r="B45" s="347" t="s">
        <v>3153</v>
      </c>
      <c r="C45" s="346" t="s">
        <v>72</v>
      </c>
      <c r="D45" s="346" t="s">
        <v>71</v>
      </c>
      <c r="E45" s="81" t="s">
        <v>2682</v>
      </c>
      <c r="F45" s="5" t="s">
        <v>3154</v>
      </c>
      <c r="G45" s="5" t="s">
        <v>3155</v>
      </c>
      <c r="H45" s="5" t="s">
        <v>3125</v>
      </c>
    </row>
    <row r="46" spans="1:8" ht="45">
      <c r="A46" s="347" t="s">
        <v>3300</v>
      </c>
      <c r="B46" s="347" t="s">
        <v>3157</v>
      </c>
      <c r="C46" s="346" t="s">
        <v>72</v>
      </c>
      <c r="D46" s="346" t="s">
        <v>71</v>
      </c>
      <c r="E46" s="81" t="s">
        <v>2682</v>
      </c>
      <c r="F46" s="5" t="s">
        <v>3167</v>
      </c>
      <c r="G46" s="5" t="s">
        <v>3168</v>
      </c>
      <c r="H46" s="5" t="s">
        <v>3169</v>
      </c>
    </row>
    <row r="47" spans="1:8" ht="60">
      <c r="A47" s="347" t="s">
        <v>3300</v>
      </c>
      <c r="B47" s="347" t="s">
        <v>3158</v>
      </c>
      <c r="C47" s="346" t="s">
        <v>72</v>
      </c>
      <c r="D47" s="346" t="s">
        <v>71</v>
      </c>
      <c r="E47" s="81" t="s">
        <v>2682</v>
      </c>
      <c r="F47" s="5" t="s">
        <v>3178</v>
      </c>
      <c r="G47" s="5" t="s">
        <v>3176</v>
      </c>
      <c r="H47" s="5" t="s">
        <v>3177</v>
      </c>
    </row>
    <row r="48" spans="1:8" ht="45">
      <c r="A48" s="347" t="s">
        <v>3300</v>
      </c>
      <c r="B48" s="347" t="s">
        <v>3159</v>
      </c>
      <c r="C48" s="346" t="s">
        <v>72</v>
      </c>
      <c r="D48" s="346" t="s">
        <v>71</v>
      </c>
      <c r="E48" s="81" t="s">
        <v>2682</v>
      </c>
      <c r="F48" s="5" t="s">
        <v>3172</v>
      </c>
      <c r="G48" s="5" t="s">
        <v>3168</v>
      </c>
      <c r="H48" s="5" t="s">
        <v>3170</v>
      </c>
    </row>
    <row r="49" spans="1:8" ht="45">
      <c r="A49" s="347" t="s">
        <v>3300</v>
      </c>
      <c r="B49" s="347" t="s">
        <v>3160</v>
      </c>
      <c r="C49" s="346" t="s">
        <v>72</v>
      </c>
      <c r="D49" s="346" t="s">
        <v>71</v>
      </c>
      <c r="E49" s="81" t="s">
        <v>2682</v>
      </c>
      <c r="F49" s="5" t="s">
        <v>3173</v>
      </c>
      <c r="G49" s="5" t="s">
        <v>3168</v>
      </c>
      <c r="H49" s="5" t="s">
        <v>3171</v>
      </c>
    </row>
    <row r="50" spans="1:8" ht="60">
      <c r="A50" s="347" t="s">
        <v>3300</v>
      </c>
      <c r="B50" s="347" t="s">
        <v>3161</v>
      </c>
      <c r="C50" s="346" t="s">
        <v>72</v>
      </c>
      <c r="D50" s="346" t="s">
        <v>71</v>
      </c>
      <c r="E50" s="81" t="s">
        <v>2682</v>
      </c>
      <c r="F50" s="5" t="s">
        <v>3179</v>
      </c>
      <c r="G50" s="5" t="s">
        <v>3176</v>
      </c>
      <c r="H50" s="5" t="s">
        <v>3177</v>
      </c>
    </row>
    <row r="51" spans="1:8" ht="60">
      <c r="A51" s="347" t="s">
        <v>3300</v>
      </c>
      <c r="B51" s="347" t="s">
        <v>3162</v>
      </c>
      <c r="C51" s="346" t="s">
        <v>72</v>
      </c>
      <c r="D51" s="346" t="s">
        <v>71</v>
      </c>
      <c r="E51" s="81" t="s">
        <v>2682</v>
      </c>
      <c r="F51" s="5" t="s">
        <v>3180</v>
      </c>
      <c r="G51" s="5" t="s">
        <v>3176</v>
      </c>
      <c r="H51" s="5" t="s">
        <v>3177</v>
      </c>
    </row>
    <row r="52" spans="1:8" ht="75">
      <c r="A52" s="347" t="s">
        <v>3300</v>
      </c>
      <c r="B52" s="347" t="s">
        <v>3163</v>
      </c>
      <c r="C52" s="346" t="s">
        <v>72</v>
      </c>
      <c r="D52" s="346" t="s">
        <v>71</v>
      </c>
      <c r="E52" s="81" t="s">
        <v>2682</v>
      </c>
      <c r="F52" s="5" t="s">
        <v>3181</v>
      </c>
      <c r="G52" s="5" t="s">
        <v>3176</v>
      </c>
      <c r="H52" s="5" t="s">
        <v>3177</v>
      </c>
    </row>
    <row r="53" spans="1:8" ht="75">
      <c r="A53" s="347" t="s">
        <v>3300</v>
      </c>
      <c r="B53" s="347" t="s">
        <v>3204</v>
      </c>
      <c r="C53" s="346" t="s">
        <v>72</v>
      </c>
      <c r="D53" s="346" t="s">
        <v>71</v>
      </c>
      <c r="E53" s="81" t="s">
        <v>2682</v>
      </c>
      <c r="F53" s="5" t="s">
        <v>3202</v>
      </c>
      <c r="G53" s="5" t="s">
        <v>3176</v>
      </c>
      <c r="H53" s="5" t="s">
        <v>3200</v>
      </c>
    </row>
    <row r="54" spans="1:8" ht="60.75" thickBot="1">
      <c r="A54" s="393" t="s">
        <v>3300</v>
      </c>
      <c r="B54" s="393" t="s">
        <v>3205</v>
      </c>
      <c r="C54" s="394" t="s">
        <v>72</v>
      </c>
      <c r="D54" s="394" t="s">
        <v>71</v>
      </c>
      <c r="E54" s="395" t="s">
        <v>2682</v>
      </c>
      <c r="F54" s="398" t="s">
        <v>3203</v>
      </c>
      <c r="G54" s="398" t="s">
        <v>3176</v>
      </c>
      <c r="H54" s="398" t="s">
        <v>3201</v>
      </c>
    </row>
    <row r="55" spans="1:8" ht="30">
      <c r="A55" s="347" t="s">
        <v>2616</v>
      </c>
      <c r="B55" s="347" t="s">
        <v>2617</v>
      </c>
      <c r="C55" s="346" t="s">
        <v>70</v>
      </c>
      <c r="D55" s="346" t="s">
        <v>71</v>
      </c>
      <c r="E55" s="346" t="s">
        <v>416</v>
      </c>
      <c r="F55" s="346" t="s">
        <v>294</v>
      </c>
      <c r="H55" s="346"/>
    </row>
    <row r="56" spans="1:8" ht="30.75" thickBot="1">
      <c r="A56" s="393" t="s">
        <v>2616</v>
      </c>
      <c r="B56" s="393" t="s">
        <v>2618</v>
      </c>
      <c r="C56" s="394" t="s">
        <v>70</v>
      </c>
      <c r="D56" s="394" t="s">
        <v>71</v>
      </c>
      <c r="E56" s="394" t="s">
        <v>2682</v>
      </c>
      <c r="F56" s="394" t="s">
        <v>74</v>
      </c>
      <c r="G56" s="395"/>
      <c r="H56" s="394"/>
    </row>
    <row r="57" spans="1:8" ht="135">
      <c r="A57" s="347" t="s">
        <v>2891</v>
      </c>
      <c r="B57" s="347" t="s">
        <v>2619</v>
      </c>
      <c r="C57" s="346" t="s">
        <v>72</v>
      </c>
      <c r="D57" s="346" t="s">
        <v>73</v>
      </c>
      <c r="E57" s="346" t="s">
        <v>417</v>
      </c>
      <c r="F57" s="346" t="s">
        <v>2939</v>
      </c>
      <c r="G57" s="81" t="s">
        <v>2940</v>
      </c>
      <c r="H57" s="346" t="s">
        <v>2947</v>
      </c>
    </row>
    <row r="58" spans="1:8" ht="165">
      <c r="A58" s="347" t="s">
        <v>2891</v>
      </c>
      <c r="B58" s="347" t="s">
        <v>2620</v>
      </c>
      <c r="C58" s="346" t="s">
        <v>72</v>
      </c>
      <c r="D58" s="346" t="s">
        <v>71</v>
      </c>
      <c r="E58" s="346" t="s">
        <v>417</v>
      </c>
      <c r="F58" s="346" t="s">
        <v>2941</v>
      </c>
      <c r="G58" s="81" t="s">
        <v>2942</v>
      </c>
      <c r="H58" s="346" t="s">
        <v>2948</v>
      </c>
    </row>
    <row r="59" spans="1:8" ht="135">
      <c r="A59" s="347" t="s">
        <v>2891</v>
      </c>
      <c r="B59" s="347" t="s">
        <v>2621</v>
      </c>
      <c r="C59" s="346" t="s">
        <v>72</v>
      </c>
      <c r="D59" s="346" t="s">
        <v>73</v>
      </c>
      <c r="E59" s="346" t="s">
        <v>418</v>
      </c>
      <c r="F59" s="346" t="s">
        <v>2943</v>
      </c>
      <c r="G59" s="81" t="s">
        <v>2944</v>
      </c>
      <c r="H59" s="346" t="s">
        <v>2949</v>
      </c>
    </row>
    <row r="60" spans="1:8" ht="150">
      <c r="A60" s="347" t="s">
        <v>2891</v>
      </c>
      <c r="B60" s="347" t="s">
        <v>2622</v>
      </c>
      <c r="C60" s="346" t="s">
        <v>72</v>
      </c>
      <c r="D60" s="346" t="s">
        <v>71</v>
      </c>
      <c r="E60" s="346" t="s">
        <v>418</v>
      </c>
      <c r="F60" s="346" t="s">
        <v>2945</v>
      </c>
      <c r="G60" s="81" t="s">
        <v>2946</v>
      </c>
      <c r="H60" s="346" t="s">
        <v>2950</v>
      </c>
    </row>
    <row r="61" spans="1:8" ht="45.75" thickBot="1">
      <c r="A61" s="393" t="s">
        <v>2891</v>
      </c>
      <c r="B61" s="393" t="s">
        <v>2892</v>
      </c>
      <c r="C61" s="394" t="s">
        <v>72</v>
      </c>
      <c r="D61" s="394" t="s">
        <v>73</v>
      </c>
      <c r="E61" s="394" t="s">
        <v>417</v>
      </c>
      <c r="F61" s="394" t="s">
        <v>2951</v>
      </c>
      <c r="G61" s="394" t="s">
        <v>2952</v>
      </c>
      <c r="H61" s="394" t="s">
        <v>2953</v>
      </c>
    </row>
    <row r="62" spans="1:8" ht="120">
      <c r="A62" s="347" t="s">
        <v>2875</v>
      </c>
      <c r="B62" s="347" t="s">
        <v>2623</v>
      </c>
      <c r="C62" s="346" t="s">
        <v>72</v>
      </c>
      <c r="D62" s="346" t="s">
        <v>2645</v>
      </c>
      <c r="E62" s="346" t="s">
        <v>2683</v>
      </c>
      <c r="F62" s="346" t="s">
        <v>2954</v>
      </c>
      <c r="G62" s="81" t="s">
        <v>2955</v>
      </c>
      <c r="H62" s="346" t="s">
        <v>2956</v>
      </c>
    </row>
    <row r="63" spans="1:8" ht="30">
      <c r="A63" s="347" t="s">
        <v>2875</v>
      </c>
      <c r="B63" s="347" t="s">
        <v>2624</v>
      </c>
      <c r="C63" s="346" t="s">
        <v>72</v>
      </c>
      <c r="D63" s="346" t="s">
        <v>73</v>
      </c>
      <c r="E63" s="346" t="s">
        <v>417</v>
      </c>
      <c r="F63" s="346" t="s">
        <v>3350</v>
      </c>
      <c r="G63" s="81" t="s">
        <v>3351</v>
      </c>
      <c r="H63" s="346" t="s">
        <v>3352</v>
      </c>
    </row>
    <row r="64" spans="1:8" ht="105">
      <c r="A64" s="347" t="s">
        <v>2875</v>
      </c>
      <c r="B64" s="347" t="s">
        <v>2876</v>
      </c>
      <c r="C64" s="346" t="s">
        <v>72</v>
      </c>
      <c r="D64" s="346" t="s">
        <v>73</v>
      </c>
      <c r="E64" s="346" t="s">
        <v>2878</v>
      </c>
      <c r="F64" s="346" t="s">
        <v>2957</v>
      </c>
      <c r="G64" s="81" t="s">
        <v>2958</v>
      </c>
      <c r="H64" s="346" t="s">
        <v>2959</v>
      </c>
    </row>
    <row r="65" spans="1:8" ht="120.75" thickBot="1">
      <c r="A65" s="393" t="s">
        <v>2875</v>
      </c>
      <c r="B65" s="393" t="s">
        <v>2877</v>
      </c>
      <c r="C65" s="394" t="s">
        <v>72</v>
      </c>
      <c r="D65" s="394" t="s">
        <v>73</v>
      </c>
      <c r="E65" s="394" t="s">
        <v>2878</v>
      </c>
      <c r="F65" s="394" t="s">
        <v>2960</v>
      </c>
      <c r="G65" s="395" t="s">
        <v>2961</v>
      </c>
      <c r="H65" s="394" t="s">
        <v>2962</v>
      </c>
    </row>
    <row r="66" spans="1:8" ht="45">
      <c r="A66" s="347" t="s">
        <v>2625</v>
      </c>
      <c r="B66" s="347" t="s">
        <v>2626</v>
      </c>
      <c r="C66" s="346" t="s">
        <v>72</v>
      </c>
      <c r="D66" s="346" t="s">
        <v>73</v>
      </c>
      <c r="E66" s="346" t="s">
        <v>2670</v>
      </c>
      <c r="F66" s="346" t="s">
        <v>2646</v>
      </c>
      <c r="G66" s="81" t="s">
        <v>3026</v>
      </c>
      <c r="H66" s="346" t="s">
        <v>3027</v>
      </c>
    </row>
    <row r="67" spans="1:8" ht="45.75" thickBot="1">
      <c r="A67" s="393" t="s">
        <v>2625</v>
      </c>
      <c r="B67" s="393" t="s">
        <v>2627</v>
      </c>
      <c r="C67" s="394" t="s">
        <v>72</v>
      </c>
      <c r="D67" s="394" t="s">
        <v>73</v>
      </c>
      <c r="E67" s="394" t="s">
        <v>2671</v>
      </c>
      <c r="F67" s="394" t="s">
        <v>3065</v>
      </c>
      <c r="G67" s="395" t="s">
        <v>3066</v>
      </c>
      <c r="H67" s="394" t="s">
        <v>3067</v>
      </c>
    </row>
    <row r="68" spans="1:8" ht="90">
      <c r="A68" s="347" t="s">
        <v>3301</v>
      </c>
      <c r="B68" s="347" t="s">
        <v>3302</v>
      </c>
      <c r="C68" s="346" t="s">
        <v>72</v>
      </c>
      <c r="D68" s="346" t="s">
        <v>73</v>
      </c>
      <c r="E68" s="346" t="s">
        <v>556</v>
      </c>
      <c r="F68" s="346" t="s">
        <v>3084</v>
      </c>
      <c r="G68" s="346" t="s">
        <v>3085</v>
      </c>
      <c r="H68" s="346" t="s">
        <v>3086</v>
      </c>
    </row>
    <row r="69" spans="1:8" ht="90">
      <c r="A69" s="347" t="s">
        <v>3301</v>
      </c>
      <c r="B69" s="347" t="s">
        <v>3303</v>
      </c>
      <c r="C69" s="346" t="s">
        <v>72</v>
      </c>
      <c r="D69" s="346" t="s">
        <v>73</v>
      </c>
      <c r="E69" s="346" t="s">
        <v>2648</v>
      </c>
      <c r="F69" s="346" t="s">
        <v>3087</v>
      </c>
      <c r="G69" s="346" t="s">
        <v>3088</v>
      </c>
      <c r="H69" s="346" t="s">
        <v>3089</v>
      </c>
    </row>
    <row r="70" spans="1:8" ht="90">
      <c r="A70" s="347" t="s">
        <v>3301</v>
      </c>
      <c r="B70" s="347" t="s">
        <v>3304</v>
      </c>
      <c r="C70" s="346" t="s">
        <v>72</v>
      </c>
      <c r="D70" s="346" t="s">
        <v>73</v>
      </c>
      <c r="E70" s="346" t="s">
        <v>2648</v>
      </c>
      <c r="F70" s="346" t="s">
        <v>3090</v>
      </c>
      <c r="G70" s="346" t="s">
        <v>3085</v>
      </c>
      <c r="H70" s="346" t="s">
        <v>3086</v>
      </c>
    </row>
    <row r="71" spans="1:8" ht="90">
      <c r="A71" s="347" t="s">
        <v>3301</v>
      </c>
      <c r="B71" s="347" t="s">
        <v>3305</v>
      </c>
      <c r="C71" s="346" t="s">
        <v>72</v>
      </c>
      <c r="D71" s="346" t="s">
        <v>73</v>
      </c>
      <c r="E71" s="346" t="s">
        <v>2648</v>
      </c>
      <c r="F71" s="346" t="s">
        <v>3091</v>
      </c>
      <c r="G71" s="346" t="s">
        <v>3088</v>
      </c>
      <c r="H71" s="346" t="s">
        <v>3089</v>
      </c>
    </row>
    <row r="72" spans="1:8" ht="30">
      <c r="A72" s="347" t="s">
        <v>3301</v>
      </c>
      <c r="B72" s="347" t="s">
        <v>3306</v>
      </c>
      <c r="C72" s="346" t="s">
        <v>72</v>
      </c>
      <c r="D72" s="346" t="s">
        <v>73</v>
      </c>
      <c r="E72" s="346" t="s">
        <v>2648</v>
      </c>
      <c r="F72" s="346" t="s">
        <v>2963</v>
      </c>
      <c r="G72" s="346" t="s">
        <v>2964</v>
      </c>
      <c r="H72" s="346" t="s">
        <v>3068</v>
      </c>
    </row>
    <row r="73" spans="1:8" ht="75">
      <c r="A73" s="347" t="s">
        <v>3301</v>
      </c>
      <c r="B73" s="347" t="s">
        <v>3307</v>
      </c>
      <c r="C73" s="346" t="s">
        <v>72</v>
      </c>
      <c r="D73" s="346" t="s">
        <v>73</v>
      </c>
      <c r="E73" s="346" t="s">
        <v>2647</v>
      </c>
      <c r="F73" s="346" t="s">
        <v>3092</v>
      </c>
      <c r="G73" s="346" t="s">
        <v>3085</v>
      </c>
      <c r="H73" s="346" t="s">
        <v>3086</v>
      </c>
    </row>
    <row r="74" spans="1:8" ht="75">
      <c r="A74" s="347" t="s">
        <v>3301</v>
      </c>
      <c r="B74" s="347" t="s">
        <v>3308</v>
      </c>
      <c r="C74" s="346" t="s">
        <v>72</v>
      </c>
      <c r="D74" s="346" t="s">
        <v>73</v>
      </c>
      <c r="E74" s="346" t="s">
        <v>2689</v>
      </c>
      <c r="F74" s="346" t="s">
        <v>3093</v>
      </c>
      <c r="G74" s="346" t="s">
        <v>3088</v>
      </c>
      <c r="H74" s="346" t="s">
        <v>3089</v>
      </c>
    </row>
    <row r="75" spans="1:8" ht="75">
      <c r="A75" s="347" t="s">
        <v>3301</v>
      </c>
      <c r="B75" s="347" t="s">
        <v>3309</v>
      </c>
      <c r="C75" s="346" t="s">
        <v>72</v>
      </c>
      <c r="D75" s="346" t="s">
        <v>73</v>
      </c>
      <c r="E75" s="346" t="s">
        <v>2647</v>
      </c>
      <c r="F75" s="346" t="s">
        <v>3094</v>
      </c>
      <c r="G75" s="346" t="s">
        <v>3085</v>
      </c>
      <c r="H75" s="346" t="s">
        <v>3086</v>
      </c>
    </row>
    <row r="76" spans="1:8" ht="75">
      <c r="A76" s="347" t="s">
        <v>3301</v>
      </c>
      <c r="B76" s="347" t="s">
        <v>3310</v>
      </c>
      <c r="C76" s="346" t="s">
        <v>72</v>
      </c>
      <c r="D76" s="346" t="s">
        <v>73</v>
      </c>
      <c r="E76" s="346" t="s">
        <v>2647</v>
      </c>
      <c r="F76" s="346" t="s">
        <v>3095</v>
      </c>
      <c r="G76" s="346" t="s">
        <v>3088</v>
      </c>
      <c r="H76" s="346" t="s">
        <v>3089</v>
      </c>
    </row>
    <row r="77" spans="1:8" ht="30.75" thickBot="1">
      <c r="A77" s="393" t="s">
        <v>3301</v>
      </c>
      <c r="B77" s="393" t="s">
        <v>3311</v>
      </c>
      <c r="C77" s="394" t="s">
        <v>72</v>
      </c>
      <c r="D77" s="394" t="s">
        <v>73</v>
      </c>
      <c r="E77" s="394" t="s">
        <v>2647</v>
      </c>
      <c r="F77" s="394" t="s">
        <v>3069</v>
      </c>
      <c r="G77" s="394" t="s">
        <v>2964</v>
      </c>
      <c r="H77" s="394" t="s">
        <v>3068</v>
      </c>
    </row>
    <row r="78" spans="1:8" ht="150">
      <c r="A78" s="347" t="s">
        <v>2644</v>
      </c>
      <c r="B78" s="347" t="s">
        <v>2630</v>
      </c>
      <c r="C78" s="346" t="s">
        <v>72</v>
      </c>
      <c r="D78" s="346" t="s">
        <v>73</v>
      </c>
      <c r="E78" s="346" t="s">
        <v>415</v>
      </c>
      <c r="F78" s="346" t="s">
        <v>3070</v>
      </c>
      <c r="G78" s="346" t="s">
        <v>3349</v>
      </c>
      <c r="H78" s="346" t="s">
        <v>3071</v>
      </c>
    </row>
    <row r="79" spans="1:8" ht="105">
      <c r="A79" s="347" t="s">
        <v>2644</v>
      </c>
      <c r="B79" s="347" t="s">
        <v>2631</v>
      </c>
      <c r="C79" s="346" t="s">
        <v>72</v>
      </c>
      <c r="D79" s="346" t="s">
        <v>73</v>
      </c>
      <c r="E79" s="346" t="s">
        <v>529</v>
      </c>
      <c r="F79" s="346" t="s">
        <v>3348</v>
      </c>
      <c r="G79" s="346" t="s">
        <v>3096</v>
      </c>
      <c r="H79" s="346" t="s">
        <v>3097</v>
      </c>
    </row>
    <row r="80" spans="1:8" ht="135.75" thickBot="1">
      <c r="A80" s="393" t="s">
        <v>2644</v>
      </c>
      <c r="B80" s="393" t="s">
        <v>2704</v>
      </c>
      <c r="C80" s="394" t="s">
        <v>72</v>
      </c>
      <c r="D80" s="394" t="s">
        <v>73</v>
      </c>
      <c r="E80" s="394" t="s">
        <v>529</v>
      </c>
      <c r="F80" s="394" t="s">
        <v>3072</v>
      </c>
      <c r="G80" s="394" t="s">
        <v>3349</v>
      </c>
      <c r="H80" s="394" t="s">
        <v>3071</v>
      </c>
    </row>
    <row r="81" spans="1:8" ht="60">
      <c r="A81" s="349" t="s">
        <v>2632</v>
      </c>
      <c r="B81" s="347" t="s">
        <v>3284</v>
      </c>
      <c r="C81" s="346" t="s">
        <v>72</v>
      </c>
      <c r="D81" s="346" t="s">
        <v>73</v>
      </c>
      <c r="E81" s="346" t="s">
        <v>529</v>
      </c>
      <c r="F81" s="346" t="s">
        <v>3077</v>
      </c>
      <c r="G81" s="81" t="s">
        <v>3074</v>
      </c>
      <c r="H81" s="346" t="s">
        <v>3075</v>
      </c>
    </row>
    <row r="82" spans="1:8" ht="90">
      <c r="A82" s="349" t="s">
        <v>2632</v>
      </c>
      <c r="B82" s="347" t="s">
        <v>3285</v>
      </c>
      <c r="C82" s="346" t="s">
        <v>72</v>
      </c>
      <c r="D82" s="346" t="s">
        <v>73</v>
      </c>
      <c r="E82" s="346" t="s">
        <v>529</v>
      </c>
      <c r="F82" s="346" t="s">
        <v>3281</v>
      </c>
      <c r="G82" s="81" t="s">
        <v>3282</v>
      </c>
      <c r="H82" s="346" t="s">
        <v>3283</v>
      </c>
    </row>
    <row r="83" spans="1:8" ht="75">
      <c r="A83" s="349" t="s">
        <v>2632</v>
      </c>
      <c r="B83" s="347" t="s">
        <v>3286</v>
      </c>
      <c r="C83" s="346" t="s">
        <v>72</v>
      </c>
      <c r="D83" s="346" t="s">
        <v>73</v>
      </c>
      <c r="E83" s="346" t="s">
        <v>529</v>
      </c>
      <c r="F83" s="346" t="s">
        <v>3288</v>
      </c>
      <c r="G83" s="81" t="s">
        <v>3074</v>
      </c>
      <c r="H83" s="346" t="s">
        <v>3075</v>
      </c>
    </row>
    <row r="84" spans="1:8" ht="120.75" thickBot="1">
      <c r="A84" s="396" t="s">
        <v>2632</v>
      </c>
      <c r="B84" s="393" t="s">
        <v>3287</v>
      </c>
      <c r="C84" s="394" t="s">
        <v>72</v>
      </c>
      <c r="D84" s="394" t="s">
        <v>73</v>
      </c>
      <c r="E84" s="394" t="s">
        <v>529</v>
      </c>
      <c r="F84" s="394" t="s">
        <v>3289</v>
      </c>
      <c r="G84" s="395" t="s">
        <v>3282</v>
      </c>
      <c r="H84" s="394" t="s">
        <v>3283</v>
      </c>
    </row>
    <row r="85" spans="1:8" ht="75">
      <c r="A85" s="349" t="s">
        <v>3420</v>
      </c>
      <c r="B85" s="347" t="s">
        <v>2700</v>
      </c>
      <c r="C85" s="346" t="s">
        <v>72</v>
      </c>
      <c r="D85" s="346" t="s">
        <v>73</v>
      </c>
      <c r="E85" s="346" t="s">
        <v>415</v>
      </c>
      <c r="F85" s="346" t="s">
        <v>3073</v>
      </c>
      <c r="G85" s="81" t="s">
        <v>3074</v>
      </c>
      <c r="H85" s="346" t="s">
        <v>3075</v>
      </c>
    </row>
    <row r="86" spans="1:8" ht="45">
      <c r="A86" s="349" t="s">
        <v>3420</v>
      </c>
      <c r="B86" s="347" t="s">
        <v>2701</v>
      </c>
      <c r="C86" s="346" t="s">
        <v>72</v>
      </c>
      <c r="D86" s="346" t="s">
        <v>73</v>
      </c>
      <c r="E86" s="346" t="s">
        <v>415</v>
      </c>
      <c r="F86" s="346" t="s">
        <v>3082</v>
      </c>
      <c r="G86" s="81" t="s">
        <v>3080</v>
      </c>
      <c r="H86" s="346" t="s">
        <v>3081</v>
      </c>
    </row>
    <row r="87" spans="1:8" ht="75">
      <c r="A87" s="349" t="s">
        <v>3420</v>
      </c>
      <c r="B87" s="347" t="s">
        <v>2702</v>
      </c>
      <c r="C87" s="346" t="s">
        <v>72</v>
      </c>
      <c r="D87" s="346" t="s">
        <v>73</v>
      </c>
      <c r="E87" s="346" t="s">
        <v>415</v>
      </c>
      <c r="F87" s="346" t="s">
        <v>3076</v>
      </c>
      <c r="G87" s="81" t="s">
        <v>3074</v>
      </c>
      <c r="H87" s="346" t="s">
        <v>3075</v>
      </c>
    </row>
    <row r="88" spans="1:8" ht="45">
      <c r="A88" s="349" t="s">
        <v>3420</v>
      </c>
      <c r="B88" s="347" t="s">
        <v>2703</v>
      </c>
      <c r="C88" s="346" t="s">
        <v>72</v>
      </c>
      <c r="D88" s="346" t="s">
        <v>73</v>
      </c>
      <c r="E88" s="346" t="s">
        <v>415</v>
      </c>
      <c r="F88" s="346" t="s">
        <v>3083</v>
      </c>
      <c r="G88" s="418" t="s">
        <v>3080</v>
      </c>
      <c r="H88" s="346" t="s">
        <v>3081</v>
      </c>
    </row>
    <row r="89" spans="1:8" s="418" customFormat="1" ht="90">
      <c r="A89" s="349" t="s">
        <v>3420</v>
      </c>
      <c r="B89" s="347" t="s">
        <v>3418</v>
      </c>
      <c r="C89" s="346" t="s">
        <v>72</v>
      </c>
      <c r="D89" s="346" t="s">
        <v>73</v>
      </c>
      <c r="E89" s="346" t="s">
        <v>415</v>
      </c>
      <c r="F89" s="346" t="s">
        <v>3423</v>
      </c>
      <c r="G89" s="81" t="s">
        <v>3074</v>
      </c>
      <c r="H89" s="346" t="s">
        <v>3075</v>
      </c>
    </row>
    <row r="90" spans="1:8" ht="45.75" thickBot="1">
      <c r="A90" s="396" t="s">
        <v>3420</v>
      </c>
      <c r="B90" s="393" t="s">
        <v>3419</v>
      </c>
      <c r="C90" s="394" t="s">
        <v>72</v>
      </c>
      <c r="D90" s="394" t="s">
        <v>73</v>
      </c>
      <c r="E90" s="394" t="s">
        <v>415</v>
      </c>
      <c r="F90" s="394" t="s">
        <v>3424</v>
      </c>
      <c r="G90" s="395" t="s">
        <v>3421</v>
      </c>
      <c r="H90" s="394" t="s">
        <v>3422</v>
      </c>
    </row>
    <row r="91" spans="1:8" ht="60">
      <c r="A91" s="349" t="s">
        <v>2633</v>
      </c>
      <c r="B91" s="347" t="s">
        <v>2634</v>
      </c>
      <c r="C91" s="346" t="s">
        <v>72</v>
      </c>
      <c r="D91" s="346" t="s">
        <v>73</v>
      </c>
      <c r="E91" s="346" t="s">
        <v>529</v>
      </c>
      <c r="F91" s="346" t="s">
        <v>2649</v>
      </c>
      <c r="G91" s="81" t="s">
        <v>2650</v>
      </c>
      <c r="H91" s="346" t="s">
        <v>3058</v>
      </c>
    </row>
    <row r="92" spans="1:8" ht="30">
      <c r="A92" s="349" t="s">
        <v>2633</v>
      </c>
      <c r="B92" s="347" t="s">
        <v>2635</v>
      </c>
      <c r="C92" s="346" t="s">
        <v>72</v>
      </c>
      <c r="D92" s="346" t="s">
        <v>73</v>
      </c>
      <c r="E92" s="346" t="s">
        <v>529</v>
      </c>
      <c r="F92" s="346" t="s">
        <v>2667</v>
      </c>
      <c r="G92" s="81" t="s">
        <v>2651</v>
      </c>
      <c r="H92" s="346" t="s">
        <v>2652</v>
      </c>
    </row>
    <row r="93" spans="1:8" ht="90.75" thickBot="1">
      <c r="A93" s="396" t="s">
        <v>2633</v>
      </c>
      <c r="B93" s="393" t="s">
        <v>2636</v>
      </c>
      <c r="C93" s="394" t="s">
        <v>72</v>
      </c>
      <c r="D93" s="394" t="s">
        <v>73</v>
      </c>
      <c r="E93" s="394" t="s">
        <v>529</v>
      </c>
      <c r="F93" s="394" t="s">
        <v>3106</v>
      </c>
      <c r="G93" s="395" t="s">
        <v>3108</v>
      </c>
      <c r="H93" s="394" t="s">
        <v>3107</v>
      </c>
    </row>
    <row r="94" spans="1:8" ht="105">
      <c r="A94" s="347" t="s">
        <v>2748</v>
      </c>
      <c r="B94" s="347" t="s">
        <v>2749</v>
      </c>
      <c r="C94" s="346" t="s">
        <v>72</v>
      </c>
      <c r="D94" s="346" t="s">
        <v>73</v>
      </c>
      <c r="E94" s="346" t="s">
        <v>529</v>
      </c>
      <c r="F94" s="346" t="s">
        <v>3126</v>
      </c>
      <c r="G94" s="346" t="s">
        <v>3127</v>
      </c>
      <c r="H94" s="346" t="s">
        <v>3128</v>
      </c>
    </row>
    <row r="95" spans="1:8" ht="60">
      <c r="A95" s="347" t="s">
        <v>2748</v>
      </c>
      <c r="B95" s="347" t="s">
        <v>2750</v>
      </c>
      <c r="C95" s="346" t="s">
        <v>72</v>
      </c>
      <c r="D95" s="346" t="s">
        <v>73</v>
      </c>
      <c r="E95" s="346" t="s">
        <v>529</v>
      </c>
      <c r="F95" s="346" t="s">
        <v>3343</v>
      </c>
      <c r="G95" s="346" t="s">
        <v>3344</v>
      </c>
      <c r="H95" s="346" t="s">
        <v>3345</v>
      </c>
    </row>
    <row r="96" spans="1:8">
      <c r="A96" s="347" t="s">
        <v>2748</v>
      </c>
      <c r="B96" s="347" t="s">
        <v>2751</v>
      </c>
      <c r="C96" s="346" t="s">
        <v>70</v>
      </c>
      <c r="D96" s="346" t="s">
        <v>71</v>
      </c>
      <c r="E96" s="346" t="s">
        <v>417</v>
      </c>
      <c r="F96" s="346" t="s">
        <v>2582</v>
      </c>
      <c r="H96" s="346"/>
    </row>
    <row r="97" spans="1:8">
      <c r="A97" s="347" t="s">
        <v>2748</v>
      </c>
      <c r="B97" s="347" t="s">
        <v>2752</v>
      </c>
      <c r="C97" s="346" t="s">
        <v>70</v>
      </c>
      <c r="D97" s="346" t="s">
        <v>71</v>
      </c>
      <c r="E97" s="345" t="s">
        <v>2653</v>
      </c>
      <c r="F97" s="346" t="s">
        <v>2581</v>
      </c>
      <c r="H97" s="346"/>
    </row>
    <row r="98" spans="1:8">
      <c r="A98" s="347" t="s">
        <v>2748</v>
      </c>
      <c r="B98" s="347" t="s">
        <v>2753</v>
      </c>
      <c r="C98" s="346" t="s">
        <v>70</v>
      </c>
      <c r="D98" s="346" t="s">
        <v>71</v>
      </c>
      <c r="E98" s="345" t="s">
        <v>2653</v>
      </c>
      <c r="F98" s="346" t="s">
        <v>2580</v>
      </c>
      <c r="H98" s="346"/>
    </row>
    <row r="99" spans="1:8">
      <c r="A99" s="347" t="s">
        <v>2748</v>
      </c>
      <c r="B99" s="347" t="s">
        <v>2754</v>
      </c>
      <c r="C99" s="346" t="s">
        <v>70</v>
      </c>
      <c r="D99" s="346" t="s">
        <v>71</v>
      </c>
      <c r="E99" s="345" t="s">
        <v>2654</v>
      </c>
      <c r="F99" s="346" t="s">
        <v>2579</v>
      </c>
      <c r="H99" s="346"/>
    </row>
    <row r="100" spans="1:8" ht="30">
      <c r="A100" s="347" t="s">
        <v>2748</v>
      </c>
      <c r="B100" s="347" t="s">
        <v>2755</v>
      </c>
      <c r="C100" s="346" t="s">
        <v>70</v>
      </c>
      <c r="D100" s="346" t="s">
        <v>71</v>
      </c>
      <c r="E100" s="345" t="s">
        <v>2577</v>
      </c>
      <c r="F100" s="346" t="s">
        <v>2578</v>
      </c>
      <c r="H100" s="346"/>
    </row>
    <row r="101" spans="1:8">
      <c r="A101" s="347" t="s">
        <v>2748</v>
      </c>
      <c r="B101" s="347" t="s">
        <v>2756</v>
      </c>
      <c r="C101" s="346" t="s">
        <v>70</v>
      </c>
      <c r="D101" s="346" t="s">
        <v>71</v>
      </c>
      <c r="E101" s="345" t="s">
        <v>2577</v>
      </c>
      <c r="F101" s="346" t="s">
        <v>2655</v>
      </c>
      <c r="H101" s="346"/>
    </row>
    <row r="102" spans="1:8">
      <c r="A102" s="347" t="s">
        <v>2748</v>
      </c>
      <c r="B102" s="347" t="s">
        <v>2757</v>
      </c>
      <c r="C102" s="346" t="s">
        <v>70</v>
      </c>
      <c r="D102" s="346" t="s">
        <v>71</v>
      </c>
      <c r="E102" s="345" t="s">
        <v>2653</v>
      </c>
      <c r="F102" s="346" t="s">
        <v>2656</v>
      </c>
      <c r="H102" s="346"/>
    </row>
    <row r="103" spans="1:8" ht="30">
      <c r="A103" s="347" t="s">
        <v>2748</v>
      </c>
      <c r="B103" s="347" t="s">
        <v>3109</v>
      </c>
      <c r="C103" s="346" t="s">
        <v>70</v>
      </c>
      <c r="D103" s="346" t="s">
        <v>71</v>
      </c>
      <c r="E103" s="345" t="s">
        <v>3112</v>
      </c>
      <c r="F103" s="346" t="s">
        <v>3113</v>
      </c>
      <c r="H103" s="346"/>
    </row>
    <row r="104" spans="1:8" ht="30">
      <c r="A104" s="347" t="s">
        <v>2748</v>
      </c>
      <c r="B104" s="347" t="s">
        <v>3110</v>
      </c>
      <c r="C104" s="346" t="s">
        <v>70</v>
      </c>
      <c r="D104" s="346" t="s">
        <v>71</v>
      </c>
      <c r="E104" s="345" t="s">
        <v>2653</v>
      </c>
      <c r="F104" s="346" t="s">
        <v>3114</v>
      </c>
      <c r="H104" s="346"/>
    </row>
    <row r="105" spans="1:8" ht="15.75" thickBot="1">
      <c r="A105" s="393" t="s">
        <v>2748</v>
      </c>
      <c r="B105" s="393" t="s">
        <v>3111</v>
      </c>
      <c r="C105" s="394" t="s">
        <v>70</v>
      </c>
      <c r="D105" s="394" t="s">
        <v>71</v>
      </c>
      <c r="E105" s="397" t="s">
        <v>2585</v>
      </c>
      <c r="F105" s="394" t="s">
        <v>3115</v>
      </c>
      <c r="G105" s="395"/>
      <c r="H105" s="394"/>
    </row>
    <row r="106" spans="1:8" ht="60">
      <c r="A106" s="347" t="s">
        <v>3317</v>
      </c>
      <c r="B106" s="347" t="s">
        <v>3121</v>
      </c>
      <c r="C106" s="346" t="s">
        <v>72</v>
      </c>
      <c r="D106" s="346" t="s">
        <v>73</v>
      </c>
      <c r="E106" s="361" t="s">
        <v>2760</v>
      </c>
      <c r="F106" s="346" t="s">
        <v>3129</v>
      </c>
      <c r="G106" s="81" t="s">
        <v>3130</v>
      </c>
      <c r="H106" s="346" t="s">
        <v>3131</v>
      </c>
    </row>
    <row r="107" spans="1:8" ht="60">
      <c r="A107" s="347" t="s">
        <v>3317</v>
      </c>
      <c r="B107" s="347" t="s">
        <v>2758</v>
      </c>
      <c r="C107" s="346" t="s">
        <v>72</v>
      </c>
      <c r="D107" s="346" t="s">
        <v>71</v>
      </c>
      <c r="E107" s="361" t="s">
        <v>2760</v>
      </c>
      <c r="F107" s="346" t="s">
        <v>3132</v>
      </c>
      <c r="G107" s="81" t="s">
        <v>3130</v>
      </c>
      <c r="H107" s="346" t="s">
        <v>3131</v>
      </c>
    </row>
    <row r="108" spans="1:8" ht="60">
      <c r="A108" s="347" t="s">
        <v>3317</v>
      </c>
      <c r="B108" s="347" t="s">
        <v>3122</v>
      </c>
      <c r="C108" s="346" t="s">
        <v>72</v>
      </c>
      <c r="D108" s="346" t="s">
        <v>73</v>
      </c>
      <c r="E108" s="346" t="s">
        <v>2682</v>
      </c>
      <c r="F108" s="346" t="s">
        <v>3133</v>
      </c>
      <c r="G108" s="81" t="s">
        <v>3130</v>
      </c>
      <c r="H108" s="346" t="s">
        <v>3131</v>
      </c>
    </row>
    <row r="109" spans="1:8" ht="75">
      <c r="A109" s="347" t="s">
        <v>3317</v>
      </c>
      <c r="B109" s="347" t="s">
        <v>3119</v>
      </c>
      <c r="C109" s="346" t="s">
        <v>72</v>
      </c>
      <c r="D109" s="346" t="s">
        <v>71</v>
      </c>
      <c r="E109" s="346" t="s">
        <v>2682</v>
      </c>
      <c r="F109" s="346" t="s">
        <v>3134</v>
      </c>
      <c r="G109" s="81" t="s">
        <v>3130</v>
      </c>
      <c r="H109" s="346" t="s">
        <v>3131</v>
      </c>
    </row>
    <row r="110" spans="1:8" ht="60">
      <c r="A110" s="347" t="s">
        <v>3317</v>
      </c>
      <c r="B110" s="347" t="s">
        <v>3123</v>
      </c>
      <c r="C110" s="346" t="s">
        <v>72</v>
      </c>
      <c r="D110" s="346" t="s">
        <v>73</v>
      </c>
      <c r="E110" s="361" t="s">
        <v>2760</v>
      </c>
      <c r="F110" s="346" t="s">
        <v>3276</v>
      </c>
      <c r="G110" s="81" t="s">
        <v>3271</v>
      </c>
      <c r="H110" s="346" t="s">
        <v>3272</v>
      </c>
    </row>
    <row r="111" spans="1:8" ht="75">
      <c r="A111" s="347" t="s">
        <v>3317</v>
      </c>
      <c r="B111" s="347" t="s">
        <v>2759</v>
      </c>
      <c r="C111" s="346" t="s">
        <v>72</v>
      </c>
      <c r="D111" s="346" t="s">
        <v>71</v>
      </c>
      <c r="E111" s="361" t="s">
        <v>2760</v>
      </c>
      <c r="F111" s="346" t="s">
        <v>3277</v>
      </c>
      <c r="G111" s="81" t="s">
        <v>3271</v>
      </c>
      <c r="H111" s="346" t="s">
        <v>3273</v>
      </c>
    </row>
    <row r="112" spans="1:8" ht="75">
      <c r="A112" s="347" t="s">
        <v>3317</v>
      </c>
      <c r="B112" s="347" t="s">
        <v>3124</v>
      </c>
      <c r="C112" s="346" t="s">
        <v>72</v>
      </c>
      <c r="D112" s="346" t="s">
        <v>73</v>
      </c>
      <c r="E112" s="346" t="s">
        <v>2682</v>
      </c>
      <c r="F112" s="346" t="s">
        <v>3278</v>
      </c>
      <c r="G112" s="81" t="s">
        <v>3271</v>
      </c>
      <c r="H112" s="346" t="s">
        <v>3274</v>
      </c>
    </row>
    <row r="113" spans="1:8" ht="90">
      <c r="A113" s="347" t="s">
        <v>3317</v>
      </c>
      <c r="B113" s="347" t="s">
        <v>3120</v>
      </c>
      <c r="C113" s="346" t="s">
        <v>72</v>
      </c>
      <c r="D113" s="346" t="s">
        <v>71</v>
      </c>
      <c r="E113" s="346" t="s">
        <v>2682</v>
      </c>
      <c r="F113" s="346" t="s">
        <v>3279</v>
      </c>
      <c r="G113" s="81" t="s">
        <v>3271</v>
      </c>
      <c r="H113" s="346" t="s">
        <v>3275</v>
      </c>
    </row>
    <row r="114" spans="1:8" ht="105">
      <c r="A114" s="347" t="s">
        <v>3317</v>
      </c>
      <c r="B114" s="347" t="s">
        <v>3318</v>
      </c>
      <c r="C114" s="346" t="s">
        <v>72</v>
      </c>
      <c r="D114" s="346" t="s">
        <v>73</v>
      </c>
      <c r="E114" s="346" t="s">
        <v>529</v>
      </c>
      <c r="F114" s="346" t="s">
        <v>3320</v>
      </c>
      <c r="G114" s="81" t="s">
        <v>3322</v>
      </c>
      <c r="H114" s="346" t="s">
        <v>3323</v>
      </c>
    </row>
    <row r="115" spans="1:8" ht="120.75" thickBot="1">
      <c r="A115" s="393" t="s">
        <v>3317</v>
      </c>
      <c r="B115" s="393" t="s">
        <v>3319</v>
      </c>
      <c r="C115" s="394" t="s">
        <v>72</v>
      </c>
      <c r="D115" s="394" t="s">
        <v>71</v>
      </c>
      <c r="E115" s="394" t="s">
        <v>529</v>
      </c>
      <c r="F115" s="394" t="s">
        <v>3321</v>
      </c>
      <c r="G115" s="395" t="s">
        <v>3322</v>
      </c>
      <c r="H115" s="394" t="s">
        <v>3323</v>
      </c>
    </row>
    <row r="116" spans="1:8" ht="75">
      <c r="A116" s="349" t="s">
        <v>2637</v>
      </c>
      <c r="B116" s="347" t="s">
        <v>103</v>
      </c>
      <c r="C116" s="346" t="s">
        <v>72</v>
      </c>
      <c r="D116" s="346" t="s">
        <v>2645</v>
      </c>
      <c r="E116" s="346" t="s">
        <v>2683</v>
      </c>
      <c r="F116" s="346" t="s">
        <v>3135</v>
      </c>
      <c r="G116" s="81" t="s">
        <v>3136</v>
      </c>
      <c r="H116" s="346" t="s">
        <v>3137</v>
      </c>
    </row>
    <row r="117" spans="1:8" ht="45">
      <c r="A117" s="349" t="s">
        <v>2637</v>
      </c>
      <c r="B117" s="347" t="s">
        <v>518</v>
      </c>
      <c r="C117" s="346" t="s">
        <v>72</v>
      </c>
      <c r="D117" s="346" t="s">
        <v>2645</v>
      </c>
      <c r="E117" s="346" t="s">
        <v>2684</v>
      </c>
      <c r="F117" s="346" t="s">
        <v>3148</v>
      </c>
      <c r="G117" s="81" t="s">
        <v>3149</v>
      </c>
      <c r="H117" s="346" t="s">
        <v>3150</v>
      </c>
    </row>
    <row r="118" spans="1:8">
      <c r="A118" s="349" t="s">
        <v>2637</v>
      </c>
      <c r="B118" s="347" t="s">
        <v>515</v>
      </c>
      <c r="C118" s="346" t="s">
        <v>72</v>
      </c>
      <c r="D118" s="346" t="s">
        <v>2645</v>
      </c>
      <c r="E118" s="346" t="s">
        <v>2684</v>
      </c>
      <c r="F118" s="346" t="s">
        <v>2658</v>
      </c>
      <c r="G118" s="81" t="s">
        <v>403</v>
      </c>
      <c r="H118" s="346" t="s">
        <v>3008</v>
      </c>
    </row>
    <row r="119" spans="1:8" ht="75">
      <c r="A119" s="349" t="s">
        <v>2637</v>
      </c>
      <c r="B119" s="347" t="s">
        <v>97</v>
      </c>
      <c r="C119" s="346" t="s">
        <v>72</v>
      </c>
      <c r="D119" s="346" t="s">
        <v>2645</v>
      </c>
      <c r="E119" s="346" t="s">
        <v>2685</v>
      </c>
      <c r="F119" s="346" t="s">
        <v>3138</v>
      </c>
      <c r="G119" s="81" t="s">
        <v>3139</v>
      </c>
      <c r="H119" s="346" t="s">
        <v>3140</v>
      </c>
    </row>
    <row r="120" spans="1:8">
      <c r="A120" s="349" t="s">
        <v>2637</v>
      </c>
      <c r="B120" s="347" t="s">
        <v>105</v>
      </c>
      <c r="C120" s="346" t="s">
        <v>72</v>
      </c>
      <c r="D120" s="346" t="s">
        <v>2645</v>
      </c>
      <c r="E120" s="346" t="s">
        <v>2686</v>
      </c>
      <c r="F120" s="346" t="s">
        <v>2660</v>
      </c>
      <c r="G120" s="81" t="s">
        <v>398</v>
      </c>
      <c r="H120" s="57">
        <v>969696</v>
      </c>
    </row>
    <row r="121" spans="1:8" ht="90">
      <c r="A121" s="349" t="s">
        <v>2637</v>
      </c>
      <c r="B121" s="347" t="s">
        <v>106</v>
      </c>
      <c r="C121" s="346" t="s">
        <v>72</v>
      </c>
      <c r="D121" s="346" t="s">
        <v>2645</v>
      </c>
      <c r="E121" s="346" t="s">
        <v>2686</v>
      </c>
      <c r="F121" s="346" t="s">
        <v>3141</v>
      </c>
      <c r="G121" s="81" t="s">
        <v>3139</v>
      </c>
      <c r="H121" s="346" t="s">
        <v>3140</v>
      </c>
    </row>
    <row r="122" spans="1:8" ht="60">
      <c r="A122" s="349" t="s">
        <v>2637</v>
      </c>
      <c r="B122" s="347" t="s">
        <v>102</v>
      </c>
      <c r="C122" s="346" t="s">
        <v>72</v>
      </c>
      <c r="D122" s="346" t="s">
        <v>2645</v>
      </c>
      <c r="E122" s="346" t="s">
        <v>2684</v>
      </c>
      <c r="F122" s="346" t="s">
        <v>3142</v>
      </c>
      <c r="G122" s="81" t="s">
        <v>3143</v>
      </c>
      <c r="H122" s="346" t="s">
        <v>3144</v>
      </c>
    </row>
    <row r="123" spans="1:8" ht="60">
      <c r="A123" s="349" t="s">
        <v>2637</v>
      </c>
      <c r="B123" s="347" t="s">
        <v>3061</v>
      </c>
      <c r="C123" s="346" t="s">
        <v>72</v>
      </c>
      <c r="D123" s="346" t="s">
        <v>2645</v>
      </c>
      <c r="E123" s="346" t="s">
        <v>3146</v>
      </c>
      <c r="F123" s="346" t="s">
        <v>3268</v>
      </c>
      <c r="G123" s="81" t="s">
        <v>3269</v>
      </c>
      <c r="H123" s="346" t="s">
        <v>3270</v>
      </c>
    </row>
    <row r="124" spans="1:8" ht="60">
      <c r="A124" s="349" t="s">
        <v>2637</v>
      </c>
      <c r="B124" s="347" t="s">
        <v>3145</v>
      </c>
      <c r="C124" s="346" t="s">
        <v>72</v>
      </c>
      <c r="D124" s="346" t="s">
        <v>2645</v>
      </c>
      <c r="E124" s="346" t="s">
        <v>2686</v>
      </c>
      <c r="F124" s="346" t="s">
        <v>3151</v>
      </c>
      <c r="G124" s="81" t="s">
        <v>2657</v>
      </c>
      <c r="H124" s="346" t="s">
        <v>3057</v>
      </c>
    </row>
    <row r="125" spans="1:8" ht="30.75" thickBot="1">
      <c r="A125" s="396" t="s">
        <v>2637</v>
      </c>
      <c r="B125" s="393" t="s">
        <v>2900</v>
      </c>
      <c r="C125" s="394" t="s">
        <v>72</v>
      </c>
      <c r="D125" s="394" t="s">
        <v>2645</v>
      </c>
      <c r="E125" s="394" t="s">
        <v>3147</v>
      </c>
      <c r="F125" s="394" t="s">
        <v>3337</v>
      </c>
      <c r="G125" s="395" t="s">
        <v>3338</v>
      </c>
      <c r="H125" s="394" t="s">
        <v>3339</v>
      </c>
    </row>
    <row r="126" spans="1:8" ht="30">
      <c r="A126" s="349" t="s">
        <v>2638</v>
      </c>
      <c r="B126" s="347" t="s">
        <v>2639</v>
      </c>
      <c r="C126" s="346" t="s">
        <v>70</v>
      </c>
      <c r="D126" s="346" t="s">
        <v>71</v>
      </c>
      <c r="E126" s="346" t="s">
        <v>2687</v>
      </c>
      <c r="F126" s="346" t="s">
        <v>2661</v>
      </c>
      <c r="H126" s="346"/>
    </row>
    <row r="127" spans="1:8" ht="30">
      <c r="A127" s="349" t="s">
        <v>2638</v>
      </c>
      <c r="B127" s="347" t="s">
        <v>2640</v>
      </c>
      <c r="C127" s="346" t="s">
        <v>72</v>
      </c>
      <c r="D127" s="346" t="s">
        <v>71</v>
      </c>
      <c r="E127" s="346" t="s">
        <v>2697</v>
      </c>
      <c r="F127" s="346" t="s">
        <v>2665</v>
      </c>
      <c r="G127" s="81" t="s">
        <v>2666</v>
      </c>
      <c r="H127" s="346" t="s">
        <v>3016</v>
      </c>
    </row>
    <row r="128" spans="1:8" ht="30">
      <c r="A128" s="349" t="s">
        <v>2638</v>
      </c>
      <c r="B128" s="347" t="s">
        <v>2641</v>
      </c>
      <c r="C128" s="346" t="s">
        <v>70</v>
      </c>
      <c r="D128" s="346" t="s">
        <v>71</v>
      </c>
      <c r="E128" s="346" t="s">
        <v>2738</v>
      </c>
      <c r="F128" s="346" t="s">
        <v>2662</v>
      </c>
      <c r="H128" s="346"/>
    </row>
    <row r="129" spans="1:8" ht="30">
      <c r="A129" s="349" t="s">
        <v>2638</v>
      </c>
      <c r="B129" s="347" t="s">
        <v>2642</v>
      </c>
      <c r="C129" s="346" t="s">
        <v>70</v>
      </c>
      <c r="D129" s="346" t="s">
        <v>71</v>
      </c>
      <c r="E129" s="346" t="s">
        <v>2738</v>
      </c>
      <c r="F129" s="346" t="s">
        <v>2663</v>
      </c>
      <c r="H129" s="346"/>
    </row>
    <row r="130" spans="1:8" ht="30">
      <c r="A130" s="349" t="s">
        <v>2638</v>
      </c>
      <c r="B130" s="347" t="s">
        <v>2643</v>
      </c>
      <c r="C130" s="346" t="s">
        <v>70</v>
      </c>
      <c r="D130" s="346" t="s">
        <v>71</v>
      </c>
      <c r="E130" s="346" t="s">
        <v>2738</v>
      </c>
      <c r="F130" s="346" t="s">
        <v>2664</v>
      </c>
      <c r="H130" s="346"/>
    </row>
    <row r="131" spans="1:8" ht="30.75" thickBot="1">
      <c r="A131" s="396" t="s">
        <v>2638</v>
      </c>
      <c r="B131" s="393" t="s">
        <v>2918</v>
      </c>
      <c r="C131" s="394" t="s">
        <v>70</v>
      </c>
      <c r="D131" s="394" t="s">
        <v>71</v>
      </c>
      <c r="E131" s="394" t="s">
        <v>2919</v>
      </c>
      <c r="F131" s="394" t="s">
        <v>2920</v>
      </c>
      <c r="G131" s="395"/>
      <c r="H131" s="394"/>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sheetPr>
  <dimension ref="A1:H191"/>
  <sheetViews>
    <sheetView workbookViewId="0"/>
  </sheetViews>
  <sheetFormatPr defaultRowHeight="15"/>
  <cols>
    <col min="1" max="1" width="13.28515625" customWidth="1"/>
    <col min="2" max="2" width="9.140625" style="369"/>
    <col min="4" max="4" width="46" customWidth="1"/>
    <col min="5" max="5" width="9.140625" customWidth="1"/>
  </cols>
  <sheetData>
    <row r="1" spans="1:4">
      <c r="A1" s="335" t="s">
        <v>3002</v>
      </c>
      <c r="B1" s="367"/>
      <c r="C1" s="333"/>
      <c r="D1" s="333"/>
    </row>
    <row r="2" spans="1:4">
      <c r="A2" s="366" t="s">
        <v>2966</v>
      </c>
      <c r="B2" s="368" t="s">
        <v>2967</v>
      </c>
      <c r="C2" s="366" t="s">
        <v>2968</v>
      </c>
      <c r="D2" s="366" t="s">
        <v>2969</v>
      </c>
    </row>
    <row r="3" spans="1:4">
      <c r="A3" s="345" t="s">
        <v>2976</v>
      </c>
      <c r="B3" s="369" t="s">
        <v>2987</v>
      </c>
      <c r="C3" s="375"/>
      <c r="D3" t="s">
        <v>505</v>
      </c>
    </row>
    <row r="4" spans="1:4">
      <c r="A4" s="345" t="s">
        <v>2984</v>
      </c>
      <c r="B4" s="370" t="s">
        <v>2985</v>
      </c>
      <c r="C4" s="374"/>
      <c r="D4" t="s">
        <v>102</v>
      </c>
    </row>
    <row r="5" spans="1:4">
      <c r="A5" t="s">
        <v>3013</v>
      </c>
      <c r="B5" s="369" t="s">
        <v>3007</v>
      </c>
      <c r="C5" s="385"/>
      <c r="D5" t="s">
        <v>101</v>
      </c>
    </row>
    <row r="6" spans="1:4">
      <c r="A6" s="345" t="s">
        <v>2991</v>
      </c>
      <c r="B6" s="369" t="s">
        <v>3008</v>
      </c>
      <c r="C6" s="379"/>
      <c r="D6" t="s">
        <v>3003</v>
      </c>
    </row>
    <row r="7" spans="1:4">
      <c r="A7" s="345" t="s">
        <v>3014</v>
      </c>
      <c r="B7" s="369" t="s">
        <v>2659</v>
      </c>
      <c r="C7" s="384"/>
      <c r="D7" t="s">
        <v>3004</v>
      </c>
    </row>
    <row r="8" spans="1:4">
      <c r="A8" t="s">
        <v>3012</v>
      </c>
      <c r="B8" s="369" t="s">
        <v>3009</v>
      </c>
      <c r="C8" s="387"/>
      <c r="D8" t="s">
        <v>523</v>
      </c>
    </row>
    <row r="9" spans="1:4">
      <c r="A9" s="345" t="s">
        <v>2992</v>
      </c>
      <c r="B9" s="369" t="s">
        <v>2988</v>
      </c>
      <c r="C9" s="378"/>
      <c r="D9" t="s">
        <v>526</v>
      </c>
    </row>
    <row r="10" spans="1:4">
      <c r="A10" s="345" t="s">
        <v>2965</v>
      </c>
      <c r="B10" s="371" t="s">
        <v>2972</v>
      </c>
      <c r="C10" s="365"/>
      <c r="D10" t="s">
        <v>99</v>
      </c>
    </row>
    <row r="11" spans="1:4">
      <c r="A11" s="345" t="s">
        <v>2993</v>
      </c>
      <c r="B11" s="369" t="s">
        <v>2989</v>
      </c>
      <c r="C11" s="380"/>
      <c r="D11" t="s">
        <v>98</v>
      </c>
    </row>
    <row r="12" spans="1:4">
      <c r="A12" s="345" t="s">
        <v>2975</v>
      </c>
      <c r="B12" s="370" t="s">
        <v>2980</v>
      </c>
      <c r="C12" s="376"/>
      <c r="D12" t="s">
        <v>3005</v>
      </c>
    </row>
    <row r="13" spans="1:4">
      <c r="A13" t="s">
        <v>3017</v>
      </c>
      <c r="B13" s="369" t="s">
        <v>3010</v>
      </c>
      <c r="C13" s="386"/>
      <c r="D13" t="s">
        <v>2899</v>
      </c>
    </row>
    <row r="14" spans="1:4">
      <c r="A14" s="345" t="s">
        <v>2978</v>
      </c>
      <c r="B14" s="370" t="s">
        <v>2979</v>
      </c>
      <c r="C14" s="364"/>
      <c r="D14" t="s">
        <v>353</v>
      </c>
    </row>
    <row r="15" spans="1:4" s="345" customFormat="1">
      <c r="A15" s="345" t="s">
        <v>3062</v>
      </c>
      <c r="B15" s="370" t="s">
        <v>3064</v>
      </c>
      <c r="C15" s="390"/>
      <c r="D15" s="345" t="s">
        <v>3061</v>
      </c>
    </row>
    <row r="16" spans="1:4" s="345" customFormat="1">
      <c r="A16" s="345" t="s">
        <v>3063</v>
      </c>
      <c r="B16" s="370">
        <v>740000</v>
      </c>
      <c r="C16" s="391"/>
      <c r="D16" s="345" t="s">
        <v>2897</v>
      </c>
    </row>
    <row r="17" spans="1:4">
      <c r="A17" s="345" t="s">
        <v>2994</v>
      </c>
      <c r="B17" s="369" t="s">
        <v>2990</v>
      </c>
      <c r="C17" s="381"/>
      <c r="D17" t="s">
        <v>354</v>
      </c>
    </row>
    <row r="18" spans="1:4">
      <c r="A18" s="345" t="s">
        <v>2977</v>
      </c>
      <c r="B18" s="370" t="s">
        <v>2982</v>
      </c>
      <c r="C18" s="373"/>
      <c r="D18" t="s">
        <v>350</v>
      </c>
    </row>
    <row r="19" spans="1:4">
      <c r="A19" s="361" t="s">
        <v>3001</v>
      </c>
      <c r="B19" s="382" t="s">
        <v>3000</v>
      </c>
      <c r="C19" s="383"/>
      <c r="D19" t="s">
        <v>515</v>
      </c>
    </row>
    <row r="20" spans="1:4">
      <c r="A20" s="345" t="s">
        <v>2971</v>
      </c>
      <c r="B20" s="370" t="s">
        <v>2981</v>
      </c>
      <c r="C20" s="372"/>
      <c r="D20" t="s">
        <v>518</v>
      </c>
    </row>
    <row r="21" spans="1:4">
      <c r="A21" t="s">
        <v>3018</v>
      </c>
      <c r="B21" s="369" t="s">
        <v>3011</v>
      </c>
      <c r="C21" s="388"/>
      <c r="D21" t="s">
        <v>3006</v>
      </c>
    </row>
    <row r="23" spans="1:4" s="345" customFormat="1">
      <c r="A23" s="335" t="s">
        <v>2986</v>
      </c>
      <c r="B23" s="367"/>
      <c r="C23" s="333"/>
      <c r="D23" s="333"/>
    </row>
    <row r="24" spans="1:4" s="366" customFormat="1">
      <c r="A24" s="366" t="s">
        <v>2966</v>
      </c>
      <c r="B24" s="368" t="s">
        <v>2967</v>
      </c>
      <c r="C24" s="366" t="s">
        <v>2968</v>
      </c>
      <c r="D24" s="366" t="s">
        <v>3054</v>
      </c>
    </row>
    <row r="25" spans="1:4">
      <c r="A25" t="s">
        <v>2992</v>
      </c>
      <c r="B25" s="369" t="s">
        <v>2988</v>
      </c>
      <c r="C25" s="378"/>
      <c r="D25" t="s">
        <v>3056</v>
      </c>
    </row>
    <row r="26" spans="1:4" s="345" customFormat="1">
      <c r="A26" s="345" t="s">
        <v>2965</v>
      </c>
      <c r="B26" s="371" t="s">
        <v>2972</v>
      </c>
      <c r="C26" s="365"/>
      <c r="D26" s="345" t="s">
        <v>3055</v>
      </c>
    </row>
    <row r="27" spans="1:4">
      <c r="A27" t="s">
        <v>2977</v>
      </c>
      <c r="B27" s="369" t="s">
        <v>2982</v>
      </c>
      <c r="C27" s="373"/>
      <c r="D27" t="s">
        <v>4</v>
      </c>
    </row>
    <row r="28" spans="1:4">
      <c r="A28" t="s">
        <v>2991</v>
      </c>
      <c r="B28" s="369" t="s">
        <v>3008</v>
      </c>
      <c r="C28" s="379"/>
      <c r="D28" t="s">
        <v>103</v>
      </c>
    </row>
    <row r="29" spans="1:4">
      <c r="A29" t="s">
        <v>2971</v>
      </c>
      <c r="B29" s="369">
        <v>969696</v>
      </c>
      <c r="C29" s="372"/>
      <c r="D29" t="s">
        <v>9</v>
      </c>
    </row>
    <row r="30" spans="1:4">
      <c r="A30" t="s">
        <v>2984</v>
      </c>
      <c r="B30" s="369" t="s">
        <v>2985</v>
      </c>
      <c r="C30" s="374"/>
      <c r="D30" t="s">
        <v>2804</v>
      </c>
    </row>
    <row r="31" spans="1:4">
      <c r="A31" t="s">
        <v>2993</v>
      </c>
      <c r="B31" s="369" t="s">
        <v>2989</v>
      </c>
      <c r="C31" s="380"/>
      <c r="D31" t="s">
        <v>152</v>
      </c>
    </row>
    <row r="32" spans="1:4" s="345" customFormat="1">
      <c r="A32" s="345" t="s">
        <v>2994</v>
      </c>
      <c r="B32" s="369" t="s">
        <v>2990</v>
      </c>
      <c r="C32" s="381"/>
      <c r="D32" s="345" t="s">
        <v>2813</v>
      </c>
    </row>
    <row r="33" spans="1:4">
      <c r="A33" t="s">
        <v>2976</v>
      </c>
      <c r="B33" s="369" t="s">
        <v>2987</v>
      </c>
      <c r="C33" s="377"/>
      <c r="D33" t="s">
        <v>2917</v>
      </c>
    </row>
    <row r="34" spans="1:4" s="345" customFormat="1">
      <c r="A34" s="345" t="s">
        <v>3062</v>
      </c>
      <c r="B34" s="370" t="s">
        <v>3064</v>
      </c>
      <c r="C34" s="390"/>
      <c r="D34" s="345" t="s">
        <v>3397</v>
      </c>
    </row>
    <row r="36" spans="1:4" s="345" customFormat="1">
      <c r="A36" s="335" t="s">
        <v>2995</v>
      </c>
      <c r="B36" s="367"/>
      <c r="C36" s="333"/>
      <c r="D36" s="333"/>
    </row>
    <row r="37" spans="1:4" s="345" customFormat="1">
      <c r="A37" s="366" t="s">
        <v>2966</v>
      </c>
      <c r="B37" s="368" t="s">
        <v>2967</v>
      </c>
      <c r="C37" s="366" t="s">
        <v>2968</v>
      </c>
      <c r="D37" s="366" t="s">
        <v>2969</v>
      </c>
    </row>
    <row r="38" spans="1:4" s="345" customFormat="1">
      <c r="A38" s="345" t="s">
        <v>2977</v>
      </c>
      <c r="B38" s="370" t="s">
        <v>2982</v>
      </c>
      <c r="C38" s="373"/>
      <c r="D38" s="345" t="s">
        <v>2996</v>
      </c>
    </row>
    <row r="39" spans="1:4" s="345" customFormat="1">
      <c r="A39" s="345" t="s">
        <v>2971</v>
      </c>
      <c r="B39" s="369">
        <v>969696</v>
      </c>
      <c r="C39" s="372"/>
      <c r="D39" s="345" t="s">
        <v>2997</v>
      </c>
    </row>
    <row r="40" spans="1:4" s="345" customFormat="1">
      <c r="A40" s="345" t="s">
        <v>2984</v>
      </c>
      <c r="B40" s="369" t="s">
        <v>2985</v>
      </c>
      <c r="C40" s="374"/>
      <c r="D40" s="345" t="s">
        <v>2998</v>
      </c>
    </row>
    <row r="41" spans="1:4" s="345" customFormat="1">
      <c r="A41" s="345" t="s">
        <v>3062</v>
      </c>
      <c r="B41" s="370" t="s">
        <v>3064</v>
      </c>
      <c r="C41" s="390"/>
      <c r="D41" s="345" t="s">
        <v>3398</v>
      </c>
    </row>
    <row r="42" spans="1:4" s="361" customFormat="1">
      <c r="B42" s="382"/>
    </row>
    <row r="43" spans="1:4" s="361" customFormat="1">
      <c r="A43" s="335" t="s">
        <v>2999</v>
      </c>
      <c r="B43" s="367"/>
      <c r="C43" s="333"/>
      <c r="D43" s="333"/>
    </row>
    <row r="44" spans="1:4" s="361" customFormat="1">
      <c r="A44" s="366" t="s">
        <v>2966</v>
      </c>
      <c r="B44" s="368" t="s">
        <v>2967</v>
      </c>
      <c r="C44" s="366" t="s">
        <v>2968</v>
      </c>
      <c r="D44" s="366" t="s">
        <v>2969</v>
      </c>
    </row>
    <row r="45" spans="1:4" s="361" customFormat="1">
      <c r="A45" s="345" t="s">
        <v>2984</v>
      </c>
      <c r="B45" s="369" t="s">
        <v>2985</v>
      </c>
      <c r="C45" s="374"/>
      <c r="D45" s="361" t="s">
        <v>2377</v>
      </c>
    </row>
    <row r="46" spans="1:4" s="361" customFormat="1">
      <c r="A46" s="345" t="s">
        <v>2978</v>
      </c>
      <c r="B46" s="370" t="s">
        <v>2979</v>
      </c>
      <c r="C46" s="364"/>
      <c r="D46" s="361" t="s">
        <v>982</v>
      </c>
    </row>
    <row r="47" spans="1:4" s="361" customFormat="1">
      <c r="A47" s="345" t="s">
        <v>2977</v>
      </c>
      <c r="B47" s="370" t="s">
        <v>2982</v>
      </c>
      <c r="C47" s="373"/>
      <c r="D47" s="361" t="s">
        <v>2375</v>
      </c>
    </row>
    <row r="48" spans="1:4" s="361" customFormat="1">
      <c r="A48" s="345" t="s">
        <v>2971</v>
      </c>
      <c r="B48" s="370" t="s">
        <v>2981</v>
      </c>
      <c r="C48" s="372"/>
      <c r="D48" s="361" t="s">
        <v>2359</v>
      </c>
    </row>
    <row r="49" spans="1:4" s="361" customFormat="1">
      <c r="B49" s="389"/>
    </row>
    <row r="50" spans="1:4" s="361" customFormat="1">
      <c r="A50" s="335" t="s">
        <v>3164</v>
      </c>
      <c r="B50" s="367"/>
      <c r="C50" s="333"/>
      <c r="D50" s="333"/>
    </row>
    <row r="51" spans="1:4" s="361" customFormat="1">
      <c r="A51" s="366" t="s">
        <v>2966</v>
      </c>
      <c r="B51" s="368" t="s">
        <v>2967</v>
      </c>
      <c r="C51" s="366" t="s">
        <v>2968</v>
      </c>
      <c r="D51" s="366" t="s">
        <v>2969</v>
      </c>
    </row>
    <row r="52" spans="1:4" s="361" customFormat="1">
      <c r="A52" s="345" t="s">
        <v>2977</v>
      </c>
      <c r="B52" s="370" t="s">
        <v>2982</v>
      </c>
      <c r="C52" s="373"/>
      <c r="D52" s="361" t="s">
        <v>3030</v>
      </c>
    </row>
    <row r="53" spans="1:4" s="361" customFormat="1">
      <c r="A53" s="345" t="s">
        <v>2992</v>
      </c>
      <c r="B53" s="369" t="s">
        <v>2988</v>
      </c>
      <c r="C53" s="378"/>
      <c r="D53" s="361" t="s">
        <v>3031</v>
      </c>
    </row>
    <row r="54" spans="1:4" s="361" customFormat="1">
      <c r="A54" s="345" t="s">
        <v>2991</v>
      </c>
      <c r="B54" s="369" t="s">
        <v>3008</v>
      </c>
      <c r="C54" s="379"/>
      <c r="D54" s="361" t="s">
        <v>3032</v>
      </c>
    </row>
    <row r="55" spans="1:4" s="361" customFormat="1">
      <c r="A55" s="345" t="s">
        <v>2984</v>
      </c>
      <c r="B55" s="370" t="s">
        <v>2985</v>
      </c>
      <c r="C55" s="374"/>
      <c r="D55" s="361" t="s">
        <v>3033</v>
      </c>
    </row>
    <row r="56" spans="1:4" s="361" customFormat="1">
      <c r="A56" s="345" t="s">
        <v>2978</v>
      </c>
      <c r="B56" s="370" t="s">
        <v>2979</v>
      </c>
      <c r="C56" s="364"/>
      <c r="D56" s="361" t="s">
        <v>3034</v>
      </c>
    </row>
    <row r="57" spans="1:4" s="345" customFormat="1">
      <c r="B57" s="369"/>
    </row>
    <row r="58" spans="1:4" s="345" customFormat="1">
      <c r="A58" s="335" t="s">
        <v>3036</v>
      </c>
      <c r="B58" s="367"/>
      <c r="C58" s="333"/>
      <c r="D58" s="333"/>
    </row>
    <row r="59" spans="1:4" s="345" customFormat="1">
      <c r="A59" s="366" t="s">
        <v>2966</v>
      </c>
      <c r="B59" s="368" t="s">
        <v>2967</v>
      </c>
      <c r="C59" s="366" t="s">
        <v>2968</v>
      </c>
      <c r="D59" s="366" t="s">
        <v>2969</v>
      </c>
    </row>
    <row r="60" spans="1:4" s="345" customFormat="1">
      <c r="A60" s="345" t="s">
        <v>2978</v>
      </c>
      <c r="B60" s="370" t="s">
        <v>2979</v>
      </c>
      <c r="C60" s="364"/>
      <c r="D60" s="345" t="s">
        <v>3037</v>
      </c>
    </row>
    <row r="61" spans="1:4" s="345" customFormat="1">
      <c r="A61" s="345" t="s">
        <v>2992</v>
      </c>
      <c r="B61" s="369" t="s">
        <v>2988</v>
      </c>
      <c r="C61" s="378"/>
      <c r="D61" s="345" t="s">
        <v>3038</v>
      </c>
    </row>
    <row r="62" spans="1:4" s="345" customFormat="1">
      <c r="A62" s="345" t="s">
        <v>2994</v>
      </c>
      <c r="B62" s="369" t="s">
        <v>2990</v>
      </c>
      <c r="C62" s="381"/>
      <c r="D62" s="345" t="s">
        <v>3156</v>
      </c>
    </row>
    <row r="63" spans="1:4" s="345" customFormat="1">
      <c r="A63" s="345" t="s">
        <v>2993</v>
      </c>
      <c r="B63" s="369" t="s">
        <v>2989</v>
      </c>
      <c r="C63" s="380"/>
      <c r="D63" s="345" t="s">
        <v>3039</v>
      </c>
    </row>
    <row r="64" spans="1:4" s="345" customFormat="1">
      <c r="A64" s="345" t="s">
        <v>2991</v>
      </c>
      <c r="B64" s="369" t="s">
        <v>3008</v>
      </c>
      <c r="C64" s="379"/>
      <c r="D64" s="345" t="s">
        <v>3040</v>
      </c>
    </row>
    <row r="65" spans="1:4" s="345" customFormat="1">
      <c r="A65" s="345" t="s">
        <v>2971</v>
      </c>
      <c r="B65" s="370" t="s">
        <v>2981</v>
      </c>
      <c r="C65" s="372"/>
      <c r="D65" s="345" t="s">
        <v>3041</v>
      </c>
    </row>
    <row r="66" spans="1:4" s="345" customFormat="1">
      <c r="A66" s="345" t="s">
        <v>2977</v>
      </c>
      <c r="B66" s="370" t="s">
        <v>2982</v>
      </c>
      <c r="C66" s="373"/>
      <c r="D66" s="345" t="s">
        <v>3042</v>
      </c>
    </row>
    <row r="67" spans="1:4" s="345" customFormat="1">
      <c r="A67" s="345" t="s">
        <v>2984</v>
      </c>
      <c r="B67" s="370" t="s">
        <v>2985</v>
      </c>
      <c r="C67" s="374"/>
      <c r="D67" s="345" t="s">
        <v>3043</v>
      </c>
    </row>
    <row r="68" spans="1:4" s="345" customFormat="1">
      <c r="A68" s="345" t="s">
        <v>2976</v>
      </c>
      <c r="B68" s="369" t="s">
        <v>2987</v>
      </c>
      <c r="C68" s="377"/>
      <c r="D68" s="345" t="s">
        <v>3044</v>
      </c>
    </row>
    <row r="69" spans="1:4" s="345" customFormat="1">
      <c r="B69" s="369"/>
      <c r="C69" s="361"/>
    </row>
    <row r="70" spans="1:4" s="345" customFormat="1">
      <c r="A70" s="335" t="s">
        <v>3035</v>
      </c>
      <c r="B70" s="367"/>
      <c r="C70" s="333"/>
      <c r="D70" s="333"/>
    </row>
    <row r="71" spans="1:4" s="345" customFormat="1">
      <c r="A71" s="366" t="s">
        <v>2966</v>
      </c>
      <c r="B71" s="368" t="s">
        <v>2967</v>
      </c>
      <c r="C71" s="366" t="s">
        <v>2968</v>
      </c>
      <c r="D71" s="366" t="s">
        <v>2969</v>
      </c>
    </row>
    <row r="72" spans="1:4" s="345" customFormat="1">
      <c r="A72" s="345" t="s">
        <v>2984</v>
      </c>
      <c r="B72" s="370" t="s">
        <v>2985</v>
      </c>
      <c r="C72" s="374"/>
      <c r="D72" s="345" t="s">
        <v>3174</v>
      </c>
    </row>
    <row r="73" spans="1:4" s="345" customFormat="1">
      <c r="A73" s="345" t="s">
        <v>2991</v>
      </c>
      <c r="B73" s="369" t="s">
        <v>3008</v>
      </c>
      <c r="C73" s="379"/>
      <c r="D73" s="361" t="s">
        <v>3175</v>
      </c>
    </row>
    <row r="74" spans="1:4" s="345" customFormat="1">
      <c r="A74" s="345" t="s">
        <v>2977</v>
      </c>
      <c r="B74" s="370" t="s">
        <v>2982</v>
      </c>
      <c r="C74" s="373"/>
      <c r="D74" s="345" t="s">
        <v>3165</v>
      </c>
    </row>
    <row r="75" spans="1:4" s="345" customFormat="1">
      <c r="A75" s="345" t="s">
        <v>2992</v>
      </c>
      <c r="B75" s="369" t="s">
        <v>2988</v>
      </c>
      <c r="C75" s="378"/>
      <c r="D75" s="345" t="s">
        <v>3166</v>
      </c>
    </row>
    <row r="76" spans="1:4" s="345" customFormat="1">
      <c r="A76" s="345" t="s">
        <v>2978</v>
      </c>
      <c r="B76" s="370" t="s">
        <v>2979</v>
      </c>
      <c r="C76" s="364"/>
      <c r="D76" s="361" t="s">
        <v>3034</v>
      </c>
    </row>
    <row r="77" spans="1:4" s="345" customFormat="1">
      <c r="B77" s="369"/>
      <c r="C77" s="361"/>
    </row>
    <row r="78" spans="1:4">
      <c r="A78" s="335" t="s">
        <v>2970</v>
      </c>
      <c r="B78" s="367"/>
      <c r="C78" s="333"/>
      <c r="D78" s="333"/>
    </row>
    <row r="79" spans="1:4">
      <c r="A79" s="366" t="s">
        <v>2966</v>
      </c>
      <c r="B79" s="368" t="s">
        <v>2967</v>
      </c>
      <c r="C79" s="366" t="s">
        <v>2968</v>
      </c>
      <c r="D79" s="366" t="s">
        <v>2969</v>
      </c>
    </row>
    <row r="80" spans="1:4">
      <c r="A80" s="345" t="s">
        <v>2991</v>
      </c>
      <c r="B80" s="369" t="s">
        <v>3008</v>
      </c>
      <c r="C80" s="379"/>
      <c r="D80" t="s">
        <v>2387</v>
      </c>
    </row>
    <row r="81" spans="1:5">
      <c r="A81" t="s">
        <v>2971</v>
      </c>
      <c r="B81" s="370" t="s">
        <v>2981</v>
      </c>
      <c r="C81" s="372"/>
      <c r="D81" t="s">
        <v>2389</v>
      </c>
    </row>
    <row r="82" spans="1:5">
      <c r="A82" t="s">
        <v>2977</v>
      </c>
      <c r="B82" s="370" t="s">
        <v>2982</v>
      </c>
      <c r="C82" s="373"/>
      <c r="D82" t="s">
        <v>2388</v>
      </c>
    </row>
    <row r="83" spans="1:5">
      <c r="A83" t="s">
        <v>2976</v>
      </c>
      <c r="B83" s="369" t="s">
        <v>2987</v>
      </c>
      <c r="C83" s="375"/>
      <c r="D83" t="s">
        <v>2973</v>
      </c>
      <c r="E83" s="370"/>
    </row>
    <row r="84" spans="1:5">
      <c r="A84" s="345" t="s">
        <v>2992</v>
      </c>
      <c r="B84" s="369" t="s">
        <v>2988</v>
      </c>
      <c r="C84" s="378"/>
      <c r="D84" t="s">
        <v>2974</v>
      </c>
    </row>
    <row r="85" spans="1:5">
      <c r="A85" t="s">
        <v>2978</v>
      </c>
      <c r="B85" s="370" t="s">
        <v>2979</v>
      </c>
      <c r="C85" s="364"/>
      <c r="D85" t="s">
        <v>2390</v>
      </c>
    </row>
    <row r="86" spans="1:5">
      <c r="A86" t="s">
        <v>2984</v>
      </c>
      <c r="B86" s="370" t="s">
        <v>2985</v>
      </c>
      <c r="C86" s="374"/>
      <c r="D86" t="s">
        <v>2983</v>
      </c>
    </row>
    <row r="88" spans="1:5">
      <c r="A88" s="335" t="s">
        <v>3019</v>
      </c>
      <c r="B88" s="367"/>
      <c r="C88" s="333"/>
      <c r="D88" s="333"/>
    </row>
    <row r="89" spans="1:5">
      <c r="A89" s="366" t="s">
        <v>2966</v>
      </c>
      <c r="B89" s="368" t="s">
        <v>2967</v>
      </c>
      <c r="C89" s="366" t="s">
        <v>2968</v>
      </c>
      <c r="D89" s="366" t="s">
        <v>2969</v>
      </c>
    </row>
    <row r="90" spans="1:5">
      <c r="A90" s="345" t="s">
        <v>2977</v>
      </c>
      <c r="B90" s="370" t="s">
        <v>2982</v>
      </c>
      <c r="C90" s="373"/>
      <c r="D90" t="s">
        <v>165</v>
      </c>
    </row>
    <row r="91" spans="1:5">
      <c r="A91" s="345" t="s">
        <v>2965</v>
      </c>
      <c r="B91" s="371" t="s">
        <v>2972</v>
      </c>
      <c r="C91" s="365"/>
      <c r="D91" t="s">
        <v>3021</v>
      </c>
    </row>
    <row r="92" spans="1:5">
      <c r="A92" s="345" t="s">
        <v>3018</v>
      </c>
      <c r="B92" s="369" t="s">
        <v>3011</v>
      </c>
      <c r="C92" s="388"/>
      <c r="D92" t="s">
        <v>3028</v>
      </c>
    </row>
    <row r="93" spans="1:5">
      <c r="A93" s="345" t="s">
        <v>2984</v>
      </c>
      <c r="B93" s="370" t="s">
        <v>2985</v>
      </c>
      <c r="C93" s="374"/>
      <c r="D93" t="s">
        <v>3022</v>
      </c>
    </row>
    <row r="94" spans="1:5">
      <c r="A94" s="345" t="s">
        <v>2993</v>
      </c>
      <c r="B94" s="369" t="s">
        <v>2989</v>
      </c>
      <c r="C94" s="380"/>
      <c r="D94" t="s">
        <v>3023</v>
      </c>
    </row>
    <row r="95" spans="1:5">
      <c r="A95" s="345" t="s">
        <v>2992</v>
      </c>
      <c r="B95" s="369" t="s">
        <v>2988</v>
      </c>
      <c r="C95" s="378"/>
      <c r="D95" t="s">
        <v>3024</v>
      </c>
    </row>
    <row r="96" spans="1:5">
      <c r="A96" s="345" t="s">
        <v>3012</v>
      </c>
      <c r="B96" s="369" t="s">
        <v>3009</v>
      </c>
      <c r="C96" s="387"/>
      <c r="D96" t="s">
        <v>3025</v>
      </c>
    </row>
    <row r="97" spans="1:8">
      <c r="A97" s="345" t="s">
        <v>2978</v>
      </c>
      <c r="B97" s="370" t="s">
        <v>2979</v>
      </c>
      <c r="C97" s="364"/>
      <c r="D97" t="s">
        <v>3029</v>
      </c>
    </row>
    <row r="98" spans="1:8">
      <c r="A98" s="345" t="s">
        <v>2991</v>
      </c>
      <c r="B98" s="369" t="s">
        <v>3008</v>
      </c>
      <c r="C98" s="379"/>
      <c r="D98" t="s">
        <v>2628</v>
      </c>
    </row>
    <row r="99" spans="1:8">
      <c r="A99" s="345" t="s">
        <v>2994</v>
      </c>
      <c r="B99" s="369" t="s">
        <v>2990</v>
      </c>
      <c r="C99" s="381"/>
      <c r="D99" t="s">
        <v>2629</v>
      </c>
    </row>
    <row r="100" spans="1:8">
      <c r="A100" s="345" t="s">
        <v>2971</v>
      </c>
      <c r="B100" s="370" t="s">
        <v>2981</v>
      </c>
      <c r="C100" s="372"/>
      <c r="D100" t="s">
        <v>3020</v>
      </c>
    </row>
    <row r="102" spans="1:8">
      <c r="A102" s="335" t="s">
        <v>3045</v>
      </c>
      <c r="B102" s="367"/>
      <c r="C102" s="333"/>
      <c r="D102" s="333"/>
    </row>
    <row r="103" spans="1:8">
      <c r="A103" s="366" t="s">
        <v>2966</v>
      </c>
      <c r="B103" s="368" t="s">
        <v>2967</v>
      </c>
      <c r="C103" s="366" t="s">
        <v>2968</v>
      </c>
      <c r="D103" s="366" t="s">
        <v>2969</v>
      </c>
      <c r="F103" s="361"/>
      <c r="G103" s="361"/>
      <c r="H103" s="361"/>
    </row>
    <row r="104" spans="1:8">
      <c r="A104" s="345" t="s">
        <v>2984</v>
      </c>
      <c r="B104" s="370" t="s">
        <v>2985</v>
      </c>
      <c r="C104" s="374"/>
      <c r="D104" t="s">
        <v>3046</v>
      </c>
      <c r="F104" s="361"/>
      <c r="G104" s="389"/>
      <c r="H104" s="361"/>
    </row>
    <row r="105" spans="1:8">
      <c r="A105" s="345" t="s">
        <v>2971</v>
      </c>
      <c r="B105" s="370" t="s">
        <v>2981</v>
      </c>
      <c r="C105" s="372"/>
      <c r="D105" t="s">
        <v>3336</v>
      </c>
      <c r="F105" s="361"/>
      <c r="G105" s="389"/>
      <c r="H105" s="361"/>
    </row>
    <row r="106" spans="1:8">
      <c r="A106" s="345" t="s">
        <v>2991</v>
      </c>
      <c r="B106" s="369" t="s">
        <v>3008</v>
      </c>
      <c r="C106" s="379"/>
      <c r="D106" t="s">
        <v>3047</v>
      </c>
      <c r="F106" s="361"/>
      <c r="G106" s="382"/>
      <c r="H106" s="361"/>
    </row>
    <row r="107" spans="1:8">
      <c r="A107" s="345" t="s">
        <v>2992</v>
      </c>
      <c r="B107" s="369" t="s">
        <v>2988</v>
      </c>
      <c r="C107" s="378"/>
      <c r="D107" t="s">
        <v>3048</v>
      </c>
      <c r="F107" s="361"/>
      <c r="G107" s="382"/>
      <c r="H107" s="361"/>
    </row>
    <row r="108" spans="1:8">
      <c r="A108" s="345" t="s">
        <v>2977</v>
      </c>
      <c r="B108" s="370" t="s">
        <v>2982</v>
      </c>
      <c r="C108" s="373"/>
      <c r="D108" t="s">
        <v>3049</v>
      </c>
      <c r="F108" s="361"/>
      <c r="G108" s="389"/>
      <c r="H108" s="361"/>
    </row>
    <row r="109" spans="1:8">
      <c r="A109" s="345" t="s">
        <v>2978</v>
      </c>
      <c r="B109" s="370" t="s">
        <v>2979</v>
      </c>
      <c r="C109" s="364"/>
      <c r="D109" t="s">
        <v>153</v>
      </c>
      <c r="F109" s="361"/>
      <c r="G109" s="389"/>
      <c r="H109" s="361"/>
    </row>
    <row r="110" spans="1:8">
      <c r="F110" s="361"/>
      <c r="G110" s="361"/>
      <c r="H110" s="361"/>
    </row>
    <row r="111" spans="1:8">
      <c r="A111" s="335" t="s">
        <v>3050</v>
      </c>
      <c r="B111" s="367"/>
      <c r="C111" s="333"/>
      <c r="D111" s="333"/>
      <c r="F111" s="361"/>
      <c r="G111" s="361"/>
      <c r="H111" s="361"/>
    </row>
    <row r="112" spans="1:8">
      <c r="A112" s="366" t="s">
        <v>2966</v>
      </c>
      <c r="B112" s="368" t="s">
        <v>2967</v>
      </c>
      <c r="C112" s="366" t="s">
        <v>2968</v>
      </c>
      <c r="D112" s="366" t="s">
        <v>2969</v>
      </c>
    </row>
    <row r="113" spans="1:4">
      <c r="A113" s="345" t="s">
        <v>2978</v>
      </c>
      <c r="B113" s="370" t="s">
        <v>2979</v>
      </c>
      <c r="C113" s="364"/>
      <c r="D113" t="s">
        <v>136</v>
      </c>
    </row>
    <row r="114" spans="1:4">
      <c r="A114" s="345" t="s">
        <v>2984</v>
      </c>
      <c r="B114" s="370" t="s">
        <v>2985</v>
      </c>
      <c r="C114" s="374"/>
      <c r="D114" t="s">
        <v>135</v>
      </c>
    </row>
    <row r="115" spans="1:4">
      <c r="A115" s="345" t="s">
        <v>2991</v>
      </c>
      <c r="B115" s="369" t="s">
        <v>3008</v>
      </c>
      <c r="C115" s="379"/>
      <c r="D115" t="s">
        <v>134</v>
      </c>
    </row>
    <row r="116" spans="1:4">
      <c r="A116" s="345" t="s">
        <v>2992</v>
      </c>
      <c r="B116" s="369" t="s">
        <v>2988</v>
      </c>
      <c r="C116" s="378"/>
      <c r="D116" t="s">
        <v>132</v>
      </c>
    </row>
    <row r="117" spans="1:4">
      <c r="A117" s="345" t="s">
        <v>2977</v>
      </c>
      <c r="B117" s="370" t="s">
        <v>2982</v>
      </c>
      <c r="C117" s="373"/>
      <c r="D117" t="s">
        <v>131</v>
      </c>
    </row>
    <row r="119" spans="1:4">
      <c r="A119" s="335" t="s">
        <v>3051</v>
      </c>
      <c r="B119" s="367"/>
      <c r="C119" s="333"/>
      <c r="D119" s="333"/>
    </row>
    <row r="120" spans="1:4">
      <c r="A120" s="366" t="s">
        <v>2966</v>
      </c>
      <c r="B120" s="368" t="s">
        <v>2967</v>
      </c>
      <c r="C120" s="366" t="s">
        <v>2968</v>
      </c>
      <c r="D120" s="366" t="s">
        <v>2969</v>
      </c>
    </row>
    <row r="121" spans="1:4">
      <c r="A121" s="345" t="s">
        <v>2965</v>
      </c>
      <c r="B121" s="371" t="s">
        <v>2972</v>
      </c>
      <c r="C121" s="365"/>
      <c r="D121" t="s">
        <v>189</v>
      </c>
    </row>
    <row r="122" spans="1:4">
      <c r="A122" s="345" t="s">
        <v>2984</v>
      </c>
      <c r="B122" s="370" t="s">
        <v>2985</v>
      </c>
      <c r="C122" s="374"/>
      <c r="D122" t="s">
        <v>316</v>
      </c>
    </row>
    <row r="123" spans="1:4">
      <c r="A123" s="345" t="s">
        <v>2971</v>
      </c>
      <c r="B123" s="370" t="s">
        <v>2981</v>
      </c>
      <c r="C123" s="372"/>
      <c r="D123" t="s">
        <v>317</v>
      </c>
    </row>
    <row r="125" spans="1:4" s="345" customFormat="1">
      <c r="A125" s="335" t="s">
        <v>3099</v>
      </c>
      <c r="B125" s="367"/>
      <c r="C125" s="333"/>
      <c r="D125" s="333"/>
    </row>
    <row r="126" spans="1:4" s="345" customFormat="1">
      <c r="A126" s="366" t="s">
        <v>2966</v>
      </c>
      <c r="B126" s="368" t="s">
        <v>2967</v>
      </c>
      <c r="C126" s="366" t="s">
        <v>2968</v>
      </c>
      <c r="D126" s="366" t="s">
        <v>2969</v>
      </c>
    </row>
    <row r="127" spans="1:4" s="345" customFormat="1">
      <c r="A127" s="345" t="s">
        <v>2976</v>
      </c>
      <c r="B127" s="369" t="s">
        <v>2987</v>
      </c>
      <c r="C127" s="375"/>
      <c r="D127" s="345" t="s">
        <v>2900</v>
      </c>
    </row>
    <row r="128" spans="1:4" s="345" customFormat="1">
      <c r="A128" s="345" t="s">
        <v>2991</v>
      </c>
      <c r="B128" s="369" t="s">
        <v>3008</v>
      </c>
      <c r="C128" s="379"/>
      <c r="D128" s="345" t="s">
        <v>103</v>
      </c>
    </row>
    <row r="129" spans="1:4" s="345" customFormat="1">
      <c r="A129" s="345" t="s">
        <v>2977</v>
      </c>
      <c r="B129" s="370" t="s">
        <v>2982</v>
      </c>
      <c r="C129" s="373"/>
      <c r="D129" s="345" t="s">
        <v>97</v>
      </c>
    </row>
    <row r="130" spans="1:4" s="345" customFormat="1">
      <c r="A130" s="345" t="s">
        <v>3012</v>
      </c>
      <c r="B130" s="369" t="s">
        <v>3009</v>
      </c>
      <c r="C130" s="387"/>
      <c r="D130" s="345" t="s">
        <v>3100</v>
      </c>
    </row>
    <row r="131" spans="1:4" s="345" customFormat="1">
      <c r="A131" s="345" t="s">
        <v>2992</v>
      </c>
      <c r="B131" s="369" t="s">
        <v>2988</v>
      </c>
      <c r="C131" s="378"/>
      <c r="D131" s="345" t="s">
        <v>3101</v>
      </c>
    </row>
    <row r="132" spans="1:4" s="345" customFormat="1">
      <c r="A132" s="345" t="s">
        <v>2984</v>
      </c>
      <c r="B132" s="370" t="s">
        <v>2985</v>
      </c>
      <c r="C132" s="374"/>
      <c r="D132" s="345" t="s">
        <v>108</v>
      </c>
    </row>
    <row r="133" spans="1:4" s="345" customFormat="1">
      <c r="A133" s="345" t="s">
        <v>2993</v>
      </c>
      <c r="B133" s="369" t="s">
        <v>2989</v>
      </c>
      <c r="C133" s="380"/>
      <c r="D133" s="345" t="s">
        <v>107</v>
      </c>
    </row>
    <row r="134" spans="1:4" s="345" customFormat="1">
      <c r="A134" s="345" t="s">
        <v>2978</v>
      </c>
      <c r="B134" s="370" t="s">
        <v>2979</v>
      </c>
      <c r="C134" s="364"/>
      <c r="D134" s="345" t="s">
        <v>106</v>
      </c>
    </row>
    <row r="135" spans="1:4" s="345" customFormat="1">
      <c r="A135" s="345" t="s">
        <v>2971</v>
      </c>
      <c r="B135" s="370" t="s">
        <v>2981</v>
      </c>
      <c r="C135" s="372"/>
      <c r="D135" s="345" t="s">
        <v>105</v>
      </c>
    </row>
    <row r="136" spans="1:4" s="345" customFormat="1">
      <c r="B136" s="369"/>
    </row>
    <row r="137" spans="1:4" s="345" customFormat="1">
      <c r="A137" s="335" t="s">
        <v>3104</v>
      </c>
      <c r="B137" s="367"/>
      <c r="C137" s="333"/>
      <c r="D137" s="333"/>
    </row>
    <row r="138" spans="1:4" s="345" customFormat="1">
      <c r="A138" s="366" t="s">
        <v>2966</v>
      </c>
      <c r="B138" s="368" t="s">
        <v>2967</v>
      </c>
      <c r="C138" s="366" t="s">
        <v>2968</v>
      </c>
      <c r="D138" s="366" t="s">
        <v>2969</v>
      </c>
    </row>
    <row r="139" spans="1:4" s="345" customFormat="1">
      <c r="A139" s="345" t="s">
        <v>2976</v>
      </c>
      <c r="B139" s="369" t="s">
        <v>2987</v>
      </c>
      <c r="C139" s="375"/>
      <c r="D139" s="345" t="s">
        <v>2900</v>
      </c>
    </row>
    <row r="140" spans="1:4" s="345" customFormat="1">
      <c r="A140" s="345" t="s">
        <v>2994</v>
      </c>
      <c r="B140" s="369" t="s">
        <v>2990</v>
      </c>
      <c r="C140" s="381"/>
      <c r="D140" s="345" t="s">
        <v>3053</v>
      </c>
    </row>
    <row r="141" spans="1:4" s="345" customFormat="1">
      <c r="A141" s="345" t="s">
        <v>2984</v>
      </c>
      <c r="B141" s="370" t="s">
        <v>2985</v>
      </c>
      <c r="C141" s="374"/>
      <c r="D141" s="345" t="s">
        <v>102</v>
      </c>
    </row>
    <row r="142" spans="1:4" s="345" customFormat="1">
      <c r="A142" s="345" t="s">
        <v>2991</v>
      </c>
      <c r="B142" s="369" t="s">
        <v>3008</v>
      </c>
      <c r="C142" s="379"/>
      <c r="D142" s="345" t="s">
        <v>103</v>
      </c>
    </row>
    <row r="143" spans="1:4" s="345" customFormat="1">
      <c r="A143" s="345" t="s">
        <v>2977</v>
      </c>
      <c r="B143" s="370" t="s">
        <v>2982</v>
      </c>
      <c r="C143" s="373"/>
      <c r="D143" s="345" t="s">
        <v>97</v>
      </c>
    </row>
    <row r="144" spans="1:4" s="345" customFormat="1">
      <c r="A144" s="345" t="s">
        <v>2992</v>
      </c>
      <c r="B144" s="369" t="s">
        <v>2988</v>
      </c>
      <c r="C144" s="378"/>
      <c r="D144" s="345" t="s">
        <v>3102</v>
      </c>
    </row>
    <row r="145" spans="1:4" s="345" customFormat="1">
      <c r="A145" s="345" t="s">
        <v>2971</v>
      </c>
      <c r="B145" s="370" t="s">
        <v>2981</v>
      </c>
      <c r="C145" s="372"/>
      <c r="D145" s="345" t="s">
        <v>518</v>
      </c>
    </row>
    <row r="146" spans="1:4" s="345" customFormat="1">
      <c r="A146" s="345" t="s">
        <v>3062</v>
      </c>
      <c r="B146" s="370" t="s">
        <v>3064</v>
      </c>
      <c r="C146" s="390"/>
      <c r="D146" s="345" t="s">
        <v>3061</v>
      </c>
    </row>
    <row r="147" spans="1:4" s="345" customFormat="1">
      <c r="A147" s="345" t="s">
        <v>3063</v>
      </c>
      <c r="B147" s="370">
        <v>740000</v>
      </c>
      <c r="C147" s="391"/>
      <c r="D147" s="345" t="s">
        <v>2897</v>
      </c>
    </row>
    <row r="148" spans="1:4" s="345" customFormat="1">
      <c r="A148" s="345" t="s">
        <v>2978</v>
      </c>
      <c r="B148" s="370" t="s">
        <v>2979</v>
      </c>
      <c r="C148" s="364"/>
      <c r="D148" s="345" t="s">
        <v>3103</v>
      </c>
    </row>
    <row r="149" spans="1:4" s="345" customFormat="1">
      <c r="B149" s="369"/>
    </row>
    <row r="150" spans="1:4" s="345" customFormat="1">
      <c r="A150" s="335" t="s">
        <v>3105</v>
      </c>
      <c r="B150" s="367"/>
      <c r="C150" s="333"/>
      <c r="D150" s="333"/>
    </row>
    <row r="151" spans="1:4" s="345" customFormat="1">
      <c r="A151" s="366" t="s">
        <v>2966</v>
      </c>
      <c r="B151" s="368" t="s">
        <v>2967</v>
      </c>
      <c r="C151" s="366" t="s">
        <v>2968</v>
      </c>
      <c r="D151" s="366" t="s">
        <v>2969</v>
      </c>
    </row>
    <row r="152" spans="1:4" s="345" customFormat="1">
      <c r="A152" s="345" t="s">
        <v>2976</v>
      </c>
      <c r="B152" s="369" t="s">
        <v>2987</v>
      </c>
      <c r="C152" s="375"/>
      <c r="D152" s="345" t="s">
        <v>2900</v>
      </c>
    </row>
    <row r="153" spans="1:4" s="345" customFormat="1">
      <c r="A153" s="345" t="s">
        <v>2971</v>
      </c>
      <c r="B153" s="370" t="s">
        <v>2981</v>
      </c>
      <c r="C153" s="372"/>
      <c r="D153" s="345" t="s">
        <v>518</v>
      </c>
    </row>
    <row r="154" spans="1:4" s="345" customFormat="1">
      <c r="A154" s="345" t="s">
        <v>2994</v>
      </c>
      <c r="B154" s="369" t="s">
        <v>2990</v>
      </c>
      <c r="C154" s="381"/>
      <c r="D154" s="345" t="s">
        <v>3053</v>
      </c>
    </row>
    <row r="155" spans="1:4" s="345" customFormat="1">
      <c r="A155" s="345" t="s">
        <v>2984</v>
      </c>
      <c r="B155" s="370" t="s">
        <v>2985</v>
      </c>
      <c r="C155" s="374"/>
      <c r="D155" s="345" t="s">
        <v>102</v>
      </c>
    </row>
    <row r="156" spans="1:4" s="345" customFormat="1">
      <c r="A156" s="345" t="s">
        <v>3012</v>
      </c>
      <c r="B156" s="369" t="s">
        <v>3009</v>
      </c>
      <c r="C156" s="387"/>
      <c r="D156" s="345" t="s">
        <v>3098</v>
      </c>
    </row>
    <row r="157" spans="1:4" s="345" customFormat="1">
      <c r="A157" s="345" t="s">
        <v>3062</v>
      </c>
      <c r="B157" s="370" t="s">
        <v>3064</v>
      </c>
      <c r="C157" s="390"/>
      <c r="D157" s="345" t="s">
        <v>3061</v>
      </c>
    </row>
    <row r="158" spans="1:4" s="345" customFormat="1">
      <c r="A158" s="345" t="s">
        <v>2978</v>
      </c>
      <c r="B158" s="370" t="s">
        <v>2979</v>
      </c>
      <c r="C158" s="364"/>
      <c r="D158" s="345" t="s">
        <v>3103</v>
      </c>
    </row>
    <row r="159" spans="1:4" s="345" customFormat="1">
      <c r="A159" s="345" t="s">
        <v>2992</v>
      </c>
      <c r="B159" s="369" t="s">
        <v>2988</v>
      </c>
      <c r="C159" s="378"/>
      <c r="D159" s="345" t="s">
        <v>3102</v>
      </c>
    </row>
    <row r="160" spans="1:4" s="345" customFormat="1">
      <c r="A160" s="345" t="s">
        <v>2977</v>
      </c>
      <c r="B160" s="370" t="s">
        <v>2982</v>
      </c>
      <c r="C160" s="373"/>
      <c r="D160" s="345" t="s">
        <v>97</v>
      </c>
    </row>
    <row r="161" spans="1:5" s="345" customFormat="1">
      <c r="A161" s="345" t="s">
        <v>2991</v>
      </c>
      <c r="B161" s="369" t="s">
        <v>3008</v>
      </c>
      <c r="C161" s="379"/>
      <c r="D161" s="345" t="s">
        <v>103</v>
      </c>
    </row>
    <row r="162" spans="1:5" s="345" customFormat="1">
      <c r="B162" s="369"/>
    </row>
    <row r="163" spans="1:5">
      <c r="A163" s="335" t="s">
        <v>3078</v>
      </c>
      <c r="B163" s="367"/>
      <c r="C163" s="333"/>
      <c r="D163" s="333"/>
    </row>
    <row r="164" spans="1:5">
      <c r="A164" s="366" t="s">
        <v>2966</v>
      </c>
      <c r="B164" s="368" t="s">
        <v>2967</v>
      </c>
      <c r="C164" s="366" t="s">
        <v>2968</v>
      </c>
      <c r="D164" s="366" t="s">
        <v>2969</v>
      </c>
    </row>
    <row r="165" spans="1:5">
      <c r="A165" s="345" t="s">
        <v>2976</v>
      </c>
      <c r="B165" s="369" t="s">
        <v>2987</v>
      </c>
      <c r="C165" s="375"/>
      <c r="D165" s="345" t="s">
        <v>505</v>
      </c>
    </row>
    <row r="166" spans="1:5">
      <c r="A166" s="345" t="s">
        <v>3018</v>
      </c>
      <c r="B166" s="369" t="s">
        <v>3011</v>
      </c>
      <c r="C166" s="388"/>
      <c r="D166" t="s">
        <v>3052</v>
      </c>
    </row>
    <row r="167" spans="1:5" s="345" customFormat="1">
      <c r="A167" s="345" t="s">
        <v>3017</v>
      </c>
      <c r="B167" s="369" t="s">
        <v>3010</v>
      </c>
      <c r="C167" s="386"/>
      <c r="D167" s="345" t="s">
        <v>2899</v>
      </c>
    </row>
    <row r="168" spans="1:5">
      <c r="A168" s="345" t="s">
        <v>2984</v>
      </c>
      <c r="B168" s="370" t="s">
        <v>2985</v>
      </c>
      <c r="C168" s="374"/>
      <c r="D168" t="s">
        <v>102</v>
      </c>
    </row>
    <row r="169" spans="1:5">
      <c r="A169" s="345" t="s">
        <v>2991</v>
      </c>
      <c r="B169" s="369" t="s">
        <v>3008</v>
      </c>
      <c r="C169" s="379"/>
      <c r="D169" t="s">
        <v>3059</v>
      </c>
      <c r="E169" s="345"/>
    </row>
    <row r="170" spans="1:5">
      <c r="A170" s="345" t="s">
        <v>3012</v>
      </c>
      <c r="B170" s="369" t="s">
        <v>3009</v>
      </c>
      <c r="C170" s="387"/>
      <c r="D170" t="s">
        <v>3060</v>
      </c>
      <c r="E170" s="345"/>
    </row>
    <row r="171" spans="1:5">
      <c r="A171" s="345" t="s">
        <v>2965</v>
      </c>
      <c r="B171" s="371" t="s">
        <v>2972</v>
      </c>
      <c r="C171" s="365"/>
      <c r="D171" t="s">
        <v>99</v>
      </c>
      <c r="E171" s="345"/>
    </row>
    <row r="172" spans="1:5">
      <c r="A172" s="345" t="s">
        <v>2993</v>
      </c>
      <c r="B172" s="369" t="s">
        <v>2989</v>
      </c>
      <c r="C172" s="380"/>
      <c r="D172" t="s">
        <v>98</v>
      </c>
    </row>
    <row r="173" spans="1:5">
      <c r="A173" s="345" t="s">
        <v>2978</v>
      </c>
      <c r="B173" s="370" t="s">
        <v>2979</v>
      </c>
      <c r="C173" s="364"/>
      <c r="D173" t="s">
        <v>3116</v>
      </c>
    </row>
    <row r="174" spans="1:5">
      <c r="A174" s="345" t="s">
        <v>2977</v>
      </c>
      <c r="B174" s="370" t="s">
        <v>2982</v>
      </c>
      <c r="C174" s="373"/>
      <c r="D174" t="s">
        <v>97</v>
      </c>
    </row>
    <row r="175" spans="1:5">
      <c r="A175" s="361" t="s">
        <v>3001</v>
      </c>
      <c r="B175" s="382" t="s">
        <v>3000</v>
      </c>
      <c r="C175" s="383"/>
      <c r="D175" t="s">
        <v>515</v>
      </c>
    </row>
    <row r="176" spans="1:5">
      <c r="A176" s="345" t="s">
        <v>2971</v>
      </c>
      <c r="B176" s="370" t="s">
        <v>2981</v>
      </c>
      <c r="C176" s="372"/>
      <c r="D176" t="s">
        <v>518</v>
      </c>
    </row>
    <row r="177" spans="1:4" s="345" customFormat="1">
      <c r="A177" s="345" t="s">
        <v>3063</v>
      </c>
      <c r="B177" s="370">
        <v>740000</v>
      </c>
      <c r="C177" s="391"/>
      <c r="D177" s="345" t="s">
        <v>2897</v>
      </c>
    </row>
    <row r="178" spans="1:4" s="345" customFormat="1"/>
    <row r="179" spans="1:4">
      <c r="A179" s="335" t="s">
        <v>3316</v>
      </c>
      <c r="B179" s="367"/>
      <c r="C179" s="333"/>
      <c r="D179" s="333"/>
    </row>
    <row r="180" spans="1:4">
      <c r="A180" s="366" t="s">
        <v>2966</v>
      </c>
      <c r="B180" s="368" t="s">
        <v>2967</v>
      </c>
      <c r="C180" s="366" t="s">
        <v>2968</v>
      </c>
      <c r="D180" s="366" t="s">
        <v>2969</v>
      </c>
    </row>
    <row r="181" spans="1:4">
      <c r="A181" s="345" t="s">
        <v>2976</v>
      </c>
      <c r="B181" s="369" t="s">
        <v>2987</v>
      </c>
      <c r="C181" s="375"/>
      <c r="D181" s="345" t="s">
        <v>2900</v>
      </c>
    </row>
    <row r="182" spans="1:4">
      <c r="A182" s="345" t="s">
        <v>2991</v>
      </c>
      <c r="B182" s="369" t="s">
        <v>3008</v>
      </c>
      <c r="C182" s="379"/>
      <c r="D182" s="345" t="s">
        <v>103</v>
      </c>
    </row>
    <row r="183" spans="1:4" s="345" customFormat="1">
      <c r="A183" s="345" t="s">
        <v>2994</v>
      </c>
      <c r="B183" s="369" t="s">
        <v>2990</v>
      </c>
      <c r="C183" s="381"/>
      <c r="D183" s="345" t="s">
        <v>3053</v>
      </c>
    </row>
    <row r="184" spans="1:4">
      <c r="A184" s="345" t="s">
        <v>3017</v>
      </c>
      <c r="B184" s="369" t="s">
        <v>3010</v>
      </c>
      <c r="C184" s="386"/>
      <c r="D184" s="345" t="s">
        <v>2899</v>
      </c>
    </row>
    <row r="185" spans="1:4">
      <c r="A185" s="345" t="s">
        <v>3018</v>
      </c>
      <c r="B185" s="369" t="s">
        <v>3011</v>
      </c>
      <c r="C185" s="388"/>
      <c r="D185" s="345" t="s">
        <v>3052</v>
      </c>
    </row>
    <row r="186" spans="1:4">
      <c r="A186" s="345" t="s">
        <v>2984</v>
      </c>
      <c r="B186" s="370" t="s">
        <v>2985</v>
      </c>
      <c r="C186" s="374"/>
      <c r="D186" s="345" t="s">
        <v>102</v>
      </c>
    </row>
    <row r="187" spans="1:4">
      <c r="A187" s="345" t="s">
        <v>2993</v>
      </c>
      <c r="B187" s="369" t="s">
        <v>2989</v>
      </c>
      <c r="C187" s="380"/>
      <c r="D187" s="345" t="s">
        <v>3118</v>
      </c>
    </row>
    <row r="188" spans="1:4">
      <c r="A188" s="345" t="s">
        <v>2971</v>
      </c>
      <c r="B188" s="370" t="s">
        <v>2981</v>
      </c>
      <c r="C188" s="372"/>
      <c r="D188" s="345" t="s">
        <v>3117</v>
      </c>
    </row>
    <row r="189" spans="1:4">
      <c r="A189" s="345" t="s">
        <v>2977</v>
      </c>
      <c r="B189" s="370" t="s">
        <v>2982</v>
      </c>
      <c r="C189" s="373"/>
      <c r="D189" s="345" t="s">
        <v>97</v>
      </c>
    </row>
    <row r="190" spans="1:4">
      <c r="A190" s="345" t="s">
        <v>2978</v>
      </c>
      <c r="B190" s="370" t="s">
        <v>2979</v>
      </c>
      <c r="C190" s="364"/>
      <c r="D190" s="345" t="s">
        <v>3116</v>
      </c>
    </row>
    <row r="191" spans="1:4">
      <c r="A191" s="345" t="s">
        <v>3063</v>
      </c>
      <c r="B191" s="370">
        <v>740000</v>
      </c>
      <c r="C191" s="391"/>
      <c r="D191" s="345" t="s">
        <v>2897</v>
      </c>
    </row>
  </sheetData>
  <pageMargins left="0.7" right="0.7" top="0.75" bottom="0.75" header="0.3" footer="0.3"/>
  <pageSetup orientation="portrait" r:id="rId1"/>
  <ignoredErrors>
    <ignoredError sqref="B81:B82 B85 B56 B60:B65 B10:B30 B48 B91:B103 B163:B165 B46 B105:B124 B168:B176 B35:B38"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
  <sheetViews>
    <sheetView workbookViewId="0"/>
  </sheetViews>
  <sheetFormatPr defaultColWidth="8.85546875" defaultRowHeight="15"/>
  <cols>
    <col min="1" max="1" width="36" style="10" customWidth="1"/>
    <col min="2" max="2" width="34.140625" style="10" customWidth="1"/>
    <col min="3" max="16384" width="8.85546875" style="10"/>
  </cols>
  <sheetData>
    <row r="1" spans="1:2">
      <c r="A1" s="51" t="s">
        <v>79</v>
      </c>
      <c r="B1" s="51" t="s">
        <v>80</v>
      </c>
    </row>
    <row r="2" spans="1:2">
      <c r="A2" s="10" t="s">
        <v>158</v>
      </c>
      <c r="B2" s="10" t="s">
        <v>81</v>
      </c>
    </row>
    <row r="3" spans="1:2">
      <c r="A3" s="10" t="s">
        <v>2383</v>
      </c>
      <c r="B3" s="10" t="s">
        <v>2384</v>
      </c>
    </row>
    <row r="4" spans="1:2">
      <c r="A4" s="10" t="s">
        <v>3263</v>
      </c>
      <c r="B4" s="10" t="s">
        <v>3264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917"/>
  <sheetViews>
    <sheetView workbookViewId="0"/>
  </sheetViews>
  <sheetFormatPr defaultColWidth="8.85546875" defaultRowHeight="15"/>
  <cols>
    <col min="1" max="1" width="49.28515625" style="5" customWidth="1"/>
    <col min="2" max="2" width="10.42578125" style="5" customWidth="1"/>
    <col min="3" max="3" width="12.85546875" style="5" customWidth="1"/>
    <col min="4" max="4" width="13.7109375" style="5" customWidth="1"/>
    <col min="5" max="5" width="73.42578125" style="5" customWidth="1"/>
    <col min="6" max="16384" width="8.85546875" style="10"/>
  </cols>
  <sheetData>
    <row r="1" spans="1:8" s="5" customFormat="1" ht="45">
      <c r="A1" s="1" t="s">
        <v>386</v>
      </c>
      <c r="B1" s="9" t="s">
        <v>387</v>
      </c>
      <c r="C1" s="9" t="s">
        <v>389</v>
      </c>
      <c r="D1" s="9" t="s">
        <v>390</v>
      </c>
      <c r="E1" s="1" t="s">
        <v>388</v>
      </c>
    </row>
    <row r="2" spans="1:8" ht="45">
      <c r="A2" s="5" t="s">
        <v>391</v>
      </c>
      <c r="B2" s="5">
        <v>2025</v>
      </c>
      <c r="C2" s="7">
        <f>(1-0.28)*B686</f>
        <v>4775.0843807104629</v>
      </c>
      <c r="D2" s="7">
        <f>(1-0.26)*B686</f>
        <v>4907.725613507976</v>
      </c>
      <c r="E2" s="5" t="s">
        <v>392</v>
      </c>
    </row>
    <row r="3" spans="1:8" ht="15.75" thickBot="1">
      <c r="C3" s="7"/>
      <c r="D3" s="7"/>
    </row>
    <row r="4" spans="1:8" ht="15.75">
      <c r="A4" s="446" t="s">
        <v>557</v>
      </c>
      <c r="B4" s="447"/>
      <c r="C4" s="83"/>
      <c r="D4" s="83"/>
      <c r="E4" s="83"/>
      <c r="F4" s="83"/>
      <c r="G4" s="83"/>
      <c r="H4" s="84" t="s">
        <v>558</v>
      </c>
    </row>
    <row r="5" spans="1:8" ht="15.75">
      <c r="A5" s="85"/>
      <c r="B5" s="86"/>
      <c r="C5" s="86"/>
      <c r="D5" s="86"/>
      <c r="E5" s="86"/>
      <c r="F5" s="86"/>
      <c r="G5" s="86"/>
      <c r="H5" s="87" t="s">
        <v>559</v>
      </c>
    </row>
    <row r="6" spans="1:8">
      <c r="A6" s="88"/>
      <c r="B6" s="89"/>
      <c r="C6" s="89"/>
      <c r="D6" s="89"/>
      <c r="E6" s="89"/>
      <c r="F6" s="89"/>
      <c r="G6" s="90"/>
      <c r="H6" s="87" t="s">
        <v>560</v>
      </c>
    </row>
    <row r="7" spans="1:8" ht="15.75" thickBot="1">
      <c r="A7" s="91"/>
      <c r="B7" s="92"/>
      <c r="C7" s="92"/>
      <c r="D7" s="92"/>
      <c r="E7" s="92"/>
      <c r="F7" s="92"/>
      <c r="G7" s="92"/>
      <c r="H7" s="93"/>
    </row>
    <row r="8" spans="1:8">
      <c r="A8" s="448" t="s">
        <v>561</v>
      </c>
      <c r="B8" s="94" t="s">
        <v>562</v>
      </c>
      <c r="C8" s="94" t="s">
        <v>563</v>
      </c>
      <c r="D8" s="94" t="s">
        <v>564</v>
      </c>
      <c r="E8" s="94" t="s">
        <v>565</v>
      </c>
      <c r="F8" s="94" t="s">
        <v>566</v>
      </c>
      <c r="G8" s="94" t="s">
        <v>567</v>
      </c>
      <c r="H8" s="95" t="s">
        <v>568</v>
      </c>
    </row>
    <row r="9" spans="1:8" ht="15.75" thickBot="1">
      <c r="A9" s="449"/>
      <c r="B9" s="450" t="s">
        <v>569</v>
      </c>
      <c r="C9" s="451"/>
      <c r="D9" s="451"/>
      <c r="E9" s="451"/>
      <c r="F9" s="451"/>
      <c r="G9" s="451"/>
      <c r="H9" s="452"/>
    </row>
    <row r="10" spans="1:8" ht="16.5" thickTop="1" thickBot="1">
      <c r="A10" s="96" t="s">
        <v>570</v>
      </c>
      <c r="B10" s="97">
        <v>5932326.3307869574</v>
      </c>
      <c r="C10" s="97">
        <v>11464.128409641497</v>
      </c>
      <c r="D10" s="97">
        <v>189.12714426309179</v>
      </c>
      <c r="E10" s="97">
        <v>16601.736021301014</v>
      </c>
      <c r="F10" s="97">
        <v>64984.511311122282</v>
      </c>
      <c r="G10" s="97">
        <v>7190.5073165207414</v>
      </c>
      <c r="H10" s="97">
        <v>12364.091048770906</v>
      </c>
    </row>
    <row r="11" spans="1:8" ht="15.75" thickBot="1">
      <c r="A11" s="98" t="s">
        <v>571</v>
      </c>
      <c r="B11" s="97">
        <v>5898324.0428000446</v>
      </c>
      <c r="C11" s="97">
        <v>408.35696677759381</v>
      </c>
      <c r="D11" s="97">
        <v>189.12714426309179</v>
      </c>
      <c r="E11" s="97">
        <v>16280.934027197471</v>
      </c>
      <c r="F11" s="97">
        <v>64666.21247222185</v>
      </c>
      <c r="G11" s="97">
        <v>6680.4935050031854</v>
      </c>
      <c r="H11" s="97">
        <v>12183.872295579462</v>
      </c>
    </row>
    <row r="12" spans="1:8">
      <c r="A12" s="99" t="s">
        <v>572</v>
      </c>
      <c r="B12" s="97">
        <v>2400873.6657572738</v>
      </c>
      <c r="C12" s="97">
        <v>18.809665429896491</v>
      </c>
      <c r="D12" s="97">
        <v>53.678578682515393</v>
      </c>
      <c r="E12" s="97">
        <v>3434.4290996747714</v>
      </c>
      <c r="F12" s="97">
        <v>581.83867235005948</v>
      </c>
      <c r="G12" s="97">
        <v>43.701395420034459</v>
      </c>
      <c r="H12" s="97">
        <v>9439.0432746602182</v>
      </c>
    </row>
    <row r="13" spans="1:8">
      <c r="A13" s="100" t="s">
        <v>573</v>
      </c>
      <c r="B13" s="97">
        <v>2271892.4140096027</v>
      </c>
      <c r="C13" s="97">
        <v>16.80542893611511</v>
      </c>
      <c r="D13" s="97">
        <v>48.217642784520997</v>
      </c>
      <c r="E13" s="101">
        <v>3434.4290996747714</v>
      </c>
      <c r="F13" s="101">
        <v>581.83867235005948</v>
      </c>
      <c r="G13" s="101">
        <v>43.701395420034459</v>
      </c>
      <c r="H13" s="101">
        <v>9439.0432746602182</v>
      </c>
    </row>
    <row r="14" spans="1:8">
      <c r="A14" s="100" t="s">
        <v>574</v>
      </c>
      <c r="B14" s="97">
        <v>91629.370482590966</v>
      </c>
      <c r="C14" s="97">
        <v>1.4735737854395401</v>
      </c>
      <c r="D14" s="97">
        <v>3.9920183432871799</v>
      </c>
      <c r="E14" s="101" t="s">
        <v>575</v>
      </c>
      <c r="F14" s="101" t="s">
        <v>575</v>
      </c>
      <c r="G14" s="101" t="s">
        <v>575</v>
      </c>
      <c r="H14" s="101" t="s">
        <v>575</v>
      </c>
    </row>
    <row r="15" spans="1:8" ht="15.75" thickBot="1">
      <c r="A15" s="102" t="s">
        <v>576</v>
      </c>
      <c r="B15" s="97">
        <v>37351.881265080003</v>
      </c>
      <c r="C15" s="97">
        <v>0.53066270834184004</v>
      </c>
      <c r="D15" s="97">
        <v>1.46891755470721</v>
      </c>
      <c r="E15" s="101" t="s">
        <v>577</v>
      </c>
      <c r="F15" s="101" t="s">
        <v>577</v>
      </c>
      <c r="G15" s="101" t="s">
        <v>577</v>
      </c>
      <c r="H15" s="101" t="s">
        <v>577</v>
      </c>
    </row>
    <row r="16" spans="1:8">
      <c r="A16" s="103" t="s">
        <v>578</v>
      </c>
      <c r="B16" s="97">
        <v>827736.99678500753</v>
      </c>
      <c r="C16" s="97">
        <v>68.862221138839416</v>
      </c>
      <c r="D16" s="97">
        <v>9.7094872215471408</v>
      </c>
      <c r="E16" s="97">
        <v>1515.3616266750041</v>
      </c>
      <c r="F16" s="97">
        <v>1044.8381666781022</v>
      </c>
      <c r="G16" s="97">
        <v>120.23413844415886</v>
      </c>
      <c r="H16" s="97">
        <v>1574.0871153371656</v>
      </c>
    </row>
    <row r="17" spans="1:8">
      <c r="A17" s="100" t="s">
        <v>579</v>
      </c>
      <c r="B17" s="97">
        <v>15833.362692272412</v>
      </c>
      <c r="C17" s="97">
        <v>0.31493370324221998</v>
      </c>
      <c r="D17" s="97">
        <v>3.8972554430759997E-2</v>
      </c>
      <c r="E17" s="101" t="s">
        <v>577</v>
      </c>
      <c r="F17" s="101" t="s">
        <v>577</v>
      </c>
      <c r="G17" s="101" t="s">
        <v>577</v>
      </c>
      <c r="H17" s="101" t="s">
        <v>577</v>
      </c>
    </row>
    <row r="18" spans="1:8">
      <c r="A18" s="100" t="s">
        <v>580</v>
      </c>
      <c r="B18" s="97">
        <v>2361.4498195508245</v>
      </c>
      <c r="C18" s="97">
        <v>4.6172392042799999E-2</v>
      </c>
      <c r="D18" s="97">
        <v>5.5027659779799997E-3</v>
      </c>
      <c r="E18" s="101" t="s">
        <v>577</v>
      </c>
      <c r="F18" s="101" t="s">
        <v>577</v>
      </c>
      <c r="G18" s="101" t="s">
        <v>577</v>
      </c>
      <c r="H18" s="101" t="s">
        <v>577</v>
      </c>
    </row>
    <row r="19" spans="1:8">
      <c r="A19" s="100" t="s">
        <v>581</v>
      </c>
      <c r="B19" s="97">
        <v>59023.328275370499</v>
      </c>
      <c r="C19" s="97">
        <v>2.1554914688364302</v>
      </c>
      <c r="D19" s="97">
        <v>0.30008772315408999</v>
      </c>
      <c r="E19" s="101" t="s">
        <v>577</v>
      </c>
      <c r="F19" s="101" t="s">
        <v>577</v>
      </c>
      <c r="G19" s="101" t="s">
        <v>577</v>
      </c>
      <c r="H19" s="101" t="s">
        <v>577</v>
      </c>
    </row>
    <row r="20" spans="1:8">
      <c r="A20" s="100" t="s">
        <v>582</v>
      </c>
      <c r="B20" s="97">
        <v>39449.929632540938</v>
      </c>
      <c r="C20" s="97">
        <v>2.7785145090735601</v>
      </c>
      <c r="D20" s="97">
        <v>0.44558169692187</v>
      </c>
      <c r="E20" s="101" t="s">
        <v>577</v>
      </c>
      <c r="F20" s="101" t="s">
        <v>577</v>
      </c>
      <c r="G20" s="101" t="s">
        <v>577</v>
      </c>
      <c r="H20" s="101" t="s">
        <v>577</v>
      </c>
    </row>
    <row r="21" spans="1:8">
      <c r="A21" s="100" t="s">
        <v>583</v>
      </c>
      <c r="B21" s="97">
        <v>18332.634642509543</v>
      </c>
      <c r="C21" s="97">
        <v>0.95653115776621001</v>
      </c>
      <c r="D21" s="97">
        <v>0.13832804148342001</v>
      </c>
      <c r="E21" s="101" t="s">
        <v>577</v>
      </c>
      <c r="F21" s="101" t="s">
        <v>577</v>
      </c>
      <c r="G21" s="101" t="s">
        <v>577</v>
      </c>
      <c r="H21" s="101" t="s">
        <v>577</v>
      </c>
    </row>
    <row r="22" spans="1:8">
      <c r="A22" s="100" t="s">
        <v>584</v>
      </c>
      <c r="B22" s="97">
        <v>40277.820146618338</v>
      </c>
      <c r="C22" s="97">
        <v>2.8564332862604398</v>
      </c>
      <c r="D22" s="97">
        <v>0.45243514565912002</v>
      </c>
      <c r="E22" s="101" t="s">
        <v>577</v>
      </c>
      <c r="F22" s="101" t="s">
        <v>577</v>
      </c>
      <c r="G22" s="101" t="s">
        <v>577</v>
      </c>
      <c r="H22" s="101" t="s">
        <v>577</v>
      </c>
    </row>
    <row r="23" spans="1:8" ht="15.75" thickBot="1">
      <c r="A23" s="104" t="s">
        <v>585</v>
      </c>
      <c r="B23" s="97">
        <v>652458.47157614492</v>
      </c>
      <c r="C23" s="97">
        <v>59.754144621617762</v>
      </c>
      <c r="D23" s="97">
        <v>8.3285792939198995</v>
      </c>
      <c r="E23" s="101">
        <v>1515.3616266750041</v>
      </c>
      <c r="F23" s="101">
        <v>1044.8381666781022</v>
      </c>
      <c r="G23" s="101">
        <v>120.23413844415886</v>
      </c>
      <c r="H23" s="101">
        <v>1574.0871153371656</v>
      </c>
    </row>
    <row r="24" spans="1:8">
      <c r="A24" s="103" t="s">
        <v>586</v>
      </c>
      <c r="B24" s="97">
        <v>1859466.9798027051</v>
      </c>
      <c r="C24" s="97">
        <v>112.10995382572003</v>
      </c>
      <c r="D24" s="97">
        <v>119.15962664184737</v>
      </c>
      <c r="E24" s="97">
        <v>10294.630529494003</v>
      </c>
      <c r="F24" s="97">
        <v>58614.797849139453</v>
      </c>
      <c r="G24" s="97">
        <v>5723.5980346497408</v>
      </c>
      <c r="H24" s="97">
        <v>618.63077203361581</v>
      </c>
    </row>
    <row r="25" spans="1:8">
      <c r="A25" s="100" t="s">
        <v>587</v>
      </c>
      <c r="B25" s="97">
        <v>171223.03700227189</v>
      </c>
      <c r="C25" s="97">
        <v>2.0771880881664</v>
      </c>
      <c r="D25" s="97">
        <v>5.2994341437007098</v>
      </c>
      <c r="E25" s="101">
        <v>40.811932568812999</v>
      </c>
      <c r="F25" s="101">
        <v>207.24271059858924</v>
      </c>
      <c r="G25" s="101">
        <v>20.972782413204179</v>
      </c>
      <c r="H25" s="101">
        <v>7.9863698191035404</v>
      </c>
    </row>
    <row r="26" spans="1:8">
      <c r="A26" s="100" t="s">
        <v>588</v>
      </c>
      <c r="B26" s="97">
        <v>1572232.9272417671</v>
      </c>
      <c r="C26" s="97">
        <v>90.918676569216615</v>
      </c>
      <c r="D26" s="97">
        <v>106.09253998282303</v>
      </c>
      <c r="E26" s="101">
        <v>7564.0039070770663</v>
      </c>
      <c r="F26" s="101">
        <v>38851.488066997837</v>
      </c>
      <c r="G26" s="101">
        <v>3123.5335919534832</v>
      </c>
      <c r="H26" s="101">
        <v>155.69594484037685</v>
      </c>
    </row>
    <row r="27" spans="1:8">
      <c r="A27" s="100" t="s">
        <v>589</v>
      </c>
      <c r="B27" s="97">
        <v>45547.793861224309</v>
      </c>
      <c r="C27" s="97">
        <v>3.5201759225</v>
      </c>
      <c r="D27" s="97">
        <v>1.1264562951999999</v>
      </c>
      <c r="E27" s="101">
        <v>504.06504986911966</v>
      </c>
      <c r="F27" s="101">
        <v>79.731529299018959</v>
      </c>
      <c r="G27" s="101">
        <v>38.628071801561717</v>
      </c>
      <c r="H27" s="101">
        <v>59.549191471448658</v>
      </c>
    </row>
    <row r="28" spans="1:8">
      <c r="A28" s="100" t="s">
        <v>590</v>
      </c>
      <c r="B28" s="97">
        <v>38080.222525262849</v>
      </c>
      <c r="C28" s="97">
        <v>0.85610944136528999</v>
      </c>
      <c r="D28" s="97">
        <v>1.8638862272101699</v>
      </c>
      <c r="E28" s="101">
        <v>564.78322714808633</v>
      </c>
      <c r="F28" s="101">
        <v>1625.6330147817607</v>
      </c>
      <c r="G28" s="101">
        <v>797.79002364334588</v>
      </c>
      <c r="H28" s="101">
        <v>168.62503652225149</v>
      </c>
    </row>
    <row r="29" spans="1:8" ht="15.75" thickBot="1">
      <c r="A29" s="105" t="s">
        <v>591</v>
      </c>
      <c r="B29" s="97">
        <v>32382.999172178999</v>
      </c>
      <c r="C29" s="97">
        <v>14.737803804471721</v>
      </c>
      <c r="D29" s="97">
        <v>4.7773099929134597</v>
      </c>
      <c r="E29" s="101">
        <v>1620.9664128309175</v>
      </c>
      <c r="F29" s="101">
        <v>17850.702527462247</v>
      </c>
      <c r="G29" s="101">
        <v>1742.6735648381459</v>
      </c>
      <c r="H29" s="101">
        <v>226.77422938043526</v>
      </c>
    </row>
    <row r="30" spans="1:8" ht="15.75" thickTop="1">
      <c r="A30" s="106" t="s">
        <v>592</v>
      </c>
      <c r="B30" s="97">
        <v>581575.34226087632</v>
      </c>
      <c r="C30" s="97">
        <v>204.91913730185334</v>
      </c>
      <c r="D30" s="97">
        <v>4.0749038471008197</v>
      </c>
      <c r="E30" s="97">
        <v>908.26373148672474</v>
      </c>
      <c r="F30" s="97">
        <v>3021.6454373622296</v>
      </c>
      <c r="G30" s="97">
        <v>551.67725417600798</v>
      </c>
      <c r="H30" s="97">
        <v>527.57585355553215</v>
      </c>
    </row>
    <row r="31" spans="1:8">
      <c r="A31" s="100" t="s">
        <v>593</v>
      </c>
      <c r="B31" s="97">
        <v>223479.67618891632</v>
      </c>
      <c r="C31" s="97">
        <v>42.674366835697008</v>
      </c>
      <c r="D31" s="97">
        <v>1.1338347568242</v>
      </c>
      <c r="E31" s="101">
        <v>490.17465541376572</v>
      </c>
      <c r="F31" s="101">
        <v>165.62633435353089</v>
      </c>
      <c r="G31" s="101">
        <v>33.353786412534873</v>
      </c>
      <c r="H31" s="101">
        <v>369.97578072655716</v>
      </c>
    </row>
    <row r="32" spans="1:8">
      <c r="A32" s="100" t="s">
        <v>594</v>
      </c>
      <c r="B32" s="97">
        <v>357834.15475600655</v>
      </c>
      <c r="C32" s="97">
        <v>162.22672229540805</v>
      </c>
      <c r="D32" s="97">
        <v>2.9384503414682399</v>
      </c>
      <c r="E32" s="101">
        <v>418.08907607295907</v>
      </c>
      <c r="F32" s="101">
        <v>2856.0191030086989</v>
      </c>
      <c r="G32" s="101">
        <v>518.3234677634731</v>
      </c>
      <c r="H32" s="101">
        <v>157.60007282897502</v>
      </c>
    </row>
    <row r="33" spans="1:8" ht="15.75" thickBot="1">
      <c r="A33" s="100" t="s">
        <v>595</v>
      </c>
      <c r="B33" s="97">
        <v>261.51131595348204</v>
      </c>
      <c r="C33" s="97">
        <v>1.8048170748290002E-2</v>
      </c>
      <c r="D33" s="97">
        <v>2.6187488083799998E-3</v>
      </c>
      <c r="E33" s="101" t="s">
        <v>577</v>
      </c>
      <c r="F33" s="101" t="s">
        <v>577</v>
      </c>
      <c r="G33" s="101" t="s">
        <v>577</v>
      </c>
      <c r="H33" s="101" t="s">
        <v>577</v>
      </c>
    </row>
    <row r="34" spans="1:8">
      <c r="A34" s="103" t="s">
        <v>596</v>
      </c>
      <c r="B34" s="97">
        <v>228671.05819418194</v>
      </c>
      <c r="C34" s="97">
        <v>3.6559890812845302</v>
      </c>
      <c r="D34" s="97">
        <v>2.5045478700810602</v>
      </c>
      <c r="E34" s="97">
        <v>128.24903986696705</v>
      </c>
      <c r="F34" s="97">
        <v>1403.092346692003</v>
      </c>
      <c r="G34" s="97">
        <v>241.28268231324299</v>
      </c>
      <c r="H34" s="97">
        <v>24.535279992929539</v>
      </c>
    </row>
    <row r="35" spans="1:8">
      <c r="A35" s="100" t="s">
        <v>597</v>
      </c>
      <c r="B35" s="97">
        <v>201104.75109076229</v>
      </c>
      <c r="C35" s="97">
        <v>3.1677223027145298</v>
      </c>
      <c r="D35" s="97">
        <v>1.7229382360827401</v>
      </c>
      <c r="E35" s="101">
        <v>128.24903986696705</v>
      </c>
      <c r="F35" s="101">
        <v>1403.092346692003</v>
      </c>
      <c r="G35" s="101">
        <v>241.28268231324299</v>
      </c>
      <c r="H35" s="101">
        <v>24.535279992929539</v>
      </c>
    </row>
    <row r="36" spans="1:8" ht="15.75" thickBot="1">
      <c r="A36" s="105" t="s">
        <v>598</v>
      </c>
      <c r="B36" s="97">
        <v>27566.307103419644</v>
      </c>
      <c r="C36" s="97">
        <v>0.48826677857</v>
      </c>
      <c r="D36" s="97">
        <v>0.78160963399831995</v>
      </c>
      <c r="E36" s="101" t="s">
        <v>575</v>
      </c>
      <c r="F36" s="101" t="s">
        <v>575</v>
      </c>
      <c r="G36" s="101" t="s">
        <v>575</v>
      </c>
      <c r="H36" s="101" t="s">
        <v>575</v>
      </c>
    </row>
    <row r="37" spans="1:8" ht="15.75" thickBot="1">
      <c r="A37" s="98" t="s">
        <v>599</v>
      </c>
      <c r="B37" s="97">
        <v>34002.287986912896</v>
      </c>
      <c r="C37" s="97">
        <v>11055.771442863903</v>
      </c>
      <c r="D37" s="97" t="s">
        <v>600</v>
      </c>
      <c r="E37" s="101">
        <v>320.80199410354544</v>
      </c>
      <c r="F37" s="101">
        <v>318.29883890043686</v>
      </c>
      <c r="G37" s="101">
        <v>510.01381151755606</v>
      </c>
      <c r="H37" s="101">
        <v>180.21875319144488</v>
      </c>
    </row>
    <row r="38" spans="1:8">
      <c r="A38" s="99" t="s">
        <v>601</v>
      </c>
      <c r="B38" s="97" t="s">
        <v>602</v>
      </c>
      <c r="C38" s="97">
        <v>2828.7199595292841</v>
      </c>
      <c r="D38" s="97" t="s">
        <v>575</v>
      </c>
      <c r="E38" s="101" t="s">
        <v>575</v>
      </c>
      <c r="F38" s="101" t="s">
        <v>575</v>
      </c>
      <c r="G38" s="101" t="s">
        <v>575</v>
      </c>
      <c r="H38" s="101" t="s">
        <v>575</v>
      </c>
    </row>
    <row r="39" spans="1:8">
      <c r="A39" s="100" t="s">
        <v>603</v>
      </c>
      <c r="B39" s="97" t="s">
        <v>604</v>
      </c>
      <c r="C39" s="97">
        <v>2828.7199595292841</v>
      </c>
      <c r="D39" s="101" t="s">
        <v>575</v>
      </c>
      <c r="E39" s="101" t="s">
        <v>575</v>
      </c>
      <c r="F39" s="101" t="s">
        <v>575</v>
      </c>
      <c r="G39" s="101" t="s">
        <v>575</v>
      </c>
      <c r="H39" s="107" t="s">
        <v>215</v>
      </c>
    </row>
    <row r="40" spans="1:8">
      <c r="A40" s="100" t="s">
        <v>605</v>
      </c>
      <c r="B40" s="97" t="s">
        <v>575</v>
      </c>
      <c r="C40" s="97" t="s">
        <v>575</v>
      </c>
      <c r="D40" s="101" t="s">
        <v>575</v>
      </c>
      <c r="E40" s="101" t="s">
        <v>575</v>
      </c>
      <c r="F40" s="101" t="s">
        <v>575</v>
      </c>
      <c r="G40" s="101" t="s">
        <v>575</v>
      </c>
      <c r="H40" s="101" t="s">
        <v>575</v>
      </c>
    </row>
    <row r="41" spans="1:8" ht="15.75" thickBot="1">
      <c r="A41" s="102" t="s">
        <v>606</v>
      </c>
      <c r="B41" s="97" t="s">
        <v>607</v>
      </c>
      <c r="C41" s="97" t="s">
        <v>607</v>
      </c>
      <c r="D41" s="101" t="s">
        <v>575</v>
      </c>
      <c r="E41" s="97" t="s">
        <v>575</v>
      </c>
      <c r="F41" s="97" t="s">
        <v>575</v>
      </c>
      <c r="G41" s="97" t="s">
        <v>575</v>
      </c>
      <c r="H41" s="97" t="s">
        <v>575</v>
      </c>
    </row>
    <row r="42" spans="1:8">
      <c r="A42" s="103" t="s">
        <v>608</v>
      </c>
      <c r="B42" s="97">
        <v>34002.287986912896</v>
      </c>
      <c r="C42" s="97">
        <v>8227.0514833346188</v>
      </c>
      <c r="D42" s="97" t="s">
        <v>600</v>
      </c>
      <c r="E42" s="97">
        <v>320.80199410354544</v>
      </c>
      <c r="F42" s="97">
        <v>318.29883890043686</v>
      </c>
      <c r="G42" s="97">
        <v>510.01381151755606</v>
      </c>
      <c r="H42" s="97">
        <v>180.21875319144488</v>
      </c>
    </row>
    <row r="43" spans="1:8">
      <c r="A43" s="100" t="s">
        <v>609</v>
      </c>
      <c r="B43" s="97">
        <v>3926.5617484940558</v>
      </c>
      <c r="C43" s="97">
        <v>1839.7509697257183</v>
      </c>
      <c r="D43" s="97" t="s">
        <v>575</v>
      </c>
      <c r="E43" s="101" t="s">
        <v>575</v>
      </c>
      <c r="F43" s="101" t="s">
        <v>575</v>
      </c>
      <c r="G43" s="101" t="s">
        <v>575</v>
      </c>
      <c r="H43" s="101" t="s">
        <v>575</v>
      </c>
    </row>
    <row r="44" spans="1:8">
      <c r="A44" s="100" t="s">
        <v>610</v>
      </c>
      <c r="B44" s="97">
        <v>30075.726238418836</v>
      </c>
      <c r="C44" s="97">
        <v>6387.3005136089005</v>
      </c>
      <c r="D44" s="107" t="s">
        <v>215</v>
      </c>
      <c r="E44" s="107" t="s">
        <v>215</v>
      </c>
      <c r="F44" s="107" t="s">
        <v>215</v>
      </c>
      <c r="G44" s="101" t="s">
        <v>575</v>
      </c>
      <c r="H44" s="101" t="s">
        <v>575</v>
      </c>
    </row>
    <row r="45" spans="1:8">
      <c r="A45" s="100" t="s">
        <v>611</v>
      </c>
      <c r="B45" s="97" t="s">
        <v>577</v>
      </c>
      <c r="C45" s="97" t="s">
        <v>577</v>
      </c>
      <c r="D45" s="97" t="s">
        <v>604</v>
      </c>
      <c r="E45" s="101" t="s">
        <v>575</v>
      </c>
      <c r="F45" s="101" t="s">
        <v>575</v>
      </c>
      <c r="G45" s="101" t="s">
        <v>575</v>
      </c>
      <c r="H45" s="101" t="s">
        <v>575</v>
      </c>
    </row>
    <row r="46" spans="1:8" ht="15.75" thickBot="1">
      <c r="A46" s="102" t="s">
        <v>612</v>
      </c>
      <c r="B46" s="97" t="s">
        <v>577</v>
      </c>
      <c r="C46" s="97" t="s">
        <v>577</v>
      </c>
      <c r="D46" s="97" t="s">
        <v>575</v>
      </c>
      <c r="E46" s="97">
        <v>320.80199410354544</v>
      </c>
      <c r="F46" s="97">
        <v>318.29883890043686</v>
      </c>
      <c r="G46" s="97">
        <v>510.01381151755606</v>
      </c>
      <c r="H46" s="97">
        <v>180.21875319144488</v>
      </c>
    </row>
    <row r="47" spans="1:8">
      <c r="A47" s="108" t="s">
        <v>613</v>
      </c>
      <c r="B47" s="97" t="s">
        <v>614</v>
      </c>
      <c r="C47" s="107" t="s">
        <v>215</v>
      </c>
      <c r="D47" s="107" t="s">
        <v>215</v>
      </c>
      <c r="E47" s="107" t="s">
        <v>215</v>
      </c>
      <c r="F47" s="107" t="s">
        <v>215</v>
      </c>
      <c r="G47" s="107" t="s">
        <v>215</v>
      </c>
      <c r="H47" s="107" t="s">
        <v>215</v>
      </c>
    </row>
    <row r="48" spans="1:8">
      <c r="A48" s="109" t="s">
        <v>615</v>
      </c>
      <c r="B48" s="97" t="s">
        <v>614</v>
      </c>
      <c r="C48" s="107" t="s">
        <v>215</v>
      </c>
      <c r="D48" s="107" t="s">
        <v>215</v>
      </c>
      <c r="E48" s="107" t="s">
        <v>215</v>
      </c>
      <c r="F48" s="107" t="s">
        <v>215</v>
      </c>
      <c r="G48" s="107" t="s">
        <v>215</v>
      </c>
      <c r="H48" s="107" t="s">
        <v>215</v>
      </c>
    </row>
    <row r="49" spans="1:8">
      <c r="A49" s="109" t="s">
        <v>616</v>
      </c>
      <c r="B49" s="97" t="s">
        <v>614</v>
      </c>
      <c r="C49" s="107" t="s">
        <v>215</v>
      </c>
      <c r="D49" s="107" t="s">
        <v>215</v>
      </c>
      <c r="E49" s="107" t="s">
        <v>215</v>
      </c>
      <c r="F49" s="107" t="s">
        <v>215</v>
      </c>
      <c r="G49" s="107" t="s">
        <v>215</v>
      </c>
      <c r="H49" s="107" t="s">
        <v>215</v>
      </c>
    </row>
    <row r="50" spans="1:8" ht="15.75" thickBot="1">
      <c r="A50" s="109" t="s">
        <v>617</v>
      </c>
      <c r="B50" s="97" t="s">
        <v>614</v>
      </c>
      <c r="C50" s="107" t="s">
        <v>215</v>
      </c>
      <c r="D50" s="107" t="s">
        <v>215</v>
      </c>
      <c r="E50" s="107" t="s">
        <v>215</v>
      </c>
      <c r="F50" s="107" t="s">
        <v>215</v>
      </c>
      <c r="G50" s="107" t="s">
        <v>215</v>
      </c>
      <c r="H50" s="107" t="s">
        <v>215</v>
      </c>
    </row>
    <row r="51" spans="1:8">
      <c r="A51" s="108" t="s">
        <v>618</v>
      </c>
      <c r="B51" s="107" t="s">
        <v>215</v>
      </c>
      <c r="C51" s="107" t="s">
        <v>215</v>
      </c>
      <c r="D51" s="107" t="s">
        <v>215</v>
      </c>
      <c r="E51" s="107" t="s">
        <v>215</v>
      </c>
      <c r="F51" s="107" t="s">
        <v>215</v>
      </c>
      <c r="G51" s="107" t="s">
        <v>215</v>
      </c>
      <c r="H51" s="107" t="s">
        <v>215</v>
      </c>
    </row>
    <row r="52" spans="1:8">
      <c r="A52" s="110" t="s">
        <v>619</v>
      </c>
      <c r="B52" s="97">
        <v>113139.25013540372</v>
      </c>
      <c r="C52" s="97">
        <v>5.2928930187330101</v>
      </c>
      <c r="D52" s="97">
        <v>3.2815608782569399</v>
      </c>
      <c r="E52" s="97">
        <v>1704.0134032501867</v>
      </c>
      <c r="F52" s="97">
        <v>132.66675861432418</v>
      </c>
      <c r="G52" s="97">
        <v>53.948263992089871</v>
      </c>
      <c r="H52" s="97">
        <v>0</v>
      </c>
    </row>
    <row r="53" spans="1:8">
      <c r="A53" s="111" t="s">
        <v>620</v>
      </c>
      <c r="B53" s="97">
        <v>60125.445140869939</v>
      </c>
      <c r="C53" s="97" t="s">
        <v>621</v>
      </c>
      <c r="D53" s="97">
        <v>1.9373340798485601</v>
      </c>
      <c r="E53" s="101">
        <v>242.16675998106996</v>
      </c>
      <c r="F53" s="101">
        <v>100.74137215212509</v>
      </c>
      <c r="G53" s="101">
        <v>15.11120582281877</v>
      </c>
      <c r="H53" s="101" t="s">
        <v>604</v>
      </c>
    </row>
    <row r="54" spans="1:8">
      <c r="A54" s="111" t="s">
        <v>622</v>
      </c>
      <c r="B54" s="97">
        <v>53013.804994533784</v>
      </c>
      <c r="C54" s="97">
        <v>5.2928930187330101</v>
      </c>
      <c r="D54" s="97">
        <v>1.34422679840838</v>
      </c>
      <c r="E54" s="101">
        <v>1461.8466432691168</v>
      </c>
      <c r="F54" s="101">
        <v>31.9253864621991</v>
      </c>
      <c r="G54" s="101">
        <v>38.837058169271103</v>
      </c>
      <c r="H54" s="101" t="s">
        <v>604</v>
      </c>
    </row>
    <row r="55" spans="1:8">
      <c r="A55" s="110" t="s">
        <v>623</v>
      </c>
      <c r="B55" s="97" t="s">
        <v>577</v>
      </c>
      <c r="C55" s="97" t="s">
        <v>577</v>
      </c>
      <c r="D55" s="97" t="s">
        <v>577</v>
      </c>
      <c r="E55" s="101" t="s">
        <v>577</v>
      </c>
      <c r="F55" s="101" t="s">
        <v>577</v>
      </c>
      <c r="G55" s="101" t="s">
        <v>577</v>
      </c>
      <c r="H55" s="101" t="s">
        <v>604</v>
      </c>
    </row>
    <row r="56" spans="1:8">
      <c r="A56" s="112" t="s">
        <v>624</v>
      </c>
      <c r="B56" s="97">
        <v>207429.28606740557</v>
      </c>
      <c r="C56" s="107" t="s">
        <v>215</v>
      </c>
      <c r="D56" s="107" t="s">
        <v>215</v>
      </c>
      <c r="E56" s="107" t="s">
        <v>215</v>
      </c>
      <c r="F56" s="107" t="s">
        <v>215</v>
      </c>
      <c r="G56" s="107" t="s">
        <v>215</v>
      </c>
      <c r="H56" s="107" t="s">
        <v>215</v>
      </c>
    </row>
    <row r="57" spans="1:8">
      <c r="A57" s="113" t="s">
        <v>625</v>
      </c>
      <c r="B57" s="97" t="s">
        <v>575</v>
      </c>
      <c r="C57" s="107" t="s">
        <v>215</v>
      </c>
      <c r="D57" s="107" t="s">
        <v>215</v>
      </c>
      <c r="E57" s="107" t="s">
        <v>215</v>
      </c>
      <c r="F57" s="107" t="s">
        <v>215</v>
      </c>
      <c r="G57" s="107" t="s">
        <v>215</v>
      </c>
      <c r="H57" s="107" t="s">
        <v>215</v>
      </c>
    </row>
    <row r="58" spans="1:8">
      <c r="A58" s="114" t="s">
        <v>626</v>
      </c>
      <c r="B58" s="101" t="s">
        <v>575</v>
      </c>
      <c r="C58" s="107" t="s">
        <v>215</v>
      </c>
      <c r="D58" s="107" t="s">
        <v>215</v>
      </c>
      <c r="E58" s="107" t="s">
        <v>215</v>
      </c>
      <c r="F58" s="107" t="s">
        <v>215</v>
      </c>
      <c r="G58" s="107" t="s">
        <v>215</v>
      </c>
      <c r="H58" s="107" t="s">
        <v>215</v>
      </c>
    </row>
    <row r="59" spans="1:8" ht="15.75" thickBot="1">
      <c r="A59" s="115" t="s">
        <v>627</v>
      </c>
      <c r="B59" s="101" t="s">
        <v>575</v>
      </c>
      <c r="C59" s="107" t="s">
        <v>215</v>
      </c>
      <c r="D59" s="107" t="s">
        <v>215</v>
      </c>
      <c r="E59" s="107" t="s">
        <v>215</v>
      </c>
      <c r="F59" s="107" t="s">
        <v>215</v>
      </c>
      <c r="G59" s="107" t="s">
        <v>215</v>
      </c>
      <c r="H59" s="107" t="s">
        <v>215</v>
      </c>
    </row>
    <row r="60" spans="1:8">
      <c r="C60" s="7"/>
      <c r="D60" s="7"/>
    </row>
    <row r="61" spans="1:8">
      <c r="A61" s="116" t="s">
        <v>628</v>
      </c>
      <c r="B61" s="117">
        <f>B10+B52</f>
        <v>6045465.5809223615</v>
      </c>
      <c r="C61" s="117">
        <f t="shared" ref="C61:H61" si="0">C10+C52</f>
        <v>11469.42130266023</v>
      </c>
      <c r="D61" s="117">
        <f t="shared" si="0"/>
        <v>192.40870514134872</v>
      </c>
      <c r="E61" s="117">
        <f t="shared" si="0"/>
        <v>18305.749424551203</v>
      </c>
      <c r="F61" s="117">
        <f t="shared" si="0"/>
        <v>65117.178069736605</v>
      </c>
      <c r="G61" s="117">
        <f t="shared" si="0"/>
        <v>7244.4555805128311</v>
      </c>
      <c r="H61" s="117">
        <f t="shared" si="0"/>
        <v>12364.091048770906</v>
      </c>
    </row>
    <row r="62" spans="1:8">
      <c r="C62" s="7"/>
      <c r="D62" s="7"/>
    </row>
    <row r="63" spans="1:8">
      <c r="C63" s="7"/>
      <c r="D63" s="7"/>
    </row>
    <row r="64" spans="1:8" ht="15.75" thickBot="1">
      <c r="C64" s="7"/>
      <c r="D64" s="7"/>
    </row>
    <row r="65" spans="1:10" ht="15.75">
      <c r="A65" s="446" t="s">
        <v>629</v>
      </c>
      <c r="B65" s="447"/>
      <c r="C65" s="118"/>
      <c r="D65" s="118"/>
      <c r="E65" s="118"/>
      <c r="F65" s="118"/>
      <c r="G65" s="118"/>
      <c r="H65" s="118"/>
      <c r="I65" s="118"/>
      <c r="J65" s="84" t="s">
        <v>558</v>
      </c>
    </row>
    <row r="66" spans="1:10" ht="15.75">
      <c r="A66" s="85" t="s">
        <v>630</v>
      </c>
      <c r="B66" s="119"/>
      <c r="C66" s="120"/>
      <c r="D66" s="120"/>
      <c r="E66" s="120"/>
      <c r="F66" s="120"/>
      <c r="G66" s="120"/>
      <c r="H66" s="120"/>
      <c r="I66" s="121"/>
      <c r="J66" s="87" t="s">
        <v>559</v>
      </c>
    </row>
    <row r="67" spans="1:10" ht="16.5" thickBot="1">
      <c r="A67" s="85"/>
      <c r="B67" s="119"/>
      <c r="C67" s="120"/>
      <c r="D67" s="120"/>
      <c r="E67" s="120"/>
      <c r="F67" s="120"/>
      <c r="G67" s="120"/>
      <c r="H67" s="90"/>
      <c r="I67" s="121"/>
      <c r="J67" s="122" t="s">
        <v>560</v>
      </c>
    </row>
    <row r="68" spans="1:10">
      <c r="A68" s="453" t="s">
        <v>561</v>
      </c>
      <c r="B68" s="456" t="s">
        <v>631</v>
      </c>
      <c r="C68" s="457"/>
      <c r="D68" s="456" t="s">
        <v>632</v>
      </c>
      <c r="E68" s="458"/>
      <c r="F68" s="459"/>
      <c r="G68" s="456" t="s">
        <v>633</v>
      </c>
      <c r="H68" s="460"/>
      <c r="I68" s="460"/>
      <c r="J68" s="457"/>
    </row>
    <row r="69" spans="1:10">
      <c r="A69" s="454"/>
      <c r="B69" s="461" t="s">
        <v>634</v>
      </c>
      <c r="C69" s="462"/>
      <c r="D69" s="465" t="s">
        <v>635</v>
      </c>
      <c r="E69" s="467" t="s">
        <v>563</v>
      </c>
      <c r="F69" s="469" t="s">
        <v>564</v>
      </c>
      <c r="G69" s="471" t="s">
        <v>636</v>
      </c>
      <c r="H69" s="465" t="s">
        <v>563</v>
      </c>
      <c r="I69" s="465" t="s">
        <v>564</v>
      </c>
      <c r="J69" s="123" t="s">
        <v>562</v>
      </c>
    </row>
    <row r="70" spans="1:10">
      <c r="A70" s="454"/>
      <c r="B70" s="463"/>
      <c r="C70" s="464"/>
      <c r="D70" s="466"/>
      <c r="E70" s="468"/>
      <c r="F70" s="470"/>
      <c r="G70" s="472"/>
      <c r="H70" s="466"/>
      <c r="I70" s="466"/>
      <c r="J70" s="124" t="s">
        <v>637</v>
      </c>
    </row>
    <row r="71" spans="1:10" ht="15.75" thickBot="1">
      <c r="A71" s="455"/>
      <c r="B71" s="125" t="s">
        <v>638</v>
      </c>
      <c r="C71" s="126" t="s">
        <v>639</v>
      </c>
      <c r="D71" s="126" t="s">
        <v>640</v>
      </c>
      <c r="E71" s="444" t="s">
        <v>641</v>
      </c>
      <c r="F71" s="445"/>
      <c r="G71" s="444" t="s">
        <v>569</v>
      </c>
      <c r="H71" s="442"/>
      <c r="I71" s="442"/>
      <c r="J71" s="443"/>
    </row>
    <row r="72" spans="1:10" ht="15.75" thickTop="1">
      <c r="A72" s="127" t="s">
        <v>642</v>
      </c>
      <c r="B72" s="128">
        <v>90755923.471859097</v>
      </c>
      <c r="C72" s="128" t="s">
        <v>643</v>
      </c>
      <c r="D72" s="129" t="s">
        <v>215</v>
      </c>
      <c r="E72" s="129" t="s">
        <v>215</v>
      </c>
      <c r="F72" s="129" t="s">
        <v>215</v>
      </c>
      <c r="G72" s="128">
        <v>5898324.0428000446</v>
      </c>
      <c r="H72" s="128">
        <v>408.35696677759381</v>
      </c>
      <c r="I72" s="128">
        <v>189.12714426309179</v>
      </c>
      <c r="J72" s="128" t="s">
        <v>575</v>
      </c>
    </row>
    <row r="73" spans="1:10">
      <c r="A73" s="130" t="s">
        <v>644</v>
      </c>
      <c r="B73" s="128">
        <v>41048584.764514551</v>
      </c>
      <c r="C73" s="128" t="s">
        <v>643</v>
      </c>
      <c r="D73" s="128">
        <v>62.931039997341408</v>
      </c>
      <c r="E73" s="128">
        <v>3.52494541628755</v>
      </c>
      <c r="F73" s="128">
        <v>3.0082217641413198</v>
      </c>
      <c r="G73" s="128">
        <v>2583230.1296499241</v>
      </c>
      <c r="H73" s="128">
        <v>144.69402071076638</v>
      </c>
      <c r="I73" s="128">
        <v>123.48324607581239</v>
      </c>
      <c r="J73" s="128" t="s">
        <v>575</v>
      </c>
    </row>
    <row r="74" spans="1:10">
      <c r="A74" s="130" t="s">
        <v>645</v>
      </c>
      <c r="B74" s="128">
        <v>23519357.579458129</v>
      </c>
      <c r="C74" s="128" t="s">
        <v>643</v>
      </c>
      <c r="D74" s="128">
        <v>90.497806537874951</v>
      </c>
      <c r="E74" s="128">
        <v>1.21588815206167</v>
      </c>
      <c r="F74" s="128">
        <v>1.7407297697783899</v>
      </c>
      <c r="G74" s="128">
        <v>2128450.2721209046</v>
      </c>
      <c r="H74" s="128">
        <v>28.596908224964999</v>
      </c>
      <c r="I74" s="128">
        <v>40.94084590462586</v>
      </c>
      <c r="J74" s="128" t="s">
        <v>575</v>
      </c>
    </row>
    <row r="75" spans="1:10">
      <c r="A75" s="130" t="s">
        <v>646</v>
      </c>
      <c r="B75" s="128">
        <v>23570539.178288817</v>
      </c>
      <c r="C75" s="128" t="s">
        <v>643</v>
      </c>
      <c r="D75" s="128">
        <v>49.799374911752352</v>
      </c>
      <c r="E75" s="128">
        <v>2.1745844072035601</v>
      </c>
      <c r="F75" s="128">
        <v>0.67749502045596</v>
      </c>
      <c r="G75" s="128">
        <v>1173798.117411752</v>
      </c>
      <c r="H75" s="128">
        <v>51.256126966487528</v>
      </c>
      <c r="I75" s="128">
        <v>15.96892292275283</v>
      </c>
      <c r="J75" s="128" t="s">
        <v>575</v>
      </c>
    </row>
    <row r="76" spans="1:10">
      <c r="A76" s="130" t="s">
        <v>647</v>
      </c>
      <c r="B76" s="128">
        <v>354960.13317807659</v>
      </c>
      <c r="C76" s="128" t="s">
        <v>643</v>
      </c>
      <c r="D76" s="128">
        <v>36.188637587137229</v>
      </c>
      <c r="E76" s="128">
        <v>1.4634612284029999E-2</v>
      </c>
      <c r="F76" s="128">
        <v>3.6586530710080298</v>
      </c>
      <c r="G76" s="128">
        <v>12845.523617463377</v>
      </c>
      <c r="H76" s="128">
        <v>5.1947039253499999E-3</v>
      </c>
      <c r="I76" s="128">
        <v>1.29867598133739</v>
      </c>
      <c r="J76" s="128" t="s">
        <v>575</v>
      </c>
    </row>
    <row r="77" spans="1:10">
      <c r="A77" s="130" t="s">
        <v>648</v>
      </c>
      <c r="B77" s="128" t="s">
        <v>649</v>
      </c>
      <c r="C77" s="128" t="s">
        <v>643</v>
      </c>
      <c r="D77" s="128" t="s">
        <v>621</v>
      </c>
      <c r="E77" s="128" t="s">
        <v>649</v>
      </c>
      <c r="F77" s="128" t="s">
        <v>649</v>
      </c>
      <c r="G77" s="128" t="s">
        <v>649</v>
      </c>
      <c r="H77" s="128" t="s">
        <v>649</v>
      </c>
      <c r="I77" s="128" t="s">
        <v>649</v>
      </c>
      <c r="J77" s="128" t="s">
        <v>575</v>
      </c>
    </row>
    <row r="78" spans="1:10">
      <c r="A78" s="130" t="s">
        <v>650</v>
      </c>
      <c r="B78" s="128">
        <v>2262481.8164195279</v>
      </c>
      <c r="C78" s="128" t="s">
        <v>643</v>
      </c>
      <c r="D78" s="128">
        <v>91.682189249888026</v>
      </c>
      <c r="E78" s="128">
        <v>81.240306480044197</v>
      </c>
      <c r="F78" s="128">
        <v>3.2864146463418802</v>
      </c>
      <c r="G78" s="129" t="s">
        <v>215</v>
      </c>
      <c r="H78" s="128">
        <v>183.80471617144954</v>
      </c>
      <c r="I78" s="128">
        <v>7.4354533785633103</v>
      </c>
      <c r="J78" s="128" t="s">
        <v>575</v>
      </c>
    </row>
    <row r="79" spans="1:10">
      <c r="A79" s="131" t="s">
        <v>651</v>
      </c>
      <c r="B79" s="128">
        <v>29762022.260808125</v>
      </c>
      <c r="C79" s="128" t="s">
        <v>643</v>
      </c>
      <c r="D79" s="129" t="s">
        <v>215</v>
      </c>
      <c r="E79" s="129" t="s">
        <v>215</v>
      </c>
      <c r="F79" s="129" t="s">
        <v>215</v>
      </c>
      <c r="G79" s="128">
        <v>2400873.6657572738</v>
      </c>
      <c r="H79" s="128">
        <v>18.809665429896491</v>
      </c>
      <c r="I79" s="128">
        <v>53.678578682515393</v>
      </c>
      <c r="J79" s="128" t="s">
        <v>575</v>
      </c>
    </row>
    <row r="80" spans="1:10">
      <c r="A80" s="132" t="s">
        <v>644</v>
      </c>
      <c r="B80" s="128">
        <v>1289345.7754762077</v>
      </c>
      <c r="C80" s="128" t="s">
        <v>643</v>
      </c>
      <c r="D80" s="128">
        <v>75.916604291867131</v>
      </c>
      <c r="E80" s="128">
        <v>0.55742962317857003</v>
      </c>
      <c r="F80" s="128">
        <v>0.26313069688668</v>
      </c>
      <c r="G80" s="128">
        <v>97882.753032217806</v>
      </c>
      <c r="H80" s="128">
        <v>0.71871952977057996</v>
      </c>
      <c r="I80" s="128">
        <v>0.33926645242894998</v>
      </c>
      <c r="J80" s="128" t="s">
        <v>575</v>
      </c>
    </row>
    <row r="81" spans="1:10">
      <c r="A81" s="132" t="s">
        <v>645</v>
      </c>
      <c r="B81" s="128">
        <v>21878947.484241422</v>
      </c>
      <c r="C81" s="128" t="s">
        <v>643</v>
      </c>
      <c r="D81" s="128">
        <v>90.672980650773226</v>
      </c>
      <c r="E81" s="128">
        <v>0.58668472467876998</v>
      </c>
      <c r="F81" s="128">
        <v>1.77797611499722</v>
      </c>
      <c r="G81" s="128">
        <v>1983829.3818979058</v>
      </c>
      <c r="H81" s="128">
        <v>12.836044281053409</v>
      </c>
      <c r="I81" s="128">
        <v>38.900246048259731</v>
      </c>
      <c r="J81" s="128" t="s">
        <v>575</v>
      </c>
    </row>
    <row r="82" spans="1:10">
      <c r="A82" s="132" t="s">
        <v>646</v>
      </c>
      <c r="B82" s="128">
        <v>6345684.0682639154</v>
      </c>
      <c r="C82" s="128" t="s">
        <v>643</v>
      </c>
      <c r="D82" s="128">
        <v>50.236464685713393</v>
      </c>
      <c r="E82" s="128">
        <v>0.82650596865051995</v>
      </c>
      <c r="F82" s="128">
        <v>2.27343322755635</v>
      </c>
      <c r="G82" s="128">
        <v>318784.73360203428</v>
      </c>
      <c r="H82" s="128">
        <v>5.2447457575906498</v>
      </c>
      <c r="I82" s="128">
        <v>14.426489012366121</v>
      </c>
      <c r="J82" s="128" t="s">
        <v>575</v>
      </c>
    </row>
    <row r="83" spans="1:10">
      <c r="A83" s="132" t="s">
        <v>647</v>
      </c>
      <c r="B83" s="128">
        <v>52888.086599901522</v>
      </c>
      <c r="C83" s="128" t="s">
        <v>643</v>
      </c>
      <c r="D83" s="128">
        <v>7.1244253543551004</v>
      </c>
      <c r="E83" s="128" t="s">
        <v>575</v>
      </c>
      <c r="F83" s="128" t="s">
        <v>575</v>
      </c>
      <c r="G83" s="128">
        <v>376.79722511566661</v>
      </c>
      <c r="H83" s="128" t="s">
        <v>575</v>
      </c>
      <c r="I83" s="128" t="s">
        <v>575</v>
      </c>
      <c r="J83" s="128" t="s">
        <v>575</v>
      </c>
    </row>
    <row r="84" spans="1:10">
      <c r="A84" s="132" t="s">
        <v>648</v>
      </c>
      <c r="B84" s="128" t="s">
        <v>649</v>
      </c>
      <c r="C84" s="128" t="s">
        <v>643</v>
      </c>
      <c r="D84" s="128" t="s">
        <v>621</v>
      </c>
      <c r="E84" s="128" t="s">
        <v>649</v>
      </c>
      <c r="F84" s="128" t="s">
        <v>649</v>
      </c>
      <c r="G84" s="128" t="s">
        <v>649</v>
      </c>
      <c r="H84" s="128" t="s">
        <v>649</v>
      </c>
      <c r="I84" s="128" t="s">
        <v>649</v>
      </c>
      <c r="J84" s="128" t="s">
        <v>575</v>
      </c>
    </row>
    <row r="85" spans="1:10">
      <c r="A85" s="132" t="s">
        <v>650</v>
      </c>
      <c r="B85" s="128">
        <v>195156.84622667928</v>
      </c>
      <c r="C85" s="128" t="s">
        <v>643</v>
      </c>
      <c r="D85" s="128">
        <v>97.735736802039924</v>
      </c>
      <c r="E85" s="128">
        <v>5.2039483513959997E-2</v>
      </c>
      <c r="F85" s="128">
        <v>6.4446468078199995E-2</v>
      </c>
      <c r="G85" s="128">
        <v>19073.798157926904</v>
      </c>
      <c r="H85" s="128">
        <v>1.015586148185E-2</v>
      </c>
      <c r="I85" s="128">
        <v>1.2577169460589999E-2</v>
      </c>
      <c r="J85" s="128" t="s">
        <v>575</v>
      </c>
    </row>
    <row r="86" spans="1:10">
      <c r="A86" s="133" t="s">
        <v>652</v>
      </c>
      <c r="B86" s="128">
        <v>27293843.201051373</v>
      </c>
      <c r="C86" s="128" t="s">
        <v>643</v>
      </c>
      <c r="D86" s="129" t="s">
        <v>215</v>
      </c>
      <c r="E86" s="129" t="s">
        <v>215</v>
      </c>
      <c r="F86" s="129" t="s">
        <v>215</v>
      </c>
      <c r="G86" s="128">
        <v>2271892.4140096027</v>
      </c>
      <c r="H86" s="128">
        <v>16.80542893611511</v>
      </c>
      <c r="I86" s="128">
        <v>48.217642784520997</v>
      </c>
      <c r="J86" s="128" t="s">
        <v>575</v>
      </c>
    </row>
    <row r="87" spans="1:10">
      <c r="A87" s="132" t="s">
        <v>644</v>
      </c>
      <c r="B87" s="128">
        <v>1236752.5627825302</v>
      </c>
      <c r="C87" s="128" t="s">
        <v>643</v>
      </c>
      <c r="D87" s="128">
        <v>75.916604291867131</v>
      </c>
      <c r="E87" s="128">
        <v>0.55742962317856004</v>
      </c>
      <c r="F87" s="128">
        <v>0.26313069688668</v>
      </c>
      <c r="G87" s="128">
        <v>93890.054915713903</v>
      </c>
      <c r="H87" s="128">
        <v>0.68940251503699002</v>
      </c>
      <c r="I87" s="128">
        <v>0.32542756372135001</v>
      </c>
      <c r="J87" s="128" t="s">
        <v>575</v>
      </c>
    </row>
    <row r="88" spans="1:10">
      <c r="A88" s="132" t="s">
        <v>645</v>
      </c>
      <c r="B88" s="128">
        <v>21788977.80107145</v>
      </c>
      <c r="C88" s="128" t="s">
        <v>643</v>
      </c>
      <c r="D88" s="128">
        <v>90.672980650773226</v>
      </c>
      <c r="E88" s="128">
        <v>0.58668472467876998</v>
      </c>
      <c r="F88" s="128">
        <v>1.77797611499722</v>
      </c>
      <c r="G88" s="128">
        <v>1975671.5625566789</v>
      </c>
      <c r="H88" s="128">
        <v>12.7832604422534</v>
      </c>
      <c r="I88" s="128">
        <v>38.740282100509653</v>
      </c>
      <c r="J88" s="128" t="s">
        <v>575</v>
      </c>
    </row>
    <row r="89" spans="1:10">
      <c r="A89" s="132" t="s">
        <v>646</v>
      </c>
      <c r="B89" s="128">
        <v>4020067.9043708127</v>
      </c>
      <c r="C89" s="128" t="s">
        <v>643</v>
      </c>
      <c r="D89" s="128">
        <v>50.236464685713393</v>
      </c>
      <c r="E89" s="128">
        <v>0.82650596865051995</v>
      </c>
      <c r="F89" s="128">
        <v>2.27343322755635</v>
      </c>
      <c r="G89" s="128">
        <v>201953.99931209418</v>
      </c>
      <c r="H89" s="128">
        <v>3.3226101173428702</v>
      </c>
      <c r="I89" s="128">
        <v>9.13935595082941</v>
      </c>
      <c r="J89" s="128" t="s">
        <v>575</v>
      </c>
    </row>
    <row r="90" spans="1:10">
      <c r="A90" s="132" t="s">
        <v>647</v>
      </c>
      <c r="B90" s="128">
        <v>52888.086599901522</v>
      </c>
      <c r="C90" s="128" t="s">
        <v>643</v>
      </c>
      <c r="D90" s="128">
        <v>7.1244253543551004</v>
      </c>
      <c r="E90" s="128" t="s">
        <v>575</v>
      </c>
      <c r="F90" s="128" t="s">
        <v>575</v>
      </c>
      <c r="G90" s="128">
        <v>376.79722511566661</v>
      </c>
      <c r="H90" s="128" t="s">
        <v>575</v>
      </c>
      <c r="I90" s="128" t="s">
        <v>575</v>
      </c>
      <c r="J90" s="128" t="s">
        <v>575</v>
      </c>
    </row>
    <row r="91" spans="1:10">
      <c r="A91" s="132" t="s">
        <v>648</v>
      </c>
      <c r="B91" s="128" t="s">
        <v>649</v>
      </c>
      <c r="C91" s="128" t="s">
        <v>643</v>
      </c>
      <c r="D91" s="128" t="s">
        <v>621</v>
      </c>
      <c r="E91" s="128" t="s">
        <v>649</v>
      </c>
      <c r="F91" s="128" t="s">
        <v>649</v>
      </c>
      <c r="G91" s="128" t="s">
        <v>649</v>
      </c>
      <c r="H91" s="128" t="s">
        <v>649</v>
      </c>
      <c r="I91" s="128" t="s">
        <v>649</v>
      </c>
      <c r="J91" s="128" t="s">
        <v>575</v>
      </c>
    </row>
    <row r="92" spans="1:10">
      <c r="A92" s="132" t="s">
        <v>650</v>
      </c>
      <c r="B92" s="128">
        <v>195156.84622667928</v>
      </c>
      <c r="C92" s="128" t="s">
        <v>643</v>
      </c>
      <c r="D92" s="128">
        <v>97.735736802039924</v>
      </c>
      <c r="E92" s="128">
        <v>5.2039483513959997E-2</v>
      </c>
      <c r="F92" s="128">
        <v>6.4446468078199995E-2</v>
      </c>
      <c r="G92" s="128">
        <v>19073.798157926904</v>
      </c>
      <c r="H92" s="128">
        <v>1.015586148185E-2</v>
      </c>
      <c r="I92" s="128">
        <v>1.2577169460589999E-2</v>
      </c>
      <c r="J92" s="128" t="s">
        <v>575</v>
      </c>
    </row>
    <row r="93" spans="1:10">
      <c r="A93" s="134" t="s">
        <v>653</v>
      </c>
      <c r="B93" s="128">
        <v>27293843.201051373</v>
      </c>
      <c r="C93" s="128" t="s">
        <v>643</v>
      </c>
      <c r="D93" s="129" t="s">
        <v>215</v>
      </c>
      <c r="E93" s="129" t="s">
        <v>215</v>
      </c>
      <c r="F93" s="129" t="s">
        <v>215</v>
      </c>
      <c r="G93" s="128">
        <v>2271892.4140096027</v>
      </c>
      <c r="H93" s="128">
        <v>16.80542893611511</v>
      </c>
      <c r="I93" s="128">
        <v>48.217642784520997</v>
      </c>
      <c r="J93" s="128" t="s">
        <v>575</v>
      </c>
    </row>
    <row r="94" spans="1:10">
      <c r="A94" s="135" t="s">
        <v>654</v>
      </c>
      <c r="B94" s="136">
        <v>1236752.5627825302</v>
      </c>
      <c r="C94" s="136" t="s">
        <v>643</v>
      </c>
      <c r="D94" s="128">
        <v>75.916604291867131</v>
      </c>
      <c r="E94" s="128">
        <v>0.55742962317856004</v>
      </c>
      <c r="F94" s="128">
        <v>0.26313069688668</v>
      </c>
      <c r="G94" s="136">
        <v>93890.054915713903</v>
      </c>
      <c r="H94" s="136">
        <v>0.68940251503699002</v>
      </c>
      <c r="I94" s="136">
        <v>0.32542756372135001</v>
      </c>
      <c r="J94" s="136" t="s">
        <v>575</v>
      </c>
    </row>
    <row r="95" spans="1:10">
      <c r="A95" s="135" t="s">
        <v>655</v>
      </c>
      <c r="B95" s="136">
        <v>21788977.80107145</v>
      </c>
      <c r="C95" s="136" t="s">
        <v>643</v>
      </c>
      <c r="D95" s="128">
        <v>90.672980650773226</v>
      </c>
      <c r="E95" s="128">
        <v>0.58668472467876998</v>
      </c>
      <c r="F95" s="128">
        <v>1.77797611499722</v>
      </c>
      <c r="G95" s="136">
        <v>1975671.5625566789</v>
      </c>
      <c r="H95" s="136">
        <v>12.7832604422534</v>
      </c>
      <c r="I95" s="136">
        <v>38.740282100509653</v>
      </c>
      <c r="J95" s="136" t="s">
        <v>575</v>
      </c>
    </row>
    <row r="96" spans="1:10">
      <c r="A96" s="135" t="s">
        <v>656</v>
      </c>
      <c r="B96" s="136">
        <v>4020067.9043708127</v>
      </c>
      <c r="C96" s="136" t="s">
        <v>643</v>
      </c>
      <c r="D96" s="128">
        <v>50.236464685713393</v>
      </c>
      <c r="E96" s="128">
        <v>0.82650596865051995</v>
      </c>
      <c r="F96" s="128">
        <v>2.27343322755635</v>
      </c>
      <c r="G96" s="136">
        <v>201953.99931209418</v>
      </c>
      <c r="H96" s="136">
        <v>3.3226101173428702</v>
      </c>
      <c r="I96" s="136">
        <v>9.13935595082941</v>
      </c>
      <c r="J96" s="136" t="s">
        <v>575</v>
      </c>
    </row>
    <row r="97" spans="1:10">
      <c r="A97" s="135" t="s">
        <v>657</v>
      </c>
      <c r="B97" s="136">
        <v>52888.086599901522</v>
      </c>
      <c r="C97" s="136" t="s">
        <v>643</v>
      </c>
      <c r="D97" s="128">
        <v>7.1244253543551004</v>
      </c>
      <c r="E97" s="128" t="s">
        <v>575</v>
      </c>
      <c r="F97" s="128" t="s">
        <v>575</v>
      </c>
      <c r="G97" s="136">
        <v>376.79722511566661</v>
      </c>
      <c r="H97" s="136" t="s">
        <v>575</v>
      </c>
      <c r="I97" s="136" t="s">
        <v>575</v>
      </c>
      <c r="J97" s="136" t="s">
        <v>575</v>
      </c>
    </row>
    <row r="98" spans="1:10">
      <c r="A98" s="135" t="s">
        <v>658</v>
      </c>
      <c r="B98" s="136" t="s">
        <v>607</v>
      </c>
      <c r="C98" s="136" t="s">
        <v>575</v>
      </c>
      <c r="D98" s="128" t="s">
        <v>621</v>
      </c>
      <c r="E98" s="128" t="s">
        <v>607</v>
      </c>
      <c r="F98" s="128" t="s">
        <v>607</v>
      </c>
      <c r="G98" s="136" t="s">
        <v>607</v>
      </c>
      <c r="H98" s="136" t="s">
        <v>607</v>
      </c>
      <c r="I98" s="136" t="s">
        <v>607</v>
      </c>
      <c r="J98" s="136" t="s">
        <v>575</v>
      </c>
    </row>
    <row r="99" spans="1:10">
      <c r="A99" s="135" t="s">
        <v>102</v>
      </c>
      <c r="B99" s="136">
        <v>195156.84622667928</v>
      </c>
      <c r="C99" s="136" t="s">
        <v>643</v>
      </c>
      <c r="D99" s="128">
        <v>97.735736802039924</v>
      </c>
      <c r="E99" s="128">
        <v>5.2039483513959997E-2</v>
      </c>
      <c r="F99" s="128">
        <v>6.4446468078199995E-2</v>
      </c>
      <c r="G99" s="136">
        <v>19073.798157926904</v>
      </c>
      <c r="H99" s="136">
        <v>1.015586148185E-2</v>
      </c>
      <c r="I99" s="136">
        <v>1.2577169460589999E-2</v>
      </c>
      <c r="J99" s="136" t="s">
        <v>575</v>
      </c>
    </row>
    <row r="100" spans="1:10">
      <c r="A100" s="134" t="s">
        <v>659</v>
      </c>
      <c r="B100" s="128" t="s">
        <v>614</v>
      </c>
      <c r="C100" s="128" t="s">
        <v>643</v>
      </c>
      <c r="D100" s="129" t="s">
        <v>215</v>
      </c>
      <c r="E100" s="129" t="s">
        <v>215</v>
      </c>
      <c r="F100" s="129" t="s">
        <v>215</v>
      </c>
      <c r="G100" s="128" t="s">
        <v>614</v>
      </c>
      <c r="H100" s="128" t="s">
        <v>614</v>
      </c>
      <c r="I100" s="128" t="s">
        <v>614</v>
      </c>
      <c r="J100" s="128" t="s">
        <v>575</v>
      </c>
    </row>
    <row r="101" spans="1:10">
      <c r="A101" s="135" t="s">
        <v>654</v>
      </c>
      <c r="B101" s="136" t="s">
        <v>577</v>
      </c>
      <c r="C101" s="136" t="s">
        <v>643</v>
      </c>
      <c r="D101" s="128" t="s">
        <v>614</v>
      </c>
      <c r="E101" s="128" t="s">
        <v>577</v>
      </c>
      <c r="F101" s="128" t="s">
        <v>577</v>
      </c>
      <c r="G101" s="136" t="s">
        <v>577</v>
      </c>
      <c r="H101" s="136" t="s">
        <v>577</v>
      </c>
      <c r="I101" s="136" t="s">
        <v>577</v>
      </c>
      <c r="J101" s="136" t="s">
        <v>575</v>
      </c>
    </row>
    <row r="102" spans="1:10">
      <c r="A102" s="135" t="s">
        <v>655</v>
      </c>
      <c r="B102" s="136" t="s">
        <v>577</v>
      </c>
      <c r="C102" s="136" t="s">
        <v>643</v>
      </c>
      <c r="D102" s="128" t="s">
        <v>614</v>
      </c>
      <c r="E102" s="128" t="s">
        <v>577</v>
      </c>
      <c r="F102" s="128" t="s">
        <v>577</v>
      </c>
      <c r="G102" s="136" t="s">
        <v>577</v>
      </c>
      <c r="H102" s="136" t="s">
        <v>577</v>
      </c>
      <c r="I102" s="136" t="s">
        <v>577</v>
      </c>
      <c r="J102" s="136" t="s">
        <v>575</v>
      </c>
    </row>
    <row r="103" spans="1:10">
      <c r="A103" s="135" t="s">
        <v>656</v>
      </c>
      <c r="B103" s="136" t="s">
        <v>577</v>
      </c>
      <c r="C103" s="136" t="s">
        <v>643</v>
      </c>
      <c r="D103" s="128" t="s">
        <v>614</v>
      </c>
      <c r="E103" s="128" t="s">
        <v>577</v>
      </c>
      <c r="F103" s="128" t="s">
        <v>577</v>
      </c>
      <c r="G103" s="136" t="s">
        <v>577</v>
      </c>
      <c r="H103" s="136" t="s">
        <v>577</v>
      </c>
      <c r="I103" s="136" t="s">
        <v>577</v>
      </c>
      <c r="J103" s="136" t="s">
        <v>575</v>
      </c>
    </row>
    <row r="104" spans="1:10">
      <c r="A104" s="135" t="s">
        <v>657</v>
      </c>
      <c r="B104" s="136" t="s">
        <v>575</v>
      </c>
      <c r="C104" s="136" t="s">
        <v>643</v>
      </c>
      <c r="D104" s="128" t="s">
        <v>575</v>
      </c>
      <c r="E104" s="128" t="s">
        <v>575</v>
      </c>
      <c r="F104" s="128" t="s">
        <v>575</v>
      </c>
      <c r="G104" s="136" t="s">
        <v>575</v>
      </c>
      <c r="H104" s="136" t="s">
        <v>575</v>
      </c>
      <c r="I104" s="136" t="s">
        <v>575</v>
      </c>
      <c r="J104" s="136" t="s">
        <v>575</v>
      </c>
    </row>
    <row r="105" spans="1:10">
      <c r="A105" s="135" t="s">
        <v>658</v>
      </c>
      <c r="B105" s="136" t="s">
        <v>575</v>
      </c>
      <c r="C105" s="136" t="s">
        <v>643</v>
      </c>
      <c r="D105" s="128" t="s">
        <v>575</v>
      </c>
      <c r="E105" s="128" t="s">
        <v>575</v>
      </c>
      <c r="F105" s="128" t="s">
        <v>575</v>
      </c>
      <c r="G105" s="136" t="s">
        <v>575</v>
      </c>
      <c r="H105" s="136" t="s">
        <v>575</v>
      </c>
      <c r="I105" s="136" t="s">
        <v>575</v>
      </c>
      <c r="J105" s="136" t="s">
        <v>575</v>
      </c>
    </row>
    <row r="106" spans="1:10">
      <c r="A106" s="135" t="s">
        <v>102</v>
      </c>
      <c r="B106" s="136" t="s">
        <v>577</v>
      </c>
      <c r="C106" s="136" t="s">
        <v>643</v>
      </c>
      <c r="D106" s="128" t="s">
        <v>614</v>
      </c>
      <c r="E106" s="128" t="s">
        <v>577</v>
      </c>
      <c r="F106" s="128" t="s">
        <v>577</v>
      </c>
      <c r="G106" s="136" t="s">
        <v>577</v>
      </c>
      <c r="H106" s="136" t="s">
        <v>577</v>
      </c>
      <c r="I106" s="136" t="s">
        <v>577</v>
      </c>
      <c r="J106" s="136" t="s">
        <v>575</v>
      </c>
    </row>
    <row r="107" spans="1:10">
      <c r="A107" s="134" t="s">
        <v>660</v>
      </c>
      <c r="B107" s="128" t="s">
        <v>614</v>
      </c>
      <c r="C107" s="128" t="s">
        <v>643</v>
      </c>
      <c r="D107" s="129" t="s">
        <v>215</v>
      </c>
      <c r="E107" s="129" t="s">
        <v>215</v>
      </c>
      <c r="F107" s="129" t="s">
        <v>215</v>
      </c>
      <c r="G107" s="128" t="s">
        <v>614</v>
      </c>
      <c r="H107" s="128" t="s">
        <v>614</v>
      </c>
      <c r="I107" s="128" t="s">
        <v>614</v>
      </c>
      <c r="J107" s="128" t="s">
        <v>575</v>
      </c>
    </row>
    <row r="108" spans="1:10">
      <c r="A108" s="135" t="s">
        <v>654</v>
      </c>
      <c r="B108" s="136" t="s">
        <v>577</v>
      </c>
      <c r="C108" s="136" t="s">
        <v>643</v>
      </c>
      <c r="D108" s="128" t="s">
        <v>614</v>
      </c>
      <c r="E108" s="128" t="s">
        <v>577</v>
      </c>
      <c r="F108" s="128" t="s">
        <v>577</v>
      </c>
      <c r="G108" s="136" t="s">
        <v>577</v>
      </c>
      <c r="H108" s="136" t="s">
        <v>577</v>
      </c>
      <c r="I108" s="136" t="s">
        <v>577</v>
      </c>
      <c r="J108" s="136" t="s">
        <v>575</v>
      </c>
    </row>
    <row r="109" spans="1:10">
      <c r="A109" s="135" t="s">
        <v>655</v>
      </c>
      <c r="B109" s="136" t="s">
        <v>577</v>
      </c>
      <c r="C109" s="136" t="s">
        <v>643</v>
      </c>
      <c r="D109" s="128" t="s">
        <v>614</v>
      </c>
      <c r="E109" s="128" t="s">
        <v>577</v>
      </c>
      <c r="F109" s="128" t="s">
        <v>577</v>
      </c>
      <c r="G109" s="136" t="s">
        <v>577</v>
      </c>
      <c r="H109" s="136" t="s">
        <v>577</v>
      </c>
      <c r="I109" s="136" t="s">
        <v>577</v>
      </c>
      <c r="J109" s="136" t="s">
        <v>575</v>
      </c>
    </row>
    <row r="110" spans="1:10">
      <c r="A110" s="135" t="s">
        <v>656</v>
      </c>
      <c r="B110" s="136" t="s">
        <v>577</v>
      </c>
      <c r="C110" s="136" t="s">
        <v>643</v>
      </c>
      <c r="D110" s="128" t="s">
        <v>614</v>
      </c>
      <c r="E110" s="128" t="s">
        <v>577</v>
      </c>
      <c r="F110" s="128" t="s">
        <v>577</v>
      </c>
      <c r="G110" s="136" t="s">
        <v>577</v>
      </c>
      <c r="H110" s="136" t="s">
        <v>577</v>
      </c>
      <c r="I110" s="136" t="s">
        <v>577</v>
      </c>
      <c r="J110" s="136" t="s">
        <v>575</v>
      </c>
    </row>
    <row r="111" spans="1:10">
      <c r="A111" s="135" t="s">
        <v>657</v>
      </c>
      <c r="B111" s="136" t="s">
        <v>575</v>
      </c>
      <c r="C111" s="136" t="s">
        <v>643</v>
      </c>
      <c r="D111" s="128" t="s">
        <v>575</v>
      </c>
      <c r="E111" s="128" t="s">
        <v>575</v>
      </c>
      <c r="F111" s="128" t="s">
        <v>575</v>
      </c>
      <c r="G111" s="136" t="s">
        <v>575</v>
      </c>
      <c r="H111" s="136" t="s">
        <v>575</v>
      </c>
      <c r="I111" s="136" t="s">
        <v>575</v>
      </c>
      <c r="J111" s="136" t="s">
        <v>575</v>
      </c>
    </row>
    <row r="112" spans="1:10">
      <c r="A112" s="135" t="s">
        <v>658</v>
      </c>
      <c r="B112" s="136" t="s">
        <v>575</v>
      </c>
      <c r="C112" s="136" t="s">
        <v>643</v>
      </c>
      <c r="D112" s="128" t="s">
        <v>575</v>
      </c>
      <c r="E112" s="128" t="s">
        <v>575</v>
      </c>
      <c r="F112" s="128" t="s">
        <v>575</v>
      </c>
      <c r="G112" s="136" t="s">
        <v>575</v>
      </c>
      <c r="H112" s="136" t="s">
        <v>575</v>
      </c>
      <c r="I112" s="136" t="s">
        <v>575</v>
      </c>
      <c r="J112" s="136" t="s">
        <v>575</v>
      </c>
    </row>
    <row r="113" spans="1:10">
      <c r="A113" s="135" t="s">
        <v>102</v>
      </c>
      <c r="B113" s="136" t="s">
        <v>577</v>
      </c>
      <c r="C113" s="136" t="s">
        <v>643</v>
      </c>
      <c r="D113" s="128" t="s">
        <v>614</v>
      </c>
      <c r="E113" s="128" t="s">
        <v>577</v>
      </c>
      <c r="F113" s="128" t="s">
        <v>577</v>
      </c>
      <c r="G113" s="136" t="s">
        <v>577</v>
      </c>
      <c r="H113" s="136" t="s">
        <v>577</v>
      </c>
      <c r="I113" s="136" t="s">
        <v>577</v>
      </c>
      <c r="J113" s="136" t="s">
        <v>575</v>
      </c>
    </row>
    <row r="114" spans="1:10">
      <c r="A114" s="137" t="s">
        <v>574</v>
      </c>
      <c r="B114" s="128">
        <v>1798794.3293697285</v>
      </c>
      <c r="C114" s="128" t="s">
        <v>643</v>
      </c>
      <c r="D114" s="129" t="s">
        <v>215</v>
      </c>
      <c r="E114" s="129" t="s">
        <v>215</v>
      </c>
      <c r="F114" s="129" t="s">
        <v>215</v>
      </c>
      <c r="G114" s="128">
        <v>91629.370482590966</v>
      </c>
      <c r="H114" s="128">
        <v>1.4735737854395401</v>
      </c>
      <c r="I114" s="128">
        <v>3.9920183432871799</v>
      </c>
      <c r="J114" s="128" t="s">
        <v>575</v>
      </c>
    </row>
    <row r="115" spans="1:10">
      <c r="A115" s="132" t="s">
        <v>644</v>
      </c>
      <c r="B115" s="136">
        <v>48317.318520779081</v>
      </c>
      <c r="C115" s="128" t="s">
        <v>643</v>
      </c>
      <c r="D115" s="128">
        <v>75.916604291867117</v>
      </c>
      <c r="E115" s="128">
        <v>0.55742962317863998</v>
      </c>
      <c r="F115" s="128">
        <v>0.26313069688671997</v>
      </c>
      <c r="G115" s="136">
        <v>3668.0867505860874</v>
      </c>
      <c r="H115" s="136">
        <v>2.6933504656040001E-2</v>
      </c>
      <c r="I115" s="136">
        <v>1.2713769694069999E-2</v>
      </c>
      <c r="J115" s="136" t="s">
        <v>575</v>
      </c>
    </row>
    <row r="116" spans="1:10">
      <c r="A116" s="132" t="s">
        <v>645</v>
      </c>
      <c r="B116" s="136">
        <v>581.33577479362009</v>
      </c>
      <c r="C116" s="128" t="s">
        <v>643</v>
      </c>
      <c r="D116" s="128">
        <v>90.672980650773226</v>
      </c>
      <c r="E116" s="128">
        <v>0.58668472467753996</v>
      </c>
      <c r="F116" s="128">
        <v>1.77797611500331</v>
      </c>
      <c r="G116" s="136">
        <v>52.711447459464168</v>
      </c>
      <c r="H116" s="136">
        <v>3.4106081897999999E-4</v>
      </c>
      <c r="I116" s="136">
        <v>1.0336011223800001E-3</v>
      </c>
      <c r="J116" s="136" t="s">
        <v>575</v>
      </c>
    </row>
    <row r="117" spans="1:10">
      <c r="A117" s="132" t="s">
        <v>646</v>
      </c>
      <c r="B117" s="136">
        <v>1749895.6750741557</v>
      </c>
      <c r="C117" s="128" t="s">
        <v>643</v>
      </c>
      <c r="D117" s="128">
        <v>50.236464685713393</v>
      </c>
      <c r="E117" s="128">
        <v>0.82650596865051995</v>
      </c>
      <c r="F117" s="128">
        <v>2.27343322755635</v>
      </c>
      <c r="G117" s="136">
        <v>87908.572284545415</v>
      </c>
      <c r="H117" s="136">
        <v>1.4462992199645199</v>
      </c>
      <c r="I117" s="136">
        <v>3.9782709724707299</v>
      </c>
      <c r="J117" s="136" t="s">
        <v>575</v>
      </c>
    </row>
    <row r="118" spans="1:10">
      <c r="A118" s="132" t="s">
        <v>647</v>
      </c>
      <c r="B118" s="136" t="s">
        <v>607</v>
      </c>
      <c r="C118" s="128" t="s">
        <v>643</v>
      </c>
      <c r="D118" s="128" t="s">
        <v>621</v>
      </c>
      <c r="E118" s="128" t="s">
        <v>575</v>
      </c>
      <c r="F118" s="128" t="s">
        <v>575</v>
      </c>
      <c r="G118" s="136" t="s">
        <v>607</v>
      </c>
      <c r="H118" s="136" t="s">
        <v>575</v>
      </c>
      <c r="I118" s="136" t="s">
        <v>575</v>
      </c>
      <c r="J118" s="136" t="s">
        <v>575</v>
      </c>
    </row>
    <row r="119" spans="1:10">
      <c r="A119" s="132" t="s">
        <v>648</v>
      </c>
      <c r="B119" s="136" t="s">
        <v>607</v>
      </c>
      <c r="C119" s="128" t="s">
        <v>643</v>
      </c>
      <c r="D119" s="128" t="s">
        <v>621</v>
      </c>
      <c r="E119" s="128" t="s">
        <v>575</v>
      </c>
      <c r="F119" s="128" t="s">
        <v>575</v>
      </c>
      <c r="G119" s="136" t="s">
        <v>607</v>
      </c>
      <c r="H119" s="136" t="s">
        <v>575</v>
      </c>
      <c r="I119" s="136" t="s">
        <v>575</v>
      </c>
      <c r="J119" s="136" t="s">
        <v>575</v>
      </c>
    </row>
    <row r="120" spans="1:10">
      <c r="A120" s="132" t="s">
        <v>650</v>
      </c>
      <c r="B120" s="136" t="s">
        <v>577</v>
      </c>
      <c r="C120" s="128" t="s">
        <v>643</v>
      </c>
      <c r="D120" s="128" t="s">
        <v>661</v>
      </c>
      <c r="E120" s="128" t="s">
        <v>577</v>
      </c>
      <c r="F120" s="128" t="s">
        <v>577</v>
      </c>
      <c r="G120" s="136" t="s">
        <v>577</v>
      </c>
      <c r="H120" s="136" t="s">
        <v>577</v>
      </c>
      <c r="I120" s="136" t="s">
        <v>577</v>
      </c>
      <c r="J120" s="136" t="s">
        <v>575</v>
      </c>
    </row>
    <row r="121" spans="1:10">
      <c r="A121" s="138" t="s">
        <v>662</v>
      </c>
      <c r="B121" s="128">
        <v>669384.7303870226</v>
      </c>
      <c r="C121" s="128" t="s">
        <v>643</v>
      </c>
      <c r="D121" s="129" t="s">
        <v>215</v>
      </c>
      <c r="E121" s="129" t="s">
        <v>215</v>
      </c>
      <c r="F121" s="129" t="s">
        <v>215</v>
      </c>
      <c r="G121" s="128">
        <v>37351.881265080003</v>
      </c>
      <c r="H121" s="128">
        <v>0.53066270834184004</v>
      </c>
      <c r="I121" s="128">
        <v>1.46891755470721</v>
      </c>
      <c r="J121" s="128" t="s">
        <v>575</v>
      </c>
    </row>
    <row r="122" spans="1:10">
      <c r="A122" s="130" t="s">
        <v>644</v>
      </c>
      <c r="B122" s="128">
        <v>4275.8941728983318</v>
      </c>
      <c r="C122" s="128" t="s">
        <v>643</v>
      </c>
      <c r="D122" s="128">
        <v>75.916604291867117</v>
      </c>
      <c r="E122" s="128">
        <v>0.55742962317852995</v>
      </c>
      <c r="F122" s="128">
        <v>0.26313069688704999</v>
      </c>
      <c r="G122" s="128">
        <v>324.61136591782309</v>
      </c>
      <c r="H122" s="128">
        <v>2.38351007755E-3</v>
      </c>
      <c r="I122" s="128">
        <v>1.12511901353E-3</v>
      </c>
      <c r="J122" s="128" t="s">
        <v>575</v>
      </c>
    </row>
    <row r="123" spans="1:10">
      <c r="A123" s="130" t="s">
        <v>645</v>
      </c>
      <c r="B123" s="128">
        <v>89388.347395177188</v>
      </c>
      <c r="C123" s="128" t="s">
        <v>643</v>
      </c>
      <c r="D123" s="128">
        <v>90.672980650773226</v>
      </c>
      <c r="E123" s="128">
        <v>0.58668472467876998</v>
      </c>
      <c r="F123" s="128">
        <v>1.77797611499723</v>
      </c>
      <c r="G123" s="128">
        <v>8105.1078937674956</v>
      </c>
      <c r="H123" s="128">
        <v>5.2442777981030003E-2</v>
      </c>
      <c r="I123" s="128">
        <v>0.1589303466277</v>
      </c>
      <c r="J123" s="128" t="s">
        <v>575</v>
      </c>
    </row>
    <row r="124" spans="1:10">
      <c r="A124" s="130" t="s">
        <v>646</v>
      </c>
      <c r="B124" s="128">
        <v>575720.48881894711</v>
      </c>
      <c r="C124" s="128" t="s">
        <v>643</v>
      </c>
      <c r="D124" s="128">
        <v>50.236464685713393</v>
      </c>
      <c r="E124" s="128">
        <v>0.82650596865053005</v>
      </c>
      <c r="F124" s="128">
        <v>2.27343322755635</v>
      </c>
      <c r="G124" s="128">
        <v>28922.162005394686</v>
      </c>
      <c r="H124" s="128">
        <v>0.47583642028326001</v>
      </c>
      <c r="I124" s="128">
        <v>1.3088620890659799</v>
      </c>
      <c r="J124" s="128" t="s">
        <v>575</v>
      </c>
    </row>
    <row r="125" spans="1:10">
      <c r="A125" s="130" t="s">
        <v>647</v>
      </c>
      <c r="B125" s="128" t="s">
        <v>607</v>
      </c>
      <c r="C125" s="128" t="s">
        <v>643</v>
      </c>
      <c r="D125" s="128" t="s">
        <v>621</v>
      </c>
      <c r="E125" s="128" t="s">
        <v>575</v>
      </c>
      <c r="F125" s="128" t="s">
        <v>575</v>
      </c>
      <c r="G125" s="128" t="s">
        <v>607</v>
      </c>
      <c r="H125" s="128" t="s">
        <v>575</v>
      </c>
      <c r="I125" s="128" t="s">
        <v>575</v>
      </c>
      <c r="J125" s="128" t="s">
        <v>575</v>
      </c>
    </row>
    <row r="126" spans="1:10">
      <c r="A126" s="130" t="s">
        <v>648</v>
      </c>
      <c r="B126" s="128" t="s">
        <v>607</v>
      </c>
      <c r="C126" s="128" t="s">
        <v>643</v>
      </c>
      <c r="D126" s="128" t="s">
        <v>621</v>
      </c>
      <c r="E126" s="128" t="s">
        <v>575</v>
      </c>
      <c r="F126" s="128" t="s">
        <v>575</v>
      </c>
      <c r="G126" s="128" t="s">
        <v>607</v>
      </c>
      <c r="H126" s="128" t="s">
        <v>575</v>
      </c>
      <c r="I126" s="128" t="s">
        <v>575</v>
      </c>
      <c r="J126" s="128" t="s">
        <v>575</v>
      </c>
    </row>
    <row r="127" spans="1:10">
      <c r="A127" s="130" t="s">
        <v>650</v>
      </c>
      <c r="B127" s="128" t="s">
        <v>577</v>
      </c>
      <c r="C127" s="128" t="s">
        <v>643</v>
      </c>
      <c r="D127" s="128" t="s">
        <v>661</v>
      </c>
      <c r="E127" s="128" t="s">
        <v>577</v>
      </c>
      <c r="F127" s="128" t="s">
        <v>577</v>
      </c>
      <c r="G127" s="128" t="s">
        <v>577</v>
      </c>
      <c r="H127" s="128" t="s">
        <v>577</v>
      </c>
      <c r="I127" s="128" t="s">
        <v>577</v>
      </c>
      <c r="J127" s="128" t="s">
        <v>575</v>
      </c>
    </row>
    <row r="128" spans="1:10">
      <c r="A128" s="134" t="s">
        <v>663</v>
      </c>
      <c r="B128" s="128">
        <v>669384.7303870226</v>
      </c>
      <c r="C128" s="128" t="s">
        <v>643</v>
      </c>
      <c r="D128" s="129" t="s">
        <v>215</v>
      </c>
      <c r="E128" s="129" t="s">
        <v>215</v>
      </c>
      <c r="F128" s="129" t="s">
        <v>215</v>
      </c>
      <c r="G128" s="128">
        <v>37351.881265080003</v>
      </c>
      <c r="H128" s="128">
        <v>0.53066270834184004</v>
      </c>
      <c r="I128" s="128">
        <v>1.46891755470721</v>
      </c>
      <c r="J128" s="128" t="s">
        <v>575</v>
      </c>
    </row>
    <row r="129" spans="1:10">
      <c r="A129" s="135" t="s">
        <v>654</v>
      </c>
      <c r="B129" s="136">
        <v>4275.8941728983318</v>
      </c>
      <c r="C129" s="128" t="s">
        <v>643</v>
      </c>
      <c r="D129" s="128">
        <v>75.916604291867117</v>
      </c>
      <c r="E129" s="128">
        <v>0.55742962317852995</v>
      </c>
      <c r="F129" s="128">
        <v>0.26313069688704999</v>
      </c>
      <c r="G129" s="136">
        <v>324.61136591782309</v>
      </c>
      <c r="H129" s="136">
        <v>2.38351007755E-3</v>
      </c>
      <c r="I129" s="136">
        <v>1.12511901353E-3</v>
      </c>
      <c r="J129" s="136" t="s">
        <v>575</v>
      </c>
    </row>
    <row r="130" spans="1:10">
      <c r="A130" s="135" t="s">
        <v>655</v>
      </c>
      <c r="B130" s="136">
        <v>89388.347395177188</v>
      </c>
      <c r="C130" s="128" t="s">
        <v>643</v>
      </c>
      <c r="D130" s="128">
        <v>90.672980650773226</v>
      </c>
      <c r="E130" s="128">
        <v>0.58668472467876998</v>
      </c>
      <c r="F130" s="128">
        <v>1.77797611499723</v>
      </c>
      <c r="G130" s="136">
        <v>8105.1078937674956</v>
      </c>
      <c r="H130" s="136">
        <v>5.2442777981030003E-2</v>
      </c>
      <c r="I130" s="136">
        <v>0.1589303466277</v>
      </c>
      <c r="J130" s="136" t="s">
        <v>575</v>
      </c>
    </row>
    <row r="131" spans="1:10">
      <c r="A131" s="135" t="s">
        <v>656</v>
      </c>
      <c r="B131" s="136">
        <v>575720.48881894711</v>
      </c>
      <c r="C131" s="128" t="s">
        <v>643</v>
      </c>
      <c r="D131" s="128">
        <v>50.236464685713393</v>
      </c>
      <c r="E131" s="128">
        <v>0.82650596865053005</v>
      </c>
      <c r="F131" s="128">
        <v>2.27343322755635</v>
      </c>
      <c r="G131" s="136">
        <v>28922.162005394686</v>
      </c>
      <c r="H131" s="136">
        <v>0.47583642028326001</v>
      </c>
      <c r="I131" s="136">
        <v>1.3088620890659799</v>
      </c>
      <c r="J131" s="136" t="s">
        <v>575</v>
      </c>
    </row>
    <row r="132" spans="1:10">
      <c r="A132" s="135" t="s">
        <v>657</v>
      </c>
      <c r="B132" s="136" t="s">
        <v>607</v>
      </c>
      <c r="C132" s="128" t="s">
        <v>643</v>
      </c>
      <c r="D132" s="128" t="s">
        <v>621</v>
      </c>
      <c r="E132" s="128" t="s">
        <v>575</v>
      </c>
      <c r="F132" s="128" t="s">
        <v>575</v>
      </c>
      <c r="G132" s="136" t="s">
        <v>607</v>
      </c>
      <c r="H132" s="136" t="s">
        <v>575</v>
      </c>
      <c r="I132" s="136" t="s">
        <v>575</v>
      </c>
      <c r="J132" s="136" t="s">
        <v>575</v>
      </c>
    </row>
    <row r="133" spans="1:10">
      <c r="A133" s="135" t="s">
        <v>658</v>
      </c>
      <c r="B133" s="136" t="s">
        <v>607</v>
      </c>
      <c r="C133" s="128" t="s">
        <v>643</v>
      </c>
      <c r="D133" s="128" t="s">
        <v>621</v>
      </c>
      <c r="E133" s="128" t="s">
        <v>575</v>
      </c>
      <c r="F133" s="128" t="s">
        <v>575</v>
      </c>
      <c r="G133" s="136" t="s">
        <v>607</v>
      </c>
      <c r="H133" s="136" t="s">
        <v>575</v>
      </c>
      <c r="I133" s="136" t="s">
        <v>575</v>
      </c>
      <c r="J133" s="136" t="s">
        <v>575</v>
      </c>
    </row>
    <row r="134" spans="1:10">
      <c r="A134" s="135" t="s">
        <v>102</v>
      </c>
      <c r="B134" s="136" t="s">
        <v>577</v>
      </c>
      <c r="C134" s="128" t="s">
        <v>643</v>
      </c>
      <c r="D134" s="128" t="s">
        <v>661</v>
      </c>
      <c r="E134" s="128" t="s">
        <v>577</v>
      </c>
      <c r="F134" s="128" t="s">
        <v>577</v>
      </c>
      <c r="G134" s="136" t="s">
        <v>577</v>
      </c>
      <c r="H134" s="136" t="s">
        <v>577</v>
      </c>
      <c r="I134" s="136" t="s">
        <v>577</v>
      </c>
      <c r="J134" s="136" t="s">
        <v>575</v>
      </c>
    </row>
    <row r="135" spans="1:10">
      <c r="A135" s="134" t="s">
        <v>664</v>
      </c>
      <c r="B135" s="128" t="s">
        <v>665</v>
      </c>
      <c r="C135" s="128" t="s">
        <v>643</v>
      </c>
      <c r="D135" s="129" t="s">
        <v>215</v>
      </c>
      <c r="E135" s="129" t="s">
        <v>215</v>
      </c>
      <c r="F135" s="129" t="s">
        <v>215</v>
      </c>
      <c r="G135" s="128" t="s">
        <v>665</v>
      </c>
      <c r="H135" s="128" t="s">
        <v>661</v>
      </c>
      <c r="I135" s="128" t="s">
        <v>661</v>
      </c>
      <c r="J135" s="128" t="s">
        <v>575</v>
      </c>
    </row>
    <row r="136" spans="1:10">
      <c r="A136" s="135" t="s">
        <v>654</v>
      </c>
      <c r="B136" s="136" t="s">
        <v>577</v>
      </c>
      <c r="C136" s="128" t="s">
        <v>643</v>
      </c>
      <c r="D136" s="128" t="s">
        <v>661</v>
      </c>
      <c r="E136" s="128" t="s">
        <v>577</v>
      </c>
      <c r="F136" s="128" t="s">
        <v>577</v>
      </c>
      <c r="G136" s="136" t="s">
        <v>577</v>
      </c>
      <c r="H136" s="136" t="s">
        <v>577</v>
      </c>
      <c r="I136" s="136" t="s">
        <v>577</v>
      </c>
      <c r="J136" s="136" t="s">
        <v>575</v>
      </c>
    </row>
    <row r="137" spans="1:10">
      <c r="A137" s="135" t="s">
        <v>655</v>
      </c>
      <c r="B137" s="136" t="s">
        <v>577</v>
      </c>
      <c r="C137" s="128" t="s">
        <v>643</v>
      </c>
      <c r="D137" s="128" t="s">
        <v>661</v>
      </c>
      <c r="E137" s="128" t="s">
        <v>577</v>
      </c>
      <c r="F137" s="128" t="s">
        <v>577</v>
      </c>
      <c r="G137" s="136" t="s">
        <v>577</v>
      </c>
      <c r="H137" s="136" t="s">
        <v>577</v>
      </c>
      <c r="I137" s="136" t="s">
        <v>577</v>
      </c>
      <c r="J137" s="136" t="s">
        <v>575</v>
      </c>
    </row>
    <row r="138" spans="1:10">
      <c r="A138" s="135" t="s">
        <v>656</v>
      </c>
      <c r="B138" s="136" t="s">
        <v>577</v>
      </c>
      <c r="C138" s="128" t="s">
        <v>643</v>
      </c>
      <c r="D138" s="128" t="s">
        <v>661</v>
      </c>
      <c r="E138" s="128" t="s">
        <v>577</v>
      </c>
      <c r="F138" s="128" t="s">
        <v>577</v>
      </c>
      <c r="G138" s="136" t="s">
        <v>577</v>
      </c>
      <c r="H138" s="136" t="s">
        <v>577</v>
      </c>
      <c r="I138" s="136" t="s">
        <v>577</v>
      </c>
      <c r="J138" s="136" t="s">
        <v>575</v>
      </c>
    </row>
    <row r="139" spans="1:10">
      <c r="A139" s="135" t="s">
        <v>657</v>
      </c>
      <c r="B139" s="136" t="s">
        <v>607</v>
      </c>
      <c r="C139" s="128" t="s">
        <v>643</v>
      </c>
      <c r="D139" s="128" t="s">
        <v>621</v>
      </c>
      <c r="E139" s="128" t="s">
        <v>575</v>
      </c>
      <c r="F139" s="128" t="s">
        <v>575</v>
      </c>
      <c r="G139" s="136" t="s">
        <v>607</v>
      </c>
      <c r="H139" s="136" t="s">
        <v>575</v>
      </c>
      <c r="I139" s="136" t="s">
        <v>575</v>
      </c>
      <c r="J139" s="136" t="s">
        <v>575</v>
      </c>
    </row>
    <row r="140" spans="1:10">
      <c r="A140" s="135" t="s">
        <v>658</v>
      </c>
      <c r="B140" s="136" t="s">
        <v>607</v>
      </c>
      <c r="C140" s="128" t="s">
        <v>575</v>
      </c>
      <c r="D140" s="128" t="s">
        <v>621</v>
      </c>
      <c r="E140" s="128" t="s">
        <v>575</v>
      </c>
      <c r="F140" s="128" t="s">
        <v>575</v>
      </c>
      <c r="G140" s="136" t="s">
        <v>607</v>
      </c>
      <c r="H140" s="136" t="s">
        <v>575</v>
      </c>
      <c r="I140" s="136" t="s">
        <v>575</v>
      </c>
      <c r="J140" s="136" t="s">
        <v>575</v>
      </c>
    </row>
    <row r="141" spans="1:10">
      <c r="A141" s="135" t="s">
        <v>102</v>
      </c>
      <c r="B141" s="136" t="s">
        <v>577</v>
      </c>
      <c r="C141" s="128" t="s">
        <v>643</v>
      </c>
      <c r="D141" s="128" t="s">
        <v>661</v>
      </c>
      <c r="E141" s="128" t="s">
        <v>577</v>
      </c>
      <c r="F141" s="128" t="s">
        <v>577</v>
      </c>
      <c r="G141" s="136" t="s">
        <v>577</v>
      </c>
      <c r="H141" s="136" t="s">
        <v>577</v>
      </c>
      <c r="I141" s="136" t="s">
        <v>577</v>
      </c>
      <c r="J141" s="136" t="s">
        <v>575</v>
      </c>
    </row>
    <row r="142" spans="1:10">
      <c r="A142" s="134" t="s">
        <v>666</v>
      </c>
      <c r="B142" s="128" t="s">
        <v>665</v>
      </c>
      <c r="C142" s="128" t="s">
        <v>643</v>
      </c>
      <c r="D142" s="129" t="s">
        <v>215</v>
      </c>
      <c r="E142" s="129" t="s">
        <v>215</v>
      </c>
      <c r="F142" s="129" t="s">
        <v>215</v>
      </c>
      <c r="G142" s="128" t="s">
        <v>665</v>
      </c>
      <c r="H142" s="128" t="s">
        <v>661</v>
      </c>
      <c r="I142" s="128" t="s">
        <v>661</v>
      </c>
      <c r="J142" s="128" t="s">
        <v>575</v>
      </c>
    </row>
    <row r="143" spans="1:10">
      <c r="A143" s="135" t="s">
        <v>654</v>
      </c>
      <c r="B143" s="136" t="s">
        <v>577</v>
      </c>
      <c r="C143" s="128" t="s">
        <v>643</v>
      </c>
      <c r="D143" s="128" t="s">
        <v>661</v>
      </c>
      <c r="E143" s="128" t="s">
        <v>577</v>
      </c>
      <c r="F143" s="128" t="s">
        <v>577</v>
      </c>
      <c r="G143" s="136" t="s">
        <v>577</v>
      </c>
      <c r="H143" s="136" t="s">
        <v>577</v>
      </c>
      <c r="I143" s="136" t="s">
        <v>577</v>
      </c>
      <c r="J143" s="136" t="s">
        <v>575</v>
      </c>
    </row>
    <row r="144" spans="1:10">
      <c r="A144" s="135" t="s">
        <v>655</v>
      </c>
      <c r="B144" s="136" t="s">
        <v>577</v>
      </c>
      <c r="C144" s="128" t="s">
        <v>643</v>
      </c>
      <c r="D144" s="128" t="s">
        <v>661</v>
      </c>
      <c r="E144" s="128" t="s">
        <v>577</v>
      </c>
      <c r="F144" s="128" t="s">
        <v>577</v>
      </c>
      <c r="G144" s="136" t="s">
        <v>577</v>
      </c>
      <c r="H144" s="136" t="s">
        <v>577</v>
      </c>
      <c r="I144" s="136" t="s">
        <v>577</v>
      </c>
      <c r="J144" s="136" t="s">
        <v>575</v>
      </c>
    </row>
    <row r="145" spans="1:10">
      <c r="A145" s="135" t="s">
        <v>656</v>
      </c>
      <c r="B145" s="136" t="s">
        <v>577</v>
      </c>
      <c r="C145" s="128" t="s">
        <v>643</v>
      </c>
      <c r="D145" s="128" t="s">
        <v>661</v>
      </c>
      <c r="E145" s="128" t="s">
        <v>577</v>
      </c>
      <c r="F145" s="128" t="s">
        <v>577</v>
      </c>
      <c r="G145" s="136" t="s">
        <v>577</v>
      </c>
      <c r="H145" s="136" t="s">
        <v>577</v>
      </c>
      <c r="I145" s="136" t="s">
        <v>577</v>
      </c>
      <c r="J145" s="136" t="s">
        <v>575</v>
      </c>
    </row>
    <row r="146" spans="1:10">
      <c r="A146" s="135" t="s">
        <v>657</v>
      </c>
      <c r="B146" s="136" t="s">
        <v>607</v>
      </c>
      <c r="C146" s="128" t="s">
        <v>643</v>
      </c>
      <c r="D146" s="128" t="s">
        <v>621</v>
      </c>
      <c r="E146" s="128" t="s">
        <v>575</v>
      </c>
      <c r="F146" s="128" t="s">
        <v>575</v>
      </c>
      <c r="G146" s="136" t="s">
        <v>607</v>
      </c>
      <c r="H146" s="136" t="s">
        <v>575</v>
      </c>
      <c r="I146" s="136" t="s">
        <v>575</v>
      </c>
      <c r="J146" s="136" t="s">
        <v>575</v>
      </c>
    </row>
    <row r="147" spans="1:10">
      <c r="A147" s="135" t="s">
        <v>658</v>
      </c>
      <c r="B147" s="136" t="s">
        <v>607</v>
      </c>
      <c r="C147" s="128" t="s">
        <v>643</v>
      </c>
      <c r="D147" s="128" t="s">
        <v>621</v>
      </c>
      <c r="E147" s="128" t="s">
        <v>575</v>
      </c>
      <c r="F147" s="128" t="s">
        <v>575</v>
      </c>
      <c r="G147" s="136" t="s">
        <v>607</v>
      </c>
      <c r="H147" s="136" t="s">
        <v>575</v>
      </c>
      <c r="I147" s="136" t="s">
        <v>575</v>
      </c>
      <c r="J147" s="136" t="s">
        <v>575</v>
      </c>
    </row>
    <row r="148" spans="1:10">
      <c r="A148" s="135" t="s">
        <v>102</v>
      </c>
      <c r="B148" s="136" t="s">
        <v>577</v>
      </c>
      <c r="C148" s="128" t="s">
        <v>643</v>
      </c>
      <c r="D148" s="128" t="s">
        <v>661</v>
      </c>
      <c r="E148" s="128" t="s">
        <v>577</v>
      </c>
      <c r="F148" s="128" t="s">
        <v>577</v>
      </c>
      <c r="G148" s="136" t="s">
        <v>577</v>
      </c>
      <c r="H148" s="136" t="s">
        <v>577</v>
      </c>
      <c r="I148" s="136" t="s">
        <v>577</v>
      </c>
      <c r="J148" s="136" t="s">
        <v>575</v>
      </c>
    </row>
    <row r="149" spans="1:10">
      <c r="A149" s="139" t="s">
        <v>667</v>
      </c>
      <c r="B149" s="128">
        <v>15120490.730406368</v>
      </c>
      <c r="C149" s="128" t="s">
        <v>643</v>
      </c>
      <c r="D149" s="129" t="s">
        <v>215</v>
      </c>
      <c r="E149" s="129" t="s">
        <v>215</v>
      </c>
      <c r="F149" s="129" t="s">
        <v>215</v>
      </c>
      <c r="G149" s="128">
        <v>827736.99678500753</v>
      </c>
      <c r="H149" s="128">
        <v>68.862221138839416</v>
      </c>
      <c r="I149" s="128">
        <v>9.7094872215471408</v>
      </c>
      <c r="J149" s="128" t="s">
        <v>575</v>
      </c>
    </row>
    <row r="150" spans="1:10">
      <c r="A150" s="140" t="s">
        <v>644</v>
      </c>
      <c r="B150" s="128">
        <v>4565972.2107583312</v>
      </c>
      <c r="C150" s="128" t="s">
        <v>643</v>
      </c>
      <c r="D150" s="128">
        <v>70.99781036811325</v>
      </c>
      <c r="E150" s="128">
        <v>1.8278799533954899</v>
      </c>
      <c r="F150" s="128">
        <v>0.36557472266550001</v>
      </c>
      <c r="G150" s="128">
        <v>324174.02916549484</v>
      </c>
      <c r="H150" s="128">
        <v>8.3460490718060196</v>
      </c>
      <c r="I150" s="128">
        <v>1.66920402464635</v>
      </c>
      <c r="J150" s="128" t="s">
        <v>575</v>
      </c>
    </row>
    <row r="151" spans="1:10">
      <c r="A151" s="140" t="s">
        <v>645</v>
      </c>
      <c r="B151" s="128">
        <v>1284581.747612813</v>
      </c>
      <c r="C151" s="128" t="s">
        <v>643</v>
      </c>
      <c r="D151" s="128">
        <v>89.664789629236893</v>
      </c>
      <c r="E151" s="128">
        <v>9.5</v>
      </c>
      <c r="F151" s="128">
        <v>1.425</v>
      </c>
      <c r="G151" s="128">
        <v>115181.75216126036</v>
      </c>
      <c r="H151" s="128">
        <v>12.20352660232173</v>
      </c>
      <c r="I151" s="128">
        <v>1.83052899034826</v>
      </c>
      <c r="J151" s="128" t="s">
        <v>575</v>
      </c>
    </row>
    <row r="152" spans="1:10">
      <c r="A152" s="140" t="s">
        <v>646</v>
      </c>
      <c r="B152" s="128">
        <v>7731061.8469675658</v>
      </c>
      <c r="C152" s="128" t="s">
        <v>643</v>
      </c>
      <c r="D152" s="128">
        <v>50.236464685713401</v>
      </c>
      <c r="E152" s="128">
        <v>0.9</v>
      </c>
      <c r="F152" s="128">
        <v>0.09</v>
      </c>
      <c r="G152" s="128">
        <v>388381.21545825229</v>
      </c>
      <c r="H152" s="128">
        <v>6.9579556622708099</v>
      </c>
      <c r="I152" s="128">
        <v>0.69579556622708005</v>
      </c>
      <c r="J152" s="128" t="s">
        <v>575</v>
      </c>
    </row>
    <row r="153" spans="1:10">
      <c r="A153" s="140" t="s">
        <v>668</v>
      </c>
      <c r="B153" s="128" t="s">
        <v>607</v>
      </c>
      <c r="C153" s="128" t="s">
        <v>643</v>
      </c>
      <c r="D153" s="128" t="s">
        <v>621</v>
      </c>
      <c r="E153" s="128" t="s">
        <v>575</v>
      </c>
      <c r="F153" s="128" t="s">
        <v>575</v>
      </c>
      <c r="G153" s="128" t="s">
        <v>607</v>
      </c>
      <c r="H153" s="128" t="s">
        <v>575</v>
      </c>
      <c r="I153" s="128" t="s">
        <v>575</v>
      </c>
      <c r="J153" s="128" t="s">
        <v>575</v>
      </c>
    </row>
    <row r="154" spans="1:10">
      <c r="A154" s="140" t="s">
        <v>669</v>
      </c>
      <c r="B154" s="128" t="s">
        <v>607</v>
      </c>
      <c r="C154" s="128" t="s">
        <v>643</v>
      </c>
      <c r="D154" s="128" t="s">
        <v>621</v>
      </c>
      <c r="E154" s="128" t="s">
        <v>575</v>
      </c>
      <c r="F154" s="128" t="s">
        <v>575</v>
      </c>
      <c r="G154" s="128" t="s">
        <v>607</v>
      </c>
      <c r="H154" s="128" t="s">
        <v>575</v>
      </c>
      <c r="I154" s="128" t="s">
        <v>575</v>
      </c>
      <c r="J154" s="128" t="s">
        <v>575</v>
      </c>
    </row>
    <row r="155" spans="1:10">
      <c r="A155" s="140" t="s">
        <v>670</v>
      </c>
      <c r="B155" s="128">
        <v>1538874.9250676585</v>
      </c>
      <c r="C155" s="128" t="s">
        <v>643</v>
      </c>
      <c r="D155" s="128">
        <v>88.855499101210185</v>
      </c>
      <c r="E155" s="128">
        <v>26.87332747372087</v>
      </c>
      <c r="F155" s="128">
        <v>3.58311032982945</v>
      </c>
      <c r="G155" s="128">
        <v>136737.49952122421</v>
      </c>
      <c r="H155" s="128">
        <v>41.354689802440859</v>
      </c>
      <c r="I155" s="128">
        <v>5.5139586403254501</v>
      </c>
      <c r="J155" s="128" t="s">
        <v>575</v>
      </c>
    </row>
    <row r="156" spans="1:10">
      <c r="A156" s="141" t="s">
        <v>579</v>
      </c>
      <c r="B156" s="128">
        <v>311761.36956621875</v>
      </c>
      <c r="C156" s="128" t="s">
        <v>643</v>
      </c>
      <c r="D156" s="129" t="s">
        <v>215</v>
      </c>
      <c r="E156" s="129" t="s">
        <v>215</v>
      </c>
      <c r="F156" s="129" t="s">
        <v>215</v>
      </c>
      <c r="G156" s="128">
        <v>15833.362692272412</v>
      </c>
      <c r="H156" s="128">
        <v>0.31493370324221998</v>
      </c>
      <c r="I156" s="128">
        <v>3.8972554430759997E-2</v>
      </c>
      <c r="J156" s="128" t="s">
        <v>575</v>
      </c>
    </row>
    <row r="157" spans="1:10">
      <c r="A157" s="140" t="s">
        <v>644</v>
      </c>
      <c r="B157" s="136">
        <v>8248.0281145173576</v>
      </c>
      <c r="C157" s="128" t="s">
        <v>643</v>
      </c>
      <c r="D157" s="128">
        <v>70.997810368113264</v>
      </c>
      <c r="E157" s="128">
        <v>5.0556271065087204</v>
      </c>
      <c r="F157" s="128">
        <v>1.4118601077709101</v>
      </c>
      <c r="G157" s="136">
        <v>585.59193598537013</v>
      </c>
      <c r="H157" s="136">
        <v>4.1698954511000003E-2</v>
      </c>
      <c r="I157" s="136">
        <v>1.1645061862660001E-2</v>
      </c>
      <c r="J157" s="136" t="s">
        <v>575</v>
      </c>
    </row>
    <row r="158" spans="1:10">
      <c r="A158" s="140" t="s">
        <v>645</v>
      </c>
      <c r="B158" s="136">
        <v>8.4583051969128302</v>
      </c>
      <c r="C158" s="128" t="s">
        <v>643</v>
      </c>
      <c r="D158" s="128">
        <v>89.664789629236893</v>
      </c>
      <c r="E158" s="128">
        <v>9.4999999999205702</v>
      </c>
      <c r="F158" s="128">
        <v>1.42500000052011</v>
      </c>
      <c r="G158" s="136">
        <v>0.75841215610107005</v>
      </c>
      <c r="H158" s="136">
        <v>8.0353899370000004E-5</v>
      </c>
      <c r="I158" s="136">
        <v>1.205308491E-5</v>
      </c>
      <c r="J158" s="136" t="s">
        <v>575</v>
      </c>
    </row>
    <row r="159" spans="1:10">
      <c r="A159" s="140" t="s">
        <v>646</v>
      </c>
      <c r="B159" s="136">
        <v>303504.88314650446</v>
      </c>
      <c r="C159" s="128" t="s">
        <v>643</v>
      </c>
      <c r="D159" s="128">
        <v>50.236464685713393</v>
      </c>
      <c r="E159" s="128">
        <v>0.89999999999999003</v>
      </c>
      <c r="F159" s="128">
        <v>9.0000000000019995E-2</v>
      </c>
      <c r="G159" s="136">
        <v>15247.012344130941</v>
      </c>
      <c r="H159" s="136">
        <v>0.27315439483185</v>
      </c>
      <c r="I159" s="136">
        <v>2.7315439483189999E-2</v>
      </c>
      <c r="J159" s="136" t="s">
        <v>575</v>
      </c>
    </row>
    <row r="160" spans="1:10">
      <c r="A160" s="140" t="s">
        <v>668</v>
      </c>
      <c r="B160" s="136" t="s">
        <v>607</v>
      </c>
      <c r="C160" s="128" t="s">
        <v>643</v>
      </c>
      <c r="D160" s="128" t="s">
        <v>621</v>
      </c>
      <c r="E160" s="128" t="s">
        <v>575</v>
      </c>
      <c r="F160" s="128" t="s">
        <v>575</v>
      </c>
      <c r="G160" s="136" t="s">
        <v>607</v>
      </c>
      <c r="H160" s="136" t="s">
        <v>575</v>
      </c>
      <c r="I160" s="136" t="s">
        <v>575</v>
      </c>
      <c r="J160" s="136" t="s">
        <v>575</v>
      </c>
    </row>
    <row r="161" spans="1:10">
      <c r="A161" s="140" t="s">
        <v>669</v>
      </c>
      <c r="B161" s="136" t="s">
        <v>607</v>
      </c>
      <c r="C161" s="128" t="s">
        <v>643</v>
      </c>
      <c r="D161" s="128" t="s">
        <v>621</v>
      </c>
      <c r="E161" s="128" t="s">
        <v>575</v>
      </c>
      <c r="F161" s="128" t="s">
        <v>575</v>
      </c>
      <c r="G161" s="136" t="s">
        <v>607</v>
      </c>
      <c r="H161" s="136" t="s">
        <v>575</v>
      </c>
      <c r="I161" s="136" t="s">
        <v>575</v>
      </c>
      <c r="J161" s="136" t="s">
        <v>575</v>
      </c>
    </row>
    <row r="162" spans="1:10">
      <c r="A162" s="140" t="s">
        <v>670</v>
      </c>
      <c r="B162" s="136" t="s">
        <v>577</v>
      </c>
      <c r="C162" s="128" t="s">
        <v>643</v>
      </c>
      <c r="D162" s="128" t="s">
        <v>661</v>
      </c>
      <c r="E162" s="128" t="s">
        <v>577</v>
      </c>
      <c r="F162" s="128" t="s">
        <v>577</v>
      </c>
      <c r="G162" s="136" t="s">
        <v>577</v>
      </c>
      <c r="H162" s="136" t="s">
        <v>577</v>
      </c>
      <c r="I162" s="136" t="s">
        <v>577</v>
      </c>
      <c r="J162" s="136" t="s">
        <v>575</v>
      </c>
    </row>
    <row r="163" spans="1:10">
      <c r="A163" s="141" t="s">
        <v>580</v>
      </c>
      <c r="B163" s="128">
        <v>46586.599915433631</v>
      </c>
      <c r="C163" s="128" t="s">
        <v>643</v>
      </c>
      <c r="D163" s="129" t="s">
        <v>215</v>
      </c>
      <c r="E163" s="129" t="s">
        <v>215</v>
      </c>
      <c r="F163" s="129" t="s">
        <v>215</v>
      </c>
      <c r="G163" s="128">
        <v>2361.4498195508245</v>
      </c>
      <c r="H163" s="128">
        <v>4.6172392042799999E-2</v>
      </c>
      <c r="I163" s="128">
        <v>5.5027659779799997E-3</v>
      </c>
      <c r="J163" s="128" t="s">
        <v>575</v>
      </c>
    </row>
    <row r="164" spans="1:10">
      <c r="A164" s="140" t="s">
        <v>644</v>
      </c>
      <c r="B164" s="136">
        <v>962.06007968185315</v>
      </c>
      <c r="C164" s="128" t="s">
        <v>643</v>
      </c>
      <c r="D164" s="128">
        <v>70.99781036811325</v>
      </c>
      <c r="E164" s="128">
        <v>5.0556271065092204</v>
      </c>
      <c r="F164" s="128">
        <v>1.41186010776913</v>
      </c>
      <c r="G164" s="136">
        <v>68.304159099984133</v>
      </c>
      <c r="H164" s="136">
        <v>4.8638170169300003E-3</v>
      </c>
      <c r="I164" s="136">
        <v>1.35829424778E-3</v>
      </c>
      <c r="J164" s="136" t="s">
        <v>575</v>
      </c>
    </row>
    <row r="165" spans="1:10">
      <c r="A165" s="140" t="s">
        <v>645</v>
      </c>
      <c r="B165" s="136">
        <v>28.661531824936901</v>
      </c>
      <c r="C165" s="128" t="s">
        <v>643</v>
      </c>
      <c r="D165" s="128">
        <v>89.664789629237063</v>
      </c>
      <c r="E165" s="128">
        <v>9.5000000001081393</v>
      </c>
      <c r="F165" s="128">
        <v>1.4249999999813301</v>
      </c>
      <c r="G165" s="136">
        <v>2.56993022153465</v>
      </c>
      <c r="H165" s="136">
        <v>2.7228455233999999E-4</v>
      </c>
      <c r="I165" s="136">
        <v>4.0842682850000001E-5</v>
      </c>
      <c r="J165" s="136" t="s">
        <v>575</v>
      </c>
    </row>
    <row r="166" spans="1:10">
      <c r="A166" s="140" t="s">
        <v>646</v>
      </c>
      <c r="B166" s="136">
        <v>45595.878303926838</v>
      </c>
      <c r="C166" s="128" t="s">
        <v>643</v>
      </c>
      <c r="D166" s="128">
        <v>50.236464685713393</v>
      </c>
      <c r="E166" s="128">
        <v>0.89999999999990998</v>
      </c>
      <c r="F166" s="128">
        <v>8.9999999999929997E-2</v>
      </c>
      <c r="G166" s="136">
        <v>2290.5757302293059</v>
      </c>
      <c r="H166" s="136">
        <v>4.1036290473530003E-2</v>
      </c>
      <c r="I166" s="136">
        <v>4.1036290473499999E-3</v>
      </c>
      <c r="J166" s="136" t="s">
        <v>575</v>
      </c>
    </row>
    <row r="167" spans="1:10">
      <c r="A167" s="140" t="s">
        <v>668</v>
      </c>
      <c r="B167" s="136" t="s">
        <v>607</v>
      </c>
      <c r="C167" s="128" t="s">
        <v>643</v>
      </c>
      <c r="D167" s="128" t="s">
        <v>621</v>
      </c>
      <c r="E167" s="128" t="s">
        <v>575</v>
      </c>
      <c r="F167" s="128" t="s">
        <v>575</v>
      </c>
      <c r="G167" s="136" t="s">
        <v>607</v>
      </c>
      <c r="H167" s="136" t="s">
        <v>575</v>
      </c>
      <c r="I167" s="136" t="s">
        <v>575</v>
      </c>
      <c r="J167" s="136" t="s">
        <v>575</v>
      </c>
    </row>
    <row r="168" spans="1:10">
      <c r="A168" s="140" t="s">
        <v>669</v>
      </c>
      <c r="B168" s="136" t="s">
        <v>607</v>
      </c>
      <c r="C168" s="128" t="s">
        <v>643</v>
      </c>
      <c r="D168" s="128" t="s">
        <v>621</v>
      </c>
      <c r="E168" s="128" t="s">
        <v>575</v>
      </c>
      <c r="F168" s="128" t="s">
        <v>575</v>
      </c>
      <c r="G168" s="136" t="s">
        <v>607</v>
      </c>
      <c r="H168" s="136" t="s">
        <v>575</v>
      </c>
      <c r="I168" s="136" t="s">
        <v>575</v>
      </c>
      <c r="J168" s="136" t="s">
        <v>575</v>
      </c>
    </row>
    <row r="169" spans="1:10">
      <c r="A169" s="140" t="s">
        <v>670</v>
      </c>
      <c r="B169" s="136" t="s">
        <v>577</v>
      </c>
      <c r="C169" s="128" t="s">
        <v>643</v>
      </c>
      <c r="D169" s="128" t="s">
        <v>661</v>
      </c>
      <c r="E169" s="128" t="s">
        <v>577</v>
      </c>
      <c r="F169" s="128" t="s">
        <v>577</v>
      </c>
      <c r="G169" s="136" t="s">
        <v>577</v>
      </c>
      <c r="H169" s="136" t="s">
        <v>577</v>
      </c>
      <c r="I169" s="136" t="s">
        <v>577</v>
      </c>
      <c r="J169" s="136" t="s">
        <v>575</v>
      </c>
    </row>
    <row r="170" spans="1:10">
      <c r="A170" s="141" t="s">
        <v>581</v>
      </c>
      <c r="B170" s="128">
        <v>1064721.6108940693</v>
      </c>
      <c r="C170" s="128" t="s">
        <v>643</v>
      </c>
      <c r="D170" s="129" t="s">
        <v>215</v>
      </c>
      <c r="E170" s="129" t="s">
        <v>215</v>
      </c>
      <c r="F170" s="129" t="s">
        <v>215</v>
      </c>
      <c r="G170" s="128">
        <v>59023.328275370499</v>
      </c>
      <c r="H170" s="128">
        <v>2.1554914688364302</v>
      </c>
      <c r="I170" s="128">
        <v>0.30008772315408999</v>
      </c>
      <c r="J170" s="128" t="s">
        <v>575</v>
      </c>
    </row>
    <row r="171" spans="1:10">
      <c r="A171" s="140" t="s">
        <v>644</v>
      </c>
      <c r="B171" s="136">
        <v>27205.397027617873</v>
      </c>
      <c r="C171" s="128" t="s">
        <v>643</v>
      </c>
      <c r="D171" s="128">
        <v>70.997810368113264</v>
      </c>
      <c r="E171" s="128">
        <v>5.0556271065092098</v>
      </c>
      <c r="F171" s="128">
        <v>1.4118601077708</v>
      </c>
      <c r="G171" s="136">
        <v>1931.5236191560459</v>
      </c>
      <c r="H171" s="136">
        <v>0.13754034265616999</v>
      </c>
      <c r="I171" s="136">
        <v>3.8410214779359998E-2</v>
      </c>
      <c r="J171" s="136" t="s">
        <v>575</v>
      </c>
    </row>
    <row r="172" spans="1:10">
      <c r="A172" s="140" t="s">
        <v>645</v>
      </c>
      <c r="B172" s="136">
        <v>126068.20159307546</v>
      </c>
      <c r="C172" s="128" t="s">
        <v>643</v>
      </c>
      <c r="D172" s="128">
        <v>89.664789629236907</v>
      </c>
      <c r="E172" s="128">
        <v>9.5000000000000195</v>
      </c>
      <c r="F172" s="128">
        <v>1.4249999999999801</v>
      </c>
      <c r="G172" s="136">
        <v>11303.878774779339</v>
      </c>
      <c r="H172" s="136">
        <v>1.1976479151342201</v>
      </c>
      <c r="I172" s="136">
        <v>0.17964718727012999</v>
      </c>
      <c r="J172" s="136" t="s">
        <v>575</v>
      </c>
    </row>
    <row r="173" spans="1:10">
      <c r="A173" s="140" t="s">
        <v>646</v>
      </c>
      <c r="B173" s="136">
        <v>911448.01227337588</v>
      </c>
      <c r="C173" s="128" t="s">
        <v>643</v>
      </c>
      <c r="D173" s="128">
        <v>50.236464685713393</v>
      </c>
      <c r="E173" s="128">
        <v>0.9</v>
      </c>
      <c r="F173" s="128">
        <v>0.09</v>
      </c>
      <c r="G173" s="136">
        <v>45787.925881435112</v>
      </c>
      <c r="H173" s="136">
        <v>0.82030321104603998</v>
      </c>
      <c r="I173" s="136">
        <v>8.2030321104599999E-2</v>
      </c>
      <c r="J173" s="136" t="s">
        <v>575</v>
      </c>
    </row>
    <row r="174" spans="1:10">
      <c r="A174" s="140" t="s">
        <v>668</v>
      </c>
      <c r="B174" s="136" t="s">
        <v>607</v>
      </c>
      <c r="C174" s="128" t="s">
        <v>643</v>
      </c>
      <c r="D174" s="128" t="s">
        <v>621</v>
      </c>
      <c r="E174" s="128" t="s">
        <v>575</v>
      </c>
      <c r="F174" s="128" t="s">
        <v>575</v>
      </c>
      <c r="G174" s="136" t="s">
        <v>607</v>
      </c>
      <c r="H174" s="136" t="s">
        <v>575</v>
      </c>
      <c r="I174" s="136" t="s">
        <v>575</v>
      </c>
      <c r="J174" s="136" t="s">
        <v>575</v>
      </c>
    </row>
    <row r="175" spans="1:10">
      <c r="A175" s="140" t="s">
        <v>669</v>
      </c>
      <c r="B175" s="136" t="s">
        <v>607</v>
      </c>
      <c r="C175" s="128" t="s">
        <v>643</v>
      </c>
      <c r="D175" s="128" t="s">
        <v>621</v>
      </c>
      <c r="E175" s="128" t="s">
        <v>575</v>
      </c>
      <c r="F175" s="128" t="s">
        <v>575</v>
      </c>
      <c r="G175" s="136" t="s">
        <v>607</v>
      </c>
      <c r="H175" s="136" t="s">
        <v>575</v>
      </c>
      <c r="I175" s="136" t="s">
        <v>575</v>
      </c>
      <c r="J175" s="136" t="s">
        <v>575</v>
      </c>
    </row>
    <row r="176" spans="1:10">
      <c r="A176" s="140" t="s">
        <v>670</v>
      </c>
      <c r="B176" s="136" t="s">
        <v>577</v>
      </c>
      <c r="C176" s="128" t="s">
        <v>643</v>
      </c>
      <c r="D176" s="128" t="s">
        <v>661</v>
      </c>
      <c r="E176" s="128" t="s">
        <v>577</v>
      </c>
      <c r="F176" s="128" t="s">
        <v>577</v>
      </c>
      <c r="G176" s="136" t="s">
        <v>577</v>
      </c>
      <c r="H176" s="136" t="s">
        <v>577</v>
      </c>
      <c r="I176" s="136" t="s">
        <v>577</v>
      </c>
      <c r="J176" s="136" t="s">
        <v>575</v>
      </c>
    </row>
    <row r="177" spans="1:10">
      <c r="A177" s="141" t="s">
        <v>582</v>
      </c>
      <c r="B177" s="128">
        <v>576940.19055243186</v>
      </c>
      <c r="C177" s="128" t="s">
        <v>643</v>
      </c>
      <c r="D177" s="129" t="s">
        <v>215</v>
      </c>
      <c r="E177" s="129" t="s">
        <v>215</v>
      </c>
      <c r="F177" s="129" t="s">
        <v>215</v>
      </c>
      <c r="G177" s="128">
        <v>39449.929632540938</v>
      </c>
      <c r="H177" s="128">
        <v>2.7785145090735601</v>
      </c>
      <c r="I177" s="128">
        <v>0.44558169692187</v>
      </c>
      <c r="J177" s="128" t="s">
        <v>575</v>
      </c>
    </row>
    <row r="178" spans="1:10">
      <c r="A178" s="140" t="s">
        <v>644</v>
      </c>
      <c r="B178" s="136">
        <v>63455.800650217403</v>
      </c>
      <c r="C178" s="128" t="s">
        <v>643</v>
      </c>
      <c r="D178" s="128">
        <v>70.997810368113264</v>
      </c>
      <c r="E178" s="128">
        <v>5.0556271065093101</v>
      </c>
      <c r="F178" s="128">
        <v>1.4118601077708299</v>
      </c>
      <c r="G178" s="136">
        <v>4505.2229013209335</v>
      </c>
      <c r="H178" s="136">
        <v>0.32080886583249002</v>
      </c>
      <c r="I178" s="136">
        <v>8.9590713544699996E-2</v>
      </c>
      <c r="J178" s="136" t="s">
        <v>575</v>
      </c>
    </row>
    <row r="179" spans="1:10">
      <c r="A179" s="140" t="s">
        <v>645</v>
      </c>
      <c r="B179" s="136">
        <v>232042.98748012487</v>
      </c>
      <c r="C179" s="128" t="s">
        <v>643</v>
      </c>
      <c r="D179" s="128">
        <v>89.664789629236907</v>
      </c>
      <c r="E179" s="128">
        <v>9.5000000000000195</v>
      </c>
      <c r="F179" s="128">
        <v>1.42500000000001</v>
      </c>
      <c r="G179" s="136">
        <v>20806.085657345051</v>
      </c>
      <c r="H179" s="136">
        <v>2.2044083810611901</v>
      </c>
      <c r="I179" s="136">
        <v>0.33066125715917999</v>
      </c>
      <c r="J179" s="136" t="s">
        <v>575</v>
      </c>
    </row>
    <row r="180" spans="1:10">
      <c r="A180" s="140" t="s">
        <v>646</v>
      </c>
      <c r="B180" s="136">
        <v>281441.4024220896</v>
      </c>
      <c r="C180" s="128" t="s">
        <v>643</v>
      </c>
      <c r="D180" s="128">
        <v>50.236464685713393</v>
      </c>
      <c r="E180" s="128">
        <v>0.9</v>
      </c>
      <c r="F180" s="128">
        <v>9.0000000000010003E-2</v>
      </c>
      <c r="G180" s="136">
        <v>14138.621073874954</v>
      </c>
      <c r="H180" s="136">
        <v>0.25329726217988002</v>
      </c>
      <c r="I180" s="136">
        <v>2.5329726217990001E-2</v>
      </c>
      <c r="J180" s="136" t="s">
        <v>575</v>
      </c>
    </row>
    <row r="181" spans="1:10">
      <c r="A181" s="140" t="s">
        <v>668</v>
      </c>
      <c r="B181" s="136" t="s">
        <v>607</v>
      </c>
      <c r="C181" s="128" t="s">
        <v>643</v>
      </c>
      <c r="D181" s="128" t="s">
        <v>621</v>
      </c>
      <c r="E181" s="128" t="s">
        <v>575</v>
      </c>
      <c r="F181" s="128" t="s">
        <v>575</v>
      </c>
      <c r="G181" s="136" t="s">
        <v>607</v>
      </c>
      <c r="H181" s="136" t="s">
        <v>575</v>
      </c>
      <c r="I181" s="136" t="s">
        <v>575</v>
      </c>
      <c r="J181" s="136" t="s">
        <v>575</v>
      </c>
    </row>
    <row r="182" spans="1:10">
      <c r="A182" s="140" t="s">
        <v>669</v>
      </c>
      <c r="B182" s="136" t="s">
        <v>607</v>
      </c>
      <c r="C182" s="128" t="s">
        <v>643</v>
      </c>
      <c r="D182" s="128" t="s">
        <v>621</v>
      </c>
      <c r="E182" s="128" t="s">
        <v>575</v>
      </c>
      <c r="F182" s="128" t="s">
        <v>575</v>
      </c>
      <c r="G182" s="136" t="s">
        <v>607</v>
      </c>
      <c r="H182" s="136" t="s">
        <v>575</v>
      </c>
      <c r="I182" s="136" t="s">
        <v>575</v>
      </c>
      <c r="J182" s="136" t="s">
        <v>575</v>
      </c>
    </row>
    <row r="183" spans="1:10">
      <c r="A183" s="140" t="s">
        <v>670</v>
      </c>
      <c r="B183" s="136" t="s">
        <v>577</v>
      </c>
      <c r="C183" s="128" t="s">
        <v>643</v>
      </c>
      <c r="D183" s="128" t="s">
        <v>661</v>
      </c>
      <c r="E183" s="128" t="s">
        <v>577</v>
      </c>
      <c r="F183" s="128" t="s">
        <v>577</v>
      </c>
      <c r="G183" s="136" t="s">
        <v>577</v>
      </c>
      <c r="H183" s="136" t="s">
        <v>577</v>
      </c>
      <c r="I183" s="136" t="s">
        <v>577</v>
      </c>
      <c r="J183" s="136" t="s">
        <v>575</v>
      </c>
    </row>
    <row r="184" spans="1:10">
      <c r="A184" s="141" t="s">
        <v>583</v>
      </c>
      <c r="B184" s="128">
        <v>302209.38649063988</v>
      </c>
      <c r="C184" s="128" t="s">
        <v>643</v>
      </c>
      <c r="D184" s="129" t="s">
        <v>215</v>
      </c>
      <c r="E184" s="129" t="s">
        <v>215</v>
      </c>
      <c r="F184" s="129" t="s">
        <v>215</v>
      </c>
      <c r="G184" s="128">
        <v>18332.634642509543</v>
      </c>
      <c r="H184" s="128">
        <v>0.95653115776621001</v>
      </c>
      <c r="I184" s="128">
        <v>0.13832804148342001</v>
      </c>
      <c r="J184" s="128" t="s">
        <v>575</v>
      </c>
    </row>
    <row r="185" spans="1:10">
      <c r="A185" s="140" t="s">
        <v>644</v>
      </c>
      <c r="B185" s="136">
        <v>7189.8429764791772</v>
      </c>
      <c r="C185" s="128" t="s">
        <v>643</v>
      </c>
      <c r="D185" s="128">
        <v>70.997810368113264</v>
      </c>
      <c r="E185" s="128">
        <v>5.0556271065087897</v>
      </c>
      <c r="F185" s="128">
        <v>1.4118601077712101</v>
      </c>
      <c r="G185" s="136">
        <v>510.46310822057961</v>
      </c>
      <c r="H185" s="136">
        <v>3.6349165043429998E-2</v>
      </c>
      <c r="I185" s="136">
        <v>1.015105247963E-2</v>
      </c>
      <c r="J185" s="136" t="s">
        <v>575</v>
      </c>
    </row>
    <row r="186" spans="1:10">
      <c r="A186" s="140" t="s">
        <v>645</v>
      </c>
      <c r="B186" s="136">
        <v>76123.767855818005</v>
      </c>
      <c r="C186" s="128" t="s">
        <v>643</v>
      </c>
      <c r="D186" s="128">
        <v>89.664789629236907</v>
      </c>
      <c r="E186" s="128">
        <v>9.4999999999999893</v>
      </c>
      <c r="F186" s="128">
        <v>1.4249999999999901</v>
      </c>
      <c r="G186" s="136">
        <v>6825.6216305767884</v>
      </c>
      <c r="H186" s="136">
        <v>0.72317579463027004</v>
      </c>
      <c r="I186" s="136">
        <v>0.10847636919454</v>
      </c>
      <c r="J186" s="136" t="s">
        <v>575</v>
      </c>
    </row>
    <row r="187" spans="1:10">
      <c r="A187" s="140" t="s">
        <v>646</v>
      </c>
      <c r="B187" s="136">
        <v>218895.7756583427</v>
      </c>
      <c r="C187" s="128" t="s">
        <v>643</v>
      </c>
      <c r="D187" s="128">
        <v>50.236464685713393</v>
      </c>
      <c r="E187" s="128">
        <v>0.90000000000001001</v>
      </c>
      <c r="F187" s="128">
        <v>0.09</v>
      </c>
      <c r="G187" s="136">
        <v>10996.549903712174</v>
      </c>
      <c r="H187" s="136">
        <v>0.19700619809250999</v>
      </c>
      <c r="I187" s="136">
        <v>1.9700619809249999E-2</v>
      </c>
      <c r="J187" s="136" t="s">
        <v>575</v>
      </c>
    </row>
    <row r="188" spans="1:10">
      <c r="A188" s="140" t="s">
        <v>668</v>
      </c>
      <c r="B188" s="136" t="s">
        <v>607</v>
      </c>
      <c r="C188" s="128" t="s">
        <v>643</v>
      </c>
      <c r="D188" s="128" t="s">
        <v>621</v>
      </c>
      <c r="E188" s="128" t="s">
        <v>575</v>
      </c>
      <c r="F188" s="128" t="s">
        <v>575</v>
      </c>
      <c r="G188" s="136" t="s">
        <v>607</v>
      </c>
      <c r="H188" s="136" t="s">
        <v>575</v>
      </c>
      <c r="I188" s="136" t="s">
        <v>575</v>
      </c>
      <c r="J188" s="136" t="s">
        <v>575</v>
      </c>
    </row>
    <row r="189" spans="1:10">
      <c r="A189" s="140" t="s">
        <v>669</v>
      </c>
      <c r="B189" s="136" t="s">
        <v>607</v>
      </c>
      <c r="C189" s="128" t="s">
        <v>643</v>
      </c>
      <c r="D189" s="128" t="s">
        <v>621</v>
      </c>
      <c r="E189" s="128" t="s">
        <v>575</v>
      </c>
      <c r="F189" s="128" t="s">
        <v>575</v>
      </c>
      <c r="G189" s="136" t="s">
        <v>607</v>
      </c>
      <c r="H189" s="136" t="s">
        <v>575</v>
      </c>
      <c r="I189" s="136" t="s">
        <v>575</v>
      </c>
      <c r="J189" s="136" t="s">
        <v>575</v>
      </c>
    </row>
    <row r="190" spans="1:10">
      <c r="A190" s="140" t="s">
        <v>670</v>
      </c>
      <c r="B190" s="136" t="s">
        <v>577</v>
      </c>
      <c r="C190" s="128" t="s">
        <v>643</v>
      </c>
      <c r="D190" s="128" t="s">
        <v>661</v>
      </c>
      <c r="E190" s="128" t="s">
        <v>577</v>
      </c>
      <c r="F190" s="128" t="s">
        <v>577</v>
      </c>
      <c r="G190" s="136" t="s">
        <v>577</v>
      </c>
      <c r="H190" s="136" t="s">
        <v>577</v>
      </c>
      <c r="I190" s="136" t="s">
        <v>577</v>
      </c>
      <c r="J190" s="136" t="s">
        <v>575</v>
      </c>
    </row>
    <row r="191" spans="1:10">
      <c r="A191" s="141" t="s">
        <v>584</v>
      </c>
      <c r="B191" s="128">
        <v>587406.00929786405</v>
      </c>
      <c r="C191" s="128" t="s">
        <v>643</v>
      </c>
      <c r="D191" s="129" t="s">
        <v>215</v>
      </c>
      <c r="E191" s="129" t="s">
        <v>215</v>
      </c>
      <c r="F191" s="129" t="s">
        <v>215</v>
      </c>
      <c r="G191" s="128">
        <v>40277.820146618338</v>
      </c>
      <c r="H191" s="128">
        <v>2.8564332862604398</v>
      </c>
      <c r="I191" s="128">
        <v>0.45243514565912002</v>
      </c>
      <c r="J191" s="128" t="s">
        <v>575</v>
      </c>
    </row>
    <row r="192" spans="1:10">
      <c r="A192" s="140" t="s">
        <v>644</v>
      </c>
      <c r="B192" s="136">
        <v>56478.80183368265</v>
      </c>
      <c r="C192" s="128" t="s">
        <v>643</v>
      </c>
      <c r="D192" s="128">
        <v>70.997810368113264</v>
      </c>
      <c r="E192" s="128">
        <v>5.05562710650924</v>
      </c>
      <c r="F192" s="128">
        <v>1.4118601077708199</v>
      </c>
      <c r="G192" s="136">
        <v>4009.8712624060481</v>
      </c>
      <c r="H192" s="136">
        <v>0.28553576149352999</v>
      </c>
      <c r="I192" s="136">
        <v>7.9740167243670002E-2</v>
      </c>
      <c r="J192" s="136" t="s">
        <v>575</v>
      </c>
    </row>
    <row r="193" spans="1:10">
      <c r="A193" s="140" t="s">
        <v>645</v>
      </c>
      <c r="B193" s="136">
        <v>243379.42302897022</v>
      </c>
      <c r="C193" s="128" t="s">
        <v>643</v>
      </c>
      <c r="D193" s="128">
        <v>89.664789629236921</v>
      </c>
      <c r="E193" s="128">
        <v>9.5000000000000107</v>
      </c>
      <c r="F193" s="128">
        <v>1.4249999999999901</v>
      </c>
      <c r="G193" s="136">
        <v>21822.564765977673</v>
      </c>
      <c r="H193" s="136">
        <v>2.3121045187752198</v>
      </c>
      <c r="I193" s="136">
        <v>0.34681567781627998</v>
      </c>
      <c r="J193" s="136" t="s">
        <v>575</v>
      </c>
    </row>
    <row r="194" spans="1:10">
      <c r="A194" s="140" t="s">
        <v>646</v>
      </c>
      <c r="B194" s="136">
        <v>287547.78443521122</v>
      </c>
      <c r="C194" s="128" t="s">
        <v>643</v>
      </c>
      <c r="D194" s="128">
        <v>50.236464685713393</v>
      </c>
      <c r="E194" s="128">
        <v>0.9</v>
      </c>
      <c r="F194" s="128">
        <v>0.09</v>
      </c>
      <c r="G194" s="136">
        <v>14445.384118234615</v>
      </c>
      <c r="H194" s="136">
        <v>0.25879300599168997</v>
      </c>
      <c r="I194" s="136">
        <v>2.5879300599169999E-2</v>
      </c>
      <c r="J194" s="136" t="s">
        <v>575</v>
      </c>
    </row>
    <row r="195" spans="1:10">
      <c r="A195" s="140" t="s">
        <v>668</v>
      </c>
      <c r="B195" s="136" t="s">
        <v>607</v>
      </c>
      <c r="C195" s="128" t="s">
        <v>643</v>
      </c>
      <c r="D195" s="128" t="s">
        <v>621</v>
      </c>
      <c r="E195" s="128" t="s">
        <v>575</v>
      </c>
      <c r="F195" s="128" t="s">
        <v>575</v>
      </c>
      <c r="G195" s="136" t="s">
        <v>607</v>
      </c>
      <c r="H195" s="136" t="s">
        <v>575</v>
      </c>
      <c r="I195" s="136" t="s">
        <v>575</v>
      </c>
      <c r="J195" s="136" t="s">
        <v>575</v>
      </c>
    </row>
    <row r="196" spans="1:10">
      <c r="A196" s="142" t="s">
        <v>669</v>
      </c>
      <c r="B196" s="136" t="s">
        <v>607</v>
      </c>
      <c r="C196" s="128" t="s">
        <v>643</v>
      </c>
      <c r="D196" s="128" t="s">
        <v>621</v>
      </c>
      <c r="E196" s="128" t="s">
        <v>575</v>
      </c>
      <c r="F196" s="128" t="s">
        <v>575</v>
      </c>
      <c r="G196" s="136" t="s">
        <v>607</v>
      </c>
      <c r="H196" s="136" t="s">
        <v>575</v>
      </c>
      <c r="I196" s="136" t="s">
        <v>575</v>
      </c>
      <c r="J196" s="136" t="s">
        <v>575</v>
      </c>
    </row>
    <row r="197" spans="1:10">
      <c r="A197" s="140" t="s">
        <v>670</v>
      </c>
      <c r="B197" s="136" t="s">
        <v>577</v>
      </c>
      <c r="C197" s="128" t="s">
        <v>643</v>
      </c>
      <c r="D197" s="128" t="s">
        <v>661</v>
      </c>
      <c r="E197" s="128" t="s">
        <v>577</v>
      </c>
      <c r="F197" s="128" t="s">
        <v>577</v>
      </c>
      <c r="G197" s="136" t="s">
        <v>577</v>
      </c>
      <c r="H197" s="136" t="s">
        <v>577</v>
      </c>
      <c r="I197" s="136" t="s">
        <v>577</v>
      </c>
      <c r="J197" s="136" t="s">
        <v>575</v>
      </c>
    </row>
    <row r="198" spans="1:10">
      <c r="A198" s="141" t="s">
        <v>671</v>
      </c>
      <c r="B198" s="128">
        <v>12230865.563689711</v>
      </c>
      <c r="C198" s="128" t="s">
        <v>643</v>
      </c>
      <c r="D198" s="129" t="s">
        <v>215</v>
      </c>
      <c r="E198" s="129" t="s">
        <v>215</v>
      </c>
      <c r="F198" s="129" t="s">
        <v>215</v>
      </c>
      <c r="G198" s="128">
        <v>652458.47157614492</v>
      </c>
      <c r="H198" s="128">
        <v>59.754144621617762</v>
      </c>
      <c r="I198" s="128">
        <v>8.3285792939198995</v>
      </c>
      <c r="J198" s="128" t="s">
        <v>575</v>
      </c>
    </row>
    <row r="199" spans="1:10">
      <c r="A199" s="134" t="s">
        <v>672</v>
      </c>
      <c r="B199" s="128">
        <v>12230865.563689711</v>
      </c>
      <c r="C199" s="128" t="s">
        <v>643</v>
      </c>
      <c r="D199" s="129" t="s">
        <v>215</v>
      </c>
      <c r="E199" s="129" t="s">
        <v>215</v>
      </c>
      <c r="F199" s="129" t="s">
        <v>215</v>
      </c>
      <c r="G199" s="128">
        <v>652458.47157614492</v>
      </c>
      <c r="H199" s="128">
        <v>59.754144621617762</v>
      </c>
      <c r="I199" s="128">
        <v>8.3285792939198995</v>
      </c>
      <c r="J199" s="128" t="s">
        <v>575</v>
      </c>
    </row>
    <row r="200" spans="1:10">
      <c r="A200" s="135" t="s">
        <v>673</v>
      </c>
      <c r="B200" s="128">
        <v>12230865.563689711</v>
      </c>
      <c r="C200" s="128" t="s">
        <v>643</v>
      </c>
      <c r="D200" s="129" t="s">
        <v>215</v>
      </c>
      <c r="E200" s="129" t="s">
        <v>215</v>
      </c>
      <c r="F200" s="129" t="s">
        <v>215</v>
      </c>
      <c r="G200" s="128">
        <v>652458.47157614492</v>
      </c>
      <c r="H200" s="128">
        <v>59.754144621617762</v>
      </c>
      <c r="I200" s="128">
        <v>8.3285792939198995</v>
      </c>
      <c r="J200" s="128" t="s">
        <v>575</v>
      </c>
    </row>
    <row r="201" spans="1:10">
      <c r="A201" s="143" t="s">
        <v>654</v>
      </c>
      <c r="B201" s="136">
        <v>4402432.2800761349</v>
      </c>
      <c r="C201" s="128" t="s">
        <v>643</v>
      </c>
      <c r="D201" s="128">
        <v>70.99781036811325</v>
      </c>
      <c r="E201" s="128">
        <v>1.7079767925748599</v>
      </c>
      <c r="F201" s="128">
        <v>0.32670769905941</v>
      </c>
      <c r="G201" s="136">
        <v>312563.05217930587</v>
      </c>
      <c r="H201" s="136">
        <v>7.5192521652524702</v>
      </c>
      <c r="I201" s="136">
        <v>1.43830852048855</v>
      </c>
      <c r="J201" s="136" t="s">
        <v>575</v>
      </c>
    </row>
    <row r="202" spans="1:10">
      <c r="A202" s="143" t="s">
        <v>655</v>
      </c>
      <c r="B202" s="136">
        <v>606930.24781780271</v>
      </c>
      <c r="C202" s="128" t="s">
        <v>643</v>
      </c>
      <c r="D202" s="128">
        <v>89.664789629236864</v>
      </c>
      <c r="E202" s="128">
        <v>9.4999999999999893</v>
      </c>
      <c r="F202" s="128">
        <v>1.425</v>
      </c>
      <c r="G202" s="136">
        <v>54420.272990203877</v>
      </c>
      <c r="H202" s="136">
        <v>5.7658373542691201</v>
      </c>
      <c r="I202" s="136">
        <v>0.86487560314037004</v>
      </c>
      <c r="J202" s="136" t="s">
        <v>575</v>
      </c>
    </row>
    <row r="203" spans="1:10">
      <c r="A203" s="143" t="s">
        <v>656</v>
      </c>
      <c r="B203" s="136">
        <v>5682628.1107281148</v>
      </c>
      <c r="C203" s="128" t="s">
        <v>643</v>
      </c>
      <c r="D203" s="128">
        <v>50.236464685713401</v>
      </c>
      <c r="E203" s="128">
        <v>0.9</v>
      </c>
      <c r="F203" s="128">
        <v>0.09</v>
      </c>
      <c r="G203" s="136">
        <v>285475.14640663518</v>
      </c>
      <c r="H203" s="136">
        <v>5.1143652996553097</v>
      </c>
      <c r="I203" s="136">
        <v>0.51143652996553002</v>
      </c>
      <c r="J203" s="136" t="s">
        <v>575</v>
      </c>
    </row>
    <row r="204" spans="1:10">
      <c r="A204" s="143" t="s">
        <v>657</v>
      </c>
      <c r="B204" s="136" t="s">
        <v>607</v>
      </c>
      <c r="C204" s="128" t="s">
        <v>643</v>
      </c>
      <c r="D204" s="128" t="s">
        <v>621</v>
      </c>
      <c r="E204" s="128" t="s">
        <v>575</v>
      </c>
      <c r="F204" s="128" t="s">
        <v>575</v>
      </c>
      <c r="G204" s="136" t="s">
        <v>607</v>
      </c>
      <c r="H204" s="136" t="s">
        <v>575</v>
      </c>
      <c r="I204" s="136" t="s">
        <v>575</v>
      </c>
      <c r="J204" s="136" t="s">
        <v>575</v>
      </c>
    </row>
    <row r="205" spans="1:10">
      <c r="A205" s="143" t="s">
        <v>658</v>
      </c>
      <c r="B205" s="136" t="s">
        <v>607</v>
      </c>
      <c r="C205" s="128" t="s">
        <v>643</v>
      </c>
      <c r="D205" s="128" t="s">
        <v>621</v>
      </c>
      <c r="E205" s="128" t="s">
        <v>575</v>
      </c>
      <c r="F205" s="128" t="s">
        <v>575</v>
      </c>
      <c r="G205" s="136" t="s">
        <v>607</v>
      </c>
      <c r="H205" s="136" t="s">
        <v>575</v>
      </c>
      <c r="I205" s="136" t="s">
        <v>575</v>
      </c>
      <c r="J205" s="136" t="s">
        <v>575</v>
      </c>
    </row>
    <row r="206" spans="1:10">
      <c r="A206" s="143" t="s">
        <v>102</v>
      </c>
      <c r="B206" s="136">
        <v>1538874.9250676585</v>
      </c>
      <c r="C206" s="128" t="s">
        <v>643</v>
      </c>
      <c r="D206" s="128">
        <v>88.855499101210185</v>
      </c>
      <c r="E206" s="128">
        <v>26.87332747372087</v>
      </c>
      <c r="F206" s="128">
        <v>3.58311032982945</v>
      </c>
      <c r="G206" s="136">
        <v>136737.49952122421</v>
      </c>
      <c r="H206" s="136">
        <v>41.354689802440859</v>
      </c>
      <c r="I206" s="136">
        <v>5.5139586403254501</v>
      </c>
      <c r="J206" s="136" t="s">
        <v>575</v>
      </c>
    </row>
    <row r="207" spans="1:10">
      <c r="A207" s="144" t="s">
        <v>674</v>
      </c>
      <c r="B207" s="128">
        <v>27489513.029265914</v>
      </c>
      <c r="C207" s="128" t="s">
        <v>643</v>
      </c>
      <c r="D207" s="129" t="s">
        <v>215</v>
      </c>
      <c r="E207" s="129" t="s">
        <v>215</v>
      </c>
      <c r="F207" s="129" t="s">
        <v>215</v>
      </c>
      <c r="G207" s="128">
        <v>1859466.9798027051</v>
      </c>
      <c r="H207" s="128">
        <v>112.10995382572003</v>
      </c>
      <c r="I207" s="128">
        <v>119.15962664184737</v>
      </c>
    </row>
    <row r="208" spans="1:10">
      <c r="A208" s="130" t="s">
        <v>644</v>
      </c>
      <c r="B208" s="128">
        <v>26831260.517648738</v>
      </c>
      <c r="C208" s="128" t="s">
        <v>643</v>
      </c>
      <c r="D208" s="128">
        <v>68.069806096035649</v>
      </c>
      <c r="E208" s="128">
        <v>4.1424722658812003</v>
      </c>
      <c r="F208" s="128">
        <v>4.4376281225988903</v>
      </c>
      <c r="G208" s="128">
        <v>1826398.7007485665</v>
      </c>
      <c r="H208" s="128">
        <v>111.14775255299327</v>
      </c>
      <c r="I208" s="128">
        <v>119.06715623789536</v>
      </c>
    </row>
    <row r="209" spans="1:9">
      <c r="A209" s="130" t="s">
        <v>645</v>
      </c>
      <c r="B209" s="128" t="s">
        <v>607</v>
      </c>
      <c r="C209" s="128" t="s">
        <v>643</v>
      </c>
      <c r="D209" s="128" t="s">
        <v>607</v>
      </c>
      <c r="E209" s="128" t="s">
        <v>607</v>
      </c>
      <c r="F209" s="128" t="s">
        <v>607</v>
      </c>
      <c r="G209" s="128" t="s">
        <v>607</v>
      </c>
      <c r="H209" s="128" t="s">
        <v>607</v>
      </c>
      <c r="I209" s="128" t="s">
        <v>607</v>
      </c>
    </row>
    <row r="210" spans="1:9">
      <c r="A210" s="130" t="s">
        <v>646</v>
      </c>
      <c r="B210" s="128">
        <v>658252.51161717589</v>
      </c>
      <c r="C210" s="128" t="s">
        <v>643</v>
      </c>
      <c r="D210" s="128">
        <v>50.236464685713393</v>
      </c>
      <c r="E210" s="128">
        <v>1.4484510528589101</v>
      </c>
      <c r="F210" s="128">
        <v>0.12553598721921999</v>
      </c>
      <c r="G210" s="128">
        <v>33068.279054138402</v>
      </c>
      <c r="H210" s="128">
        <v>0.95344654349892</v>
      </c>
      <c r="I210" s="128">
        <v>8.2634378885390006E-2</v>
      </c>
    </row>
    <row r="211" spans="1:9">
      <c r="A211" s="130" t="s">
        <v>647</v>
      </c>
      <c r="B211" s="128" t="s">
        <v>665</v>
      </c>
      <c r="C211" s="128" t="s">
        <v>643</v>
      </c>
      <c r="D211" s="128" t="s">
        <v>665</v>
      </c>
      <c r="E211" s="128" t="s">
        <v>675</v>
      </c>
      <c r="F211" s="128" t="s">
        <v>675</v>
      </c>
      <c r="G211" s="128" t="s">
        <v>665</v>
      </c>
      <c r="H211" s="128" t="s">
        <v>675</v>
      </c>
      <c r="I211" s="128" t="s">
        <v>675</v>
      </c>
    </row>
    <row r="212" spans="1:9">
      <c r="A212" s="130" t="s">
        <v>650</v>
      </c>
      <c r="B212" s="128" t="s">
        <v>665</v>
      </c>
      <c r="C212" s="128" t="s">
        <v>643</v>
      </c>
      <c r="D212" s="128" t="s">
        <v>665</v>
      </c>
      <c r="E212" s="128" t="s">
        <v>665</v>
      </c>
      <c r="F212" s="128" t="s">
        <v>665</v>
      </c>
      <c r="G212" s="128" t="s">
        <v>665</v>
      </c>
      <c r="H212" s="128">
        <v>8.7547292278300007E-3</v>
      </c>
      <c r="I212" s="128">
        <v>9.8360250666199994E-3</v>
      </c>
    </row>
    <row r="213" spans="1:9">
      <c r="A213" s="145" t="s">
        <v>676</v>
      </c>
      <c r="B213" s="128">
        <v>2520593.7655260009</v>
      </c>
      <c r="C213" s="128" t="s">
        <v>643</v>
      </c>
      <c r="D213" s="129" t="s">
        <v>215</v>
      </c>
      <c r="E213" s="129" t="s">
        <v>215</v>
      </c>
      <c r="F213" s="129" t="s">
        <v>215</v>
      </c>
      <c r="G213" s="128">
        <v>171223.03700227189</v>
      </c>
      <c r="H213" s="128">
        <v>2.0771880881664</v>
      </c>
      <c r="I213" s="128">
        <v>5.2994341437007098</v>
      </c>
    </row>
    <row r="214" spans="1:9">
      <c r="A214" s="130" t="s">
        <v>677</v>
      </c>
      <c r="B214" s="136">
        <v>37296.193325856322</v>
      </c>
      <c r="C214" s="128" t="s">
        <v>643</v>
      </c>
      <c r="D214" s="128">
        <v>65.528560814054615</v>
      </c>
      <c r="E214" s="128">
        <v>55.694372613795643</v>
      </c>
      <c r="F214" s="128">
        <v>0.84385413051206004</v>
      </c>
      <c r="G214" s="136">
        <v>2443.9658724861142</v>
      </c>
      <c r="H214" s="136">
        <v>2.0771880881664</v>
      </c>
      <c r="I214" s="136">
        <v>3.1472546790399999E-2</v>
      </c>
    </row>
    <row r="215" spans="1:9">
      <c r="A215" s="130" t="s">
        <v>678</v>
      </c>
      <c r="B215" s="136">
        <v>2483297.5722001446</v>
      </c>
      <c r="C215" s="128" t="s">
        <v>643</v>
      </c>
      <c r="D215" s="128">
        <v>67.965705366615154</v>
      </c>
      <c r="E215" s="128" t="s">
        <v>607</v>
      </c>
      <c r="F215" s="128">
        <v>2.1213573660618601</v>
      </c>
      <c r="G215" s="136">
        <v>168779.07112978576</v>
      </c>
      <c r="H215" s="136" t="s">
        <v>607</v>
      </c>
      <c r="I215" s="136">
        <v>5.2679615969103102</v>
      </c>
    </row>
    <row r="216" spans="1:9">
      <c r="A216" s="130" t="s">
        <v>102</v>
      </c>
      <c r="B216" s="136" t="s">
        <v>607</v>
      </c>
      <c r="C216" s="128" t="s">
        <v>643</v>
      </c>
      <c r="D216" s="128" t="s">
        <v>607</v>
      </c>
      <c r="E216" s="128" t="s">
        <v>607</v>
      </c>
      <c r="F216" s="128" t="s">
        <v>607</v>
      </c>
      <c r="G216" s="136" t="s">
        <v>607</v>
      </c>
      <c r="H216" s="136" t="s">
        <v>607</v>
      </c>
      <c r="I216" s="136" t="s">
        <v>607</v>
      </c>
    </row>
    <row r="217" spans="1:9">
      <c r="A217" s="146" t="s">
        <v>679</v>
      </c>
      <c r="B217" s="128">
        <v>23127210.215754304</v>
      </c>
      <c r="C217" s="128" t="s">
        <v>643</v>
      </c>
      <c r="D217" s="129" t="s">
        <v>215</v>
      </c>
      <c r="E217" s="129" t="s">
        <v>215</v>
      </c>
      <c r="F217" s="129" t="s">
        <v>215</v>
      </c>
      <c r="G217" s="128">
        <v>1572232.9272417671</v>
      </c>
      <c r="H217" s="128">
        <v>90.918676569216615</v>
      </c>
      <c r="I217" s="128">
        <v>106.09253998282303</v>
      </c>
    </row>
    <row r="218" spans="1:9">
      <c r="A218" s="130" t="s">
        <v>680</v>
      </c>
      <c r="B218" s="128">
        <v>17380108.916861504</v>
      </c>
      <c r="C218" s="128" t="s">
        <v>643</v>
      </c>
      <c r="D218" s="128">
        <v>67.295257514422005</v>
      </c>
      <c r="E218" s="128">
        <v>5.1067261352384099</v>
      </c>
      <c r="F218" s="128">
        <v>6.0353712208872601</v>
      </c>
      <c r="G218" s="128">
        <v>1169598.9051888972</v>
      </c>
      <c r="H218" s="128">
        <v>88.755456439026844</v>
      </c>
      <c r="I218" s="128">
        <v>104.89540917271189</v>
      </c>
    </row>
    <row r="219" spans="1:9">
      <c r="A219" s="130" t="s">
        <v>681</v>
      </c>
      <c r="B219" s="128">
        <v>5709315.2607636722</v>
      </c>
      <c r="C219" s="128" t="s">
        <v>643</v>
      </c>
      <c r="D219" s="128">
        <v>70.097394827971897</v>
      </c>
      <c r="E219" s="128">
        <v>0.18532634059479999</v>
      </c>
      <c r="F219" s="128">
        <v>0.18256171281729</v>
      </c>
      <c r="G219" s="128">
        <v>400208.12603111647</v>
      </c>
      <c r="H219" s="128">
        <v>1.0580865045793899</v>
      </c>
      <c r="I219" s="128">
        <v>1.0423023730188901</v>
      </c>
    </row>
    <row r="220" spans="1:9">
      <c r="A220" s="130" t="s">
        <v>682</v>
      </c>
      <c r="B220" s="128">
        <v>24144.953187208703</v>
      </c>
      <c r="C220" s="128" t="s">
        <v>643</v>
      </c>
      <c r="D220" s="128">
        <v>72.090267738278882</v>
      </c>
      <c r="E220" s="128">
        <v>0.84902561957917</v>
      </c>
      <c r="F220" s="128">
        <v>2.1314457252227701</v>
      </c>
      <c r="G220" s="128">
        <v>1740.6161397940853</v>
      </c>
      <c r="H220" s="128">
        <v>2.0499683839480001E-2</v>
      </c>
      <c r="I220" s="128">
        <v>5.1463657256580003E-2</v>
      </c>
    </row>
    <row r="221" spans="1:9">
      <c r="A221" s="130" t="s">
        <v>683</v>
      </c>
      <c r="B221" s="128" t="s">
        <v>665</v>
      </c>
      <c r="C221" s="128" t="s">
        <v>643</v>
      </c>
      <c r="D221" s="129" t="s">
        <v>215</v>
      </c>
      <c r="E221" s="129" t="s">
        <v>215</v>
      </c>
      <c r="F221" s="129" t="s">
        <v>215</v>
      </c>
      <c r="G221" s="128" t="s">
        <v>665</v>
      </c>
      <c r="H221" s="128">
        <v>0.12243266904415</v>
      </c>
      <c r="I221" s="128">
        <v>1.089437588365E-2</v>
      </c>
    </row>
    <row r="222" spans="1:9">
      <c r="A222" s="130" t="s">
        <v>646</v>
      </c>
      <c r="B222" s="128">
        <v>13641.084941916404</v>
      </c>
      <c r="C222" s="128" t="s">
        <v>643</v>
      </c>
      <c r="D222" s="128">
        <v>50.236464685713393</v>
      </c>
      <c r="E222" s="128">
        <v>69.895213434905315</v>
      </c>
      <c r="F222" s="128">
        <v>6.05775707997174</v>
      </c>
      <c r="G222" s="128">
        <v>685.2798819594002</v>
      </c>
      <c r="H222" s="128">
        <v>0.95344654349892</v>
      </c>
      <c r="I222" s="128">
        <v>8.2634378885390006E-2</v>
      </c>
    </row>
    <row r="223" spans="1:9">
      <c r="A223" s="130" t="s">
        <v>650</v>
      </c>
      <c r="B223" s="128" t="s">
        <v>577</v>
      </c>
      <c r="C223" s="128" t="s">
        <v>643</v>
      </c>
      <c r="D223" s="128" t="s">
        <v>577</v>
      </c>
      <c r="E223" s="128" t="s">
        <v>577</v>
      </c>
      <c r="F223" s="128" t="s">
        <v>577</v>
      </c>
      <c r="G223" s="128" t="s">
        <v>577</v>
      </c>
      <c r="H223" s="128">
        <v>8.7547292278300007E-3</v>
      </c>
      <c r="I223" s="128">
        <v>9.8360250666199994E-3</v>
      </c>
    </row>
    <row r="224" spans="1:9">
      <c r="A224" s="130" t="s">
        <v>684</v>
      </c>
      <c r="B224" s="128" t="s">
        <v>665</v>
      </c>
      <c r="C224" s="128" t="s">
        <v>643</v>
      </c>
      <c r="D224" s="129" t="s">
        <v>215</v>
      </c>
      <c r="E224" s="129" t="s">
        <v>215</v>
      </c>
      <c r="F224" s="129" t="s">
        <v>215</v>
      </c>
      <c r="G224" s="128" t="s">
        <v>665</v>
      </c>
      <c r="H224" s="128" t="s">
        <v>665</v>
      </c>
      <c r="I224" s="128" t="s">
        <v>665</v>
      </c>
    </row>
    <row r="225" spans="1:9">
      <c r="A225" s="147" t="s">
        <v>685</v>
      </c>
      <c r="B225" s="128">
        <v>9806787.4063548855</v>
      </c>
      <c r="C225" s="128" t="s">
        <v>643</v>
      </c>
      <c r="D225" s="129" t="s">
        <v>215</v>
      </c>
      <c r="E225" s="129" t="s">
        <v>215</v>
      </c>
      <c r="F225" s="129" t="s">
        <v>215</v>
      </c>
      <c r="G225" s="128">
        <v>660115.16386211955</v>
      </c>
      <c r="H225" s="128">
        <v>49.428185721390562</v>
      </c>
      <c r="I225" s="128">
        <v>52.590165369053807</v>
      </c>
    </row>
    <row r="226" spans="1:9">
      <c r="A226" s="130" t="s">
        <v>680</v>
      </c>
      <c r="B226" s="136">
        <v>9745864.8996720035</v>
      </c>
      <c r="C226" s="128" t="s">
        <v>643</v>
      </c>
      <c r="D226" s="128">
        <v>67.295257514422005</v>
      </c>
      <c r="E226" s="128">
        <v>5.0667002137078603</v>
      </c>
      <c r="F226" s="128">
        <v>5.3945407426230796</v>
      </c>
      <c r="G226" s="136">
        <v>655850.48812419409</v>
      </c>
      <c r="H226" s="136">
        <v>49.379375769936111</v>
      </c>
      <c r="I226" s="136">
        <v>52.574465273380838</v>
      </c>
    </row>
    <row r="227" spans="1:9">
      <c r="A227" s="130" t="s">
        <v>681</v>
      </c>
      <c r="B227" s="136">
        <v>60503.067046264565</v>
      </c>
      <c r="C227" s="128" t="s">
        <v>643</v>
      </c>
      <c r="D227" s="128">
        <v>70.097394827971897</v>
      </c>
      <c r="E227" s="128">
        <v>6.9358097265070001E-2</v>
      </c>
      <c r="F227" s="128">
        <v>0.15245062458580999</v>
      </c>
      <c r="G227" s="136">
        <v>4241.107379045262</v>
      </c>
      <c r="H227" s="136">
        <v>4.1963776090300003E-3</v>
      </c>
      <c r="I227" s="136">
        <v>9.2237303605599997E-3</v>
      </c>
    </row>
    <row r="228" spans="1:9">
      <c r="A228" s="130" t="s">
        <v>682</v>
      </c>
      <c r="B228" s="136">
        <v>114.26818396252207</v>
      </c>
      <c r="C228" s="128" t="s">
        <v>643</v>
      </c>
      <c r="D228" s="128">
        <v>72.090267738278868</v>
      </c>
      <c r="E228" s="128">
        <v>1.0891393279761801</v>
      </c>
      <c r="F228" s="128">
        <v>1.97228311709161</v>
      </c>
      <c r="G228" s="136">
        <v>8.2376239758251195</v>
      </c>
      <c r="H228" s="136">
        <v>1.2445397309E-4</v>
      </c>
      <c r="I228" s="136">
        <v>2.2536921004999999E-4</v>
      </c>
    </row>
    <row r="229" spans="1:9">
      <c r="A229" s="130" t="s">
        <v>683</v>
      </c>
      <c r="B229" s="128" t="s">
        <v>577</v>
      </c>
      <c r="C229" s="128" t="s">
        <v>643</v>
      </c>
      <c r="D229" s="129" t="s">
        <v>215</v>
      </c>
      <c r="E229" s="129" t="s">
        <v>215</v>
      </c>
      <c r="F229" s="129" t="s">
        <v>215</v>
      </c>
      <c r="G229" s="128" t="s">
        <v>577</v>
      </c>
      <c r="H229" s="128" t="s">
        <v>607</v>
      </c>
      <c r="I229" s="128" t="s">
        <v>607</v>
      </c>
    </row>
    <row r="230" spans="1:9">
      <c r="A230" s="143" t="s">
        <v>686</v>
      </c>
      <c r="B230" s="136" t="s">
        <v>577</v>
      </c>
      <c r="C230" s="128" t="s">
        <v>643</v>
      </c>
      <c r="D230" s="128" t="s">
        <v>577</v>
      </c>
      <c r="E230" s="128" t="s">
        <v>607</v>
      </c>
      <c r="F230" s="128" t="s">
        <v>607</v>
      </c>
      <c r="G230" s="136" t="s">
        <v>577</v>
      </c>
      <c r="H230" s="136" t="s">
        <v>607</v>
      </c>
      <c r="I230" s="136" t="s">
        <v>607</v>
      </c>
    </row>
    <row r="231" spans="1:9">
      <c r="A231" s="130" t="s">
        <v>646</v>
      </c>
      <c r="B231" s="136">
        <v>305.17145265468201</v>
      </c>
      <c r="C231" s="128" t="s">
        <v>643</v>
      </c>
      <c r="D231" s="128">
        <v>50.236464685713393</v>
      </c>
      <c r="E231" s="128">
        <v>136.5139886132165</v>
      </c>
      <c r="F231" s="128">
        <v>9.2703096403358707</v>
      </c>
      <c r="G231" s="136">
        <v>15.33073490437479</v>
      </c>
      <c r="H231" s="136">
        <v>4.1660172212779997E-2</v>
      </c>
      <c r="I231" s="136">
        <v>2.8290338595000001E-3</v>
      </c>
    </row>
    <row r="232" spans="1:9">
      <c r="A232" s="130" t="s">
        <v>650</v>
      </c>
      <c r="B232" s="136" t="s">
        <v>577</v>
      </c>
      <c r="C232" s="128" t="s">
        <v>643</v>
      </c>
      <c r="D232" s="128" t="s">
        <v>577</v>
      </c>
      <c r="E232" s="128" t="s">
        <v>577</v>
      </c>
      <c r="F232" s="128" t="s">
        <v>577</v>
      </c>
      <c r="G232" s="136" t="s">
        <v>577</v>
      </c>
      <c r="H232" s="136">
        <v>2.8289476595500002E-3</v>
      </c>
      <c r="I232" s="136">
        <v>3.4219622428600001E-3</v>
      </c>
    </row>
    <row r="233" spans="1:9">
      <c r="A233" s="130" t="s">
        <v>684</v>
      </c>
      <c r="B233" s="128" t="s">
        <v>577</v>
      </c>
      <c r="C233" s="128" t="s">
        <v>643</v>
      </c>
      <c r="D233" s="129" t="s">
        <v>215</v>
      </c>
      <c r="E233" s="129" t="s">
        <v>215</v>
      </c>
      <c r="F233" s="129" t="s">
        <v>215</v>
      </c>
      <c r="G233" s="128" t="s">
        <v>577</v>
      </c>
      <c r="H233" s="128" t="s">
        <v>577</v>
      </c>
      <c r="I233" s="128" t="s">
        <v>577</v>
      </c>
    </row>
    <row r="234" spans="1:9">
      <c r="A234" s="143" t="s">
        <v>97</v>
      </c>
      <c r="B234" s="136" t="s">
        <v>577</v>
      </c>
      <c r="C234" s="128" t="s">
        <v>643</v>
      </c>
      <c r="D234" s="128" t="s">
        <v>577</v>
      </c>
      <c r="E234" s="128" t="s">
        <v>577</v>
      </c>
      <c r="F234" s="128" t="s">
        <v>577</v>
      </c>
      <c r="G234" s="136" t="s">
        <v>577</v>
      </c>
      <c r="H234" s="136" t="s">
        <v>577</v>
      </c>
      <c r="I234" s="136" t="s">
        <v>577</v>
      </c>
    </row>
    <row r="235" spans="1:9">
      <c r="A235" s="147" t="s">
        <v>687</v>
      </c>
      <c r="B235" s="128">
        <v>7460732.4797155969</v>
      </c>
      <c r="C235" s="128" t="s">
        <v>643</v>
      </c>
      <c r="D235" s="129" t="s">
        <v>215</v>
      </c>
      <c r="E235" s="129" t="s">
        <v>215</v>
      </c>
      <c r="F235" s="129" t="s">
        <v>215</v>
      </c>
      <c r="G235" s="128">
        <v>503114.41119106411</v>
      </c>
      <c r="H235" s="128">
        <v>35.311697517631139</v>
      </c>
      <c r="I235" s="128">
        <v>49.30096489571833</v>
      </c>
    </row>
    <row r="236" spans="1:9">
      <c r="A236" s="130" t="s">
        <v>680</v>
      </c>
      <c r="B236" s="136">
        <v>7087324.4595103394</v>
      </c>
      <c r="C236" s="128" t="s">
        <v>643</v>
      </c>
      <c r="D236" s="128">
        <v>67.295257514421991</v>
      </c>
      <c r="E236" s="128">
        <v>4.9666858590125704</v>
      </c>
      <c r="F236" s="128">
        <v>6.9453794395439798</v>
      </c>
      <c r="G236" s="136">
        <v>476943.32459100994</v>
      </c>
      <c r="H236" s="136">
        <v>35.200514171283913</v>
      </c>
      <c r="I236" s="136">
        <v>49.224157582460293</v>
      </c>
    </row>
    <row r="237" spans="1:9">
      <c r="A237" s="130" t="s">
        <v>681</v>
      </c>
      <c r="B237" s="136">
        <v>368052.82160106598</v>
      </c>
      <c r="C237" s="128" t="s">
        <v>643</v>
      </c>
      <c r="D237" s="128">
        <v>70.097394827971897</v>
      </c>
      <c r="E237" s="128">
        <v>0.10819519680228</v>
      </c>
      <c r="F237" s="128">
        <v>0.16837924086278</v>
      </c>
      <c r="G237" s="136">
        <v>25799.543953319026</v>
      </c>
      <c r="H237" s="136">
        <v>3.9821547466759998E-2</v>
      </c>
      <c r="I237" s="136">
        <v>6.1972454698590002E-2</v>
      </c>
    </row>
    <row r="238" spans="1:9">
      <c r="A238" s="130" t="s">
        <v>682</v>
      </c>
      <c r="B238" s="136">
        <v>4691.0096574088002</v>
      </c>
      <c r="C238" s="128" t="s">
        <v>643</v>
      </c>
      <c r="D238" s="128">
        <v>72.090267738278897</v>
      </c>
      <c r="E238" s="128">
        <v>0.78705068879763995</v>
      </c>
      <c r="F238" s="128">
        <v>1.42524169855644</v>
      </c>
      <c r="G238" s="136">
        <v>338.17614216545235</v>
      </c>
      <c r="H238" s="136">
        <v>3.6920623820200001E-3</v>
      </c>
      <c r="I238" s="136">
        <v>6.68582257207E-3</v>
      </c>
    </row>
    <row r="239" spans="1:9">
      <c r="A239" s="130" t="s">
        <v>683</v>
      </c>
      <c r="B239" s="128" t="s">
        <v>577</v>
      </c>
      <c r="C239" s="128" t="s">
        <v>643</v>
      </c>
      <c r="D239" s="129" t="s">
        <v>215</v>
      </c>
      <c r="E239" s="129" t="s">
        <v>215</v>
      </c>
      <c r="F239" s="129" t="s">
        <v>215</v>
      </c>
      <c r="G239" s="128" t="s">
        <v>577</v>
      </c>
      <c r="H239" s="128">
        <v>1.9841982235E-4</v>
      </c>
      <c r="I239" s="128">
        <v>1.347417368E-5</v>
      </c>
    </row>
    <row r="240" spans="1:9">
      <c r="A240" s="143" t="s">
        <v>686</v>
      </c>
      <c r="B240" s="136" t="s">
        <v>577</v>
      </c>
      <c r="C240" s="128" t="s">
        <v>643</v>
      </c>
      <c r="D240" s="128" t="s">
        <v>577</v>
      </c>
      <c r="E240" s="128" t="s">
        <v>577</v>
      </c>
      <c r="F240" s="128" t="s">
        <v>577</v>
      </c>
      <c r="G240" s="136" t="s">
        <v>577</v>
      </c>
      <c r="H240" s="136">
        <v>1.9841982235E-4</v>
      </c>
      <c r="I240" s="136">
        <v>1.347417368E-5</v>
      </c>
    </row>
    <row r="241" spans="1:9">
      <c r="A241" s="130" t="s">
        <v>646</v>
      </c>
      <c r="B241" s="136">
        <v>664.18894678294691</v>
      </c>
      <c r="C241" s="128" t="s">
        <v>643</v>
      </c>
      <c r="D241" s="128">
        <v>50.236464685713393</v>
      </c>
      <c r="E241" s="128">
        <v>96.925729311403344</v>
      </c>
      <c r="F241" s="128">
        <v>6.5819739937325998</v>
      </c>
      <c r="G241" s="136">
        <v>33.366504569702677</v>
      </c>
      <c r="H241" s="136">
        <v>6.4376998067510002E-2</v>
      </c>
      <c r="I241" s="136">
        <v>4.3716743746500001E-3</v>
      </c>
    </row>
    <row r="242" spans="1:9">
      <c r="A242" s="130" t="s">
        <v>650</v>
      </c>
      <c r="B242" s="136" t="s">
        <v>577</v>
      </c>
      <c r="C242" s="128" t="s">
        <v>643</v>
      </c>
      <c r="D242" s="128" t="s">
        <v>577</v>
      </c>
      <c r="E242" s="128" t="s">
        <v>577</v>
      </c>
      <c r="F242" s="128" t="s">
        <v>577</v>
      </c>
      <c r="G242" s="136" t="s">
        <v>577</v>
      </c>
      <c r="H242" s="136">
        <v>3.09431860859E-3</v>
      </c>
      <c r="I242" s="136">
        <v>3.76388743905E-3</v>
      </c>
    </row>
    <row r="243" spans="1:9">
      <c r="A243" s="130" t="s">
        <v>684</v>
      </c>
      <c r="B243" s="128" t="s">
        <v>607</v>
      </c>
      <c r="C243" s="128" t="s">
        <v>643</v>
      </c>
      <c r="D243" s="129" t="s">
        <v>215</v>
      </c>
      <c r="E243" s="129" t="s">
        <v>215</v>
      </c>
      <c r="F243" s="129" t="s">
        <v>215</v>
      </c>
      <c r="G243" s="128" t="s">
        <v>607</v>
      </c>
      <c r="H243" s="128" t="s">
        <v>607</v>
      </c>
      <c r="I243" s="128" t="s">
        <v>607</v>
      </c>
    </row>
    <row r="244" spans="1:9">
      <c r="A244" s="147" t="s">
        <v>688</v>
      </c>
      <c r="B244" s="128">
        <v>5835715.7750690123</v>
      </c>
      <c r="C244" s="128" t="s">
        <v>643</v>
      </c>
      <c r="D244" s="129" t="s">
        <v>215</v>
      </c>
      <c r="E244" s="129" t="s">
        <v>215</v>
      </c>
      <c r="F244" s="129" t="s">
        <v>215</v>
      </c>
      <c r="G244" s="128">
        <v>407389.97836198629</v>
      </c>
      <c r="H244" s="128">
        <v>5.4453576979141998</v>
      </c>
      <c r="I244" s="128">
        <v>4.1272302476117098</v>
      </c>
    </row>
    <row r="245" spans="1:9">
      <c r="A245" s="130" t="s">
        <v>680</v>
      </c>
      <c r="B245" s="136">
        <v>522945.00306435529</v>
      </c>
      <c r="C245" s="128" t="s">
        <v>643</v>
      </c>
      <c r="D245" s="128">
        <v>67.295257514421991</v>
      </c>
      <c r="E245" s="128">
        <v>6.5822043338322302</v>
      </c>
      <c r="F245" s="128">
        <v>5.7799707975402903</v>
      </c>
      <c r="G245" s="136">
        <v>35191.718647095986</v>
      </c>
      <c r="H245" s="136">
        <v>3.44213086552611</v>
      </c>
      <c r="I245" s="136">
        <v>3.0226068464315898</v>
      </c>
    </row>
    <row r="246" spans="1:9">
      <c r="A246" s="130" t="s">
        <v>681</v>
      </c>
      <c r="B246" s="136">
        <v>5280759.3721163413</v>
      </c>
      <c r="C246" s="128" t="s">
        <v>643</v>
      </c>
      <c r="D246" s="128">
        <v>70.097394827971897</v>
      </c>
      <c r="E246" s="128">
        <v>0.19203082512302</v>
      </c>
      <c r="F246" s="128">
        <v>0.1838951786153</v>
      </c>
      <c r="G246" s="136">
        <v>370167.47469875216</v>
      </c>
      <c r="H246" s="136">
        <v>1.0140685795036</v>
      </c>
      <c r="I246" s="136">
        <v>0.97110618795974002</v>
      </c>
    </row>
    <row r="247" spans="1:9">
      <c r="A247" s="130" t="s">
        <v>682</v>
      </c>
      <c r="B247" s="136">
        <v>19339.675345837382</v>
      </c>
      <c r="C247" s="128" t="s">
        <v>643</v>
      </c>
      <c r="D247" s="128">
        <v>72.090267738278868</v>
      </c>
      <c r="E247" s="128">
        <v>0.86263948003454005</v>
      </c>
      <c r="F247" s="128">
        <v>2.3036821806861099</v>
      </c>
      <c r="G247" s="136">
        <v>1394.2023736528079</v>
      </c>
      <c r="H247" s="136">
        <v>1.6683167484370001E-2</v>
      </c>
      <c r="I247" s="136">
        <v>4.4552465474459998E-2</v>
      </c>
    </row>
    <row r="248" spans="1:9">
      <c r="A248" s="130" t="s">
        <v>689</v>
      </c>
      <c r="B248" s="128" t="s">
        <v>577</v>
      </c>
      <c r="C248" s="128" t="s">
        <v>643</v>
      </c>
      <c r="D248" s="129" t="s">
        <v>215</v>
      </c>
      <c r="E248" s="129" t="s">
        <v>215</v>
      </c>
      <c r="F248" s="129" t="s">
        <v>215</v>
      </c>
      <c r="G248" s="128" t="s">
        <v>577</v>
      </c>
      <c r="H248" s="128">
        <v>0.1222342492218</v>
      </c>
      <c r="I248" s="128">
        <v>1.088090170997E-2</v>
      </c>
    </row>
    <row r="249" spans="1:9">
      <c r="A249" s="143" t="s">
        <v>686</v>
      </c>
      <c r="B249" s="136" t="s">
        <v>577</v>
      </c>
      <c r="C249" s="128" t="s">
        <v>643</v>
      </c>
      <c r="D249" s="128" t="s">
        <v>577</v>
      </c>
      <c r="E249" s="128" t="s">
        <v>577</v>
      </c>
      <c r="F249" s="128" t="s">
        <v>577</v>
      </c>
      <c r="G249" s="136" t="s">
        <v>577</v>
      </c>
      <c r="H249" s="136">
        <v>0.1222342492218</v>
      </c>
      <c r="I249" s="136">
        <v>1.088090170997E-2</v>
      </c>
    </row>
    <row r="250" spans="1:9">
      <c r="A250" s="130" t="s">
        <v>646</v>
      </c>
      <c r="B250" s="136">
        <v>12671.724542478776</v>
      </c>
      <c r="C250" s="128" t="s">
        <v>643</v>
      </c>
      <c r="D250" s="128">
        <v>50.236464685713393</v>
      </c>
      <c r="E250" s="128">
        <v>66.874036787802865</v>
      </c>
      <c r="F250" s="128">
        <v>5.9529127545637204</v>
      </c>
      <c r="G250" s="136">
        <v>636.58264248532271</v>
      </c>
      <c r="H250" s="136">
        <v>0.84740937321862997</v>
      </c>
      <c r="I250" s="136">
        <v>7.5433670651240001E-2</v>
      </c>
    </row>
    <row r="251" spans="1:9">
      <c r="A251" s="130" t="s">
        <v>650</v>
      </c>
      <c r="B251" s="136" t="s">
        <v>577</v>
      </c>
      <c r="C251" s="128" t="s">
        <v>643</v>
      </c>
      <c r="D251" s="128" t="s">
        <v>577</v>
      </c>
      <c r="E251" s="128" t="s">
        <v>577</v>
      </c>
      <c r="F251" s="128" t="s">
        <v>577</v>
      </c>
      <c r="G251" s="136" t="s">
        <v>577</v>
      </c>
      <c r="H251" s="136">
        <v>2.8314629596900001E-3</v>
      </c>
      <c r="I251" s="136">
        <v>2.6501753847099998E-3</v>
      </c>
    </row>
    <row r="252" spans="1:9">
      <c r="A252" s="130" t="s">
        <v>684</v>
      </c>
      <c r="B252" s="128" t="s">
        <v>607</v>
      </c>
      <c r="C252" s="128" t="s">
        <v>643</v>
      </c>
      <c r="D252" s="129" t="s">
        <v>215</v>
      </c>
      <c r="E252" s="129" t="s">
        <v>215</v>
      </c>
      <c r="F252" s="129" t="s">
        <v>215</v>
      </c>
      <c r="G252" s="128" t="s">
        <v>607</v>
      </c>
      <c r="H252" s="128" t="s">
        <v>607</v>
      </c>
      <c r="I252" s="128" t="s">
        <v>607</v>
      </c>
    </row>
    <row r="253" spans="1:9">
      <c r="A253" s="147" t="s">
        <v>690</v>
      </c>
      <c r="B253" s="128">
        <v>23974.554614807723</v>
      </c>
      <c r="C253" s="128" t="s">
        <v>643</v>
      </c>
      <c r="D253" s="129" t="s">
        <v>215</v>
      </c>
      <c r="E253" s="129" t="s">
        <v>215</v>
      </c>
      <c r="F253" s="129" t="s">
        <v>215</v>
      </c>
      <c r="G253" s="128">
        <v>1613.3738265970599</v>
      </c>
      <c r="H253" s="128">
        <v>0.73343563228070996</v>
      </c>
      <c r="I253" s="128">
        <v>7.4179470439179995E-2</v>
      </c>
    </row>
    <row r="254" spans="1:9">
      <c r="A254" s="130" t="s">
        <v>680</v>
      </c>
      <c r="B254" s="136">
        <v>23974.554614807723</v>
      </c>
      <c r="C254" s="128" t="s">
        <v>643</v>
      </c>
      <c r="D254" s="128">
        <v>67.295257514421991</v>
      </c>
      <c r="E254" s="128">
        <v>30.592252663901771</v>
      </c>
      <c r="F254" s="128">
        <v>3.0940916997625298</v>
      </c>
      <c r="G254" s="136">
        <v>1613.3738265970599</v>
      </c>
      <c r="H254" s="136">
        <v>0.73343563228070996</v>
      </c>
      <c r="I254" s="136">
        <v>7.4179470439179995E-2</v>
      </c>
    </row>
    <row r="255" spans="1:9">
      <c r="A255" s="130" t="s">
        <v>681</v>
      </c>
      <c r="B255" s="136" t="s">
        <v>607</v>
      </c>
      <c r="C255" s="128" t="s">
        <v>643</v>
      </c>
      <c r="D255" s="128" t="s">
        <v>607</v>
      </c>
      <c r="E255" s="128" t="s">
        <v>607</v>
      </c>
      <c r="F255" s="128" t="s">
        <v>607</v>
      </c>
      <c r="G255" s="136" t="s">
        <v>607</v>
      </c>
      <c r="H255" s="136" t="s">
        <v>607</v>
      </c>
      <c r="I255" s="136" t="s">
        <v>607</v>
      </c>
    </row>
    <row r="256" spans="1:9">
      <c r="A256" s="130" t="s">
        <v>682</v>
      </c>
      <c r="B256" s="136" t="s">
        <v>607</v>
      </c>
      <c r="C256" s="128" t="s">
        <v>643</v>
      </c>
      <c r="D256" s="128" t="s">
        <v>607</v>
      </c>
      <c r="E256" s="128" t="s">
        <v>607</v>
      </c>
      <c r="F256" s="128" t="s">
        <v>607</v>
      </c>
      <c r="G256" s="136" t="s">
        <v>607</v>
      </c>
      <c r="H256" s="136" t="s">
        <v>607</v>
      </c>
      <c r="I256" s="136" t="s">
        <v>607</v>
      </c>
    </row>
    <row r="257" spans="1:9">
      <c r="A257" s="130" t="s">
        <v>683</v>
      </c>
      <c r="B257" s="128" t="s">
        <v>607</v>
      </c>
      <c r="C257" s="128" t="s">
        <v>643</v>
      </c>
      <c r="D257" s="129" t="s">
        <v>215</v>
      </c>
      <c r="E257" s="129" t="s">
        <v>215</v>
      </c>
      <c r="F257" s="129" t="s">
        <v>215</v>
      </c>
      <c r="G257" s="128" t="s">
        <v>607</v>
      </c>
      <c r="H257" s="128" t="s">
        <v>607</v>
      </c>
      <c r="I257" s="128" t="s">
        <v>607</v>
      </c>
    </row>
    <row r="258" spans="1:9">
      <c r="A258" s="130" t="s">
        <v>646</v>
      </c>
      <c r="B258" s="136" t="s">
        <v>607</v>
      </c>
      <c r="C258" s="128" t="s">
        <v>643</v>
      </c>
      <c r="D258" s="128" t="s">
        <v>607</v>
      </c>
      <c r="E258" s="128" t="s">
        <v>607</v>
      </c>
      <c r="F258" s="128" t="s">
        <v>607</v>
      </c>
      <c r="G258" s="136" t="s">
        <v>607</v>
      </c>
      <c r="H258" s="136" t="s">
        <v>607</v>
      </c>
      <c r="I258" s="136" t="s">
        <v>607</v>
      </c>
    </row>
    <row r="259" spans="1:9">
      <c r="A259" s="130" t="s">
        <v>650</v>
      </c>
      <c r="B259" s="136" t="s">
        <v>577</v>
      </c>
      <c r="C259" s="128" t="s">
        <v>643</v>
      </c>
      <c r="D259" s="128" t="s">
        <v>577</v>
      </c>
      <c r="E259" s="128" t="s">
        <v>604</v>
      </c>
      <c r="F259" s="128" t="s">
        <v>604</v>
      </c>
      <c r="G259" s="136" t="s">
        <v>577</v>
      </c>
      <c r="H259" s="136" t="s">
        <v>604</v>
      </c>
      <c r="I259" s="136" t="s">
        <v>604</v>
      </c>
    </row>
    <row r="260" spans="1:9">
      <c r="A260" s="130" t="s">
        <v>684</v>
      </c>
      <c r="B260" s="128" t="s">
        <v>607</v>
      </c>
      <c r="C260" s="128" t="s">
        <v>643</v>
      </c>
      <c r="D260" s="129" t="s">
        <v>215</v>
      </c>
      <c r="E260" s="129" t="s">
        <v>215</v>
      </c>
      <c r="F260" s="129" t="s">
        <v>215</v>
      </c>
      <c r="G260" s="128" t="s">
        <v>607</v>
      </c>
      <c r="H260" s="128" t="s">
        <v>607</v>
      </c>
      <c r="I260" s="128" t="s">
        <v>607</v>
      </c>
    </row>
    <row r="261" spans="1:9">
      <c r="A261" s="147" t="s">
        <v>691</v>
      </c>
      <c r="B261" s="128" t="s">
        <v>577</v>
      </c>
      <c r="C261" s="128" t="s">
        <v>643</v>
      </c>
      <c r="D261" s="129" t="s">
        <v>215</v>
      </c>
      <c r="E261" s="129" t="s">
        <v>215</v>
      </c>
      <c r="F261" s="129" t="s">
        <v>215</v>
      </c>
      <c r="G261" s="128" t="s">
        <v>577</v>
      </c>
      <c r="H261" s="128" t="s">
        <v>577</v>
      </c>
      <c r="I261" s="128" t="s">
        <v>577</v>
      </c>
    </row>
    <row r="262" spans="1:9">
      <c r="A262" s="135" t="s">
        <v>692</v>
      </c>
      <c r="B262" s="128" t="s">
        <v>577</v>
      </c>
      <c r="C262" s="128" t="s">
        <v>643</v>
      </c>
      <c r="D262" s="129" t="s">
        <v>215</v>
      </c>
      <c r="E262" s="129" t="s">
        <v>215</v>
      </c>
      <c r="F262" s="129" t="s">
        <v>215</v>
      </c>
      <c r="G262" s="128" t="s">
        <v>577</v>
      </c>
      <c r="H262" s="128" t="s">
        <v>577</v>
      </c>
      <c r="I262" s="128" t="s">
        <v>577</v>
      </c>
    </row>
    <row r="263" spans="1:9">
      <c r="A263" s="143" t="s">
        <v>680</v>
      </c>
      <c r="B263" s="136" t="s">
        <v>577</v>
      </c>
      <c r="C263" s="128" t="s">
        <v>643</v>
      </c>
      <c r="D263" s="128" t="s">
        <v>577</v>
      </c>
      <c r="E263" s="128" t="s">
        <v>577</v>
      </c>
      <c r="F263" s="128" t="s">
        <v>577</v>
      </c>
      <c r="G263" s="136" t="s">
        <v>577</v>
      </c>
      <c r="H263" s="136" t="s">
        <v>577</v>
      </c>
      <c r="I263" s="136" t="s">
        <v>577</v>
      </c>
    </row>
    <row r="264" spans="1:9">
      <c r="A264" s="143" t="s">
        <v>693</v>
      </c>
      <c r="B264" s="136" t="s">
        <v>577</v>
      </c>
      <c r="C264" s="128" t="s">
        <v>643</v>
      </c>
      <c r="D264" s="128" t="s">
        <v>577</v>
      </c>
      <c r="E264" s="128" t="s">
        <v>577</v>
      </c>
      <c r="F264" s="128" t="s">
        <v>577</v>
      </c>
      <c r="G264" s="136" t="s">
        <v>577</v>
      </c>
      <c r="H264" s="136" t="s">
        <v>577</v>
      </c>
      <c r="I264" s="136" t="s">
        <v>577</v>
      </c>
    </row>
    <row r="265" spans="1:9">
      <c r="A265" s="143" t="s">
        <v>694</v>
      </c>
      <c r="B265" s="136" t="s">
        <v>577</v>
      </c>
      <c r="C265" s="128" t="s">
        <v>643</v>
      </c>
      <c r="D265" s="128" t="s">
        <v>577</v>
      </c>
      <c r="E265" s="128" t="s">
        <v>577</v>
      </c>
      <c r="F265" s="128" t="s">
        <v>577</v>
      </c>
      <c r="G265" s="136" t="s">
        <v>577</v>
      </c>
      <c r="H265" s="136" t="s">
        <v>577</v>
      </c>
      <c r="I265" s="136" t="s">
        <v>577</v>
      </c>
    </row>
    <row r="266" spans="1:9">
      <c r="A266" s="143" t="s">
        <v>695</v>
      </c>
      <c r="B266" s="128" t="s">
        <v>577</v>
      </c>
      <c r="C266" s="128" t="s">
        <v>575</v>
      </c>
      <c r="D266" s="129" t="s">
        <v>215</v>
      </c>
      <c r="E266" s="129" t="s">
        <v>215</v>
      </c>
      <c r="F266" s="129" t="s">
        <v>215</v>
      </c>
      <c r="G266" s="128" t="s">
        <v>577</v>
      </c>
      <c r="H266" s="128" t="s">
        <v>577</v>
      </c>
      <c r="I266" s="128" t="s">
        <v>577</v>
      </c>
    </row>
    <row r="267" spans="1:9">
      <c r="A267" s="143" t="s">
        <v>656</v>
      </c>
      <c r="B267" s="136" t="s">
        <v>577</v>
      </c>
      <c r="C267" s="128" t="s">
        <v>643</v>
      </c>
      <c r="D267" s="128" t="s">
        <v>577</v>
      </c>
      <c r="E267" s="128" t="s">
        <v>577</v>
      </c>
      <c r="F267" s="128" t="s">
        <v>577</v>
      </c>
      <c r="G267" s="136" t="s">
        <v>577</v>
      </c>
      <c r="H267" s="136" t="s">
        <v>577</v>
      </c>
      <c r="I267" s="136" t="s">
        <v>577</v>
      </c>
    </row>
    <row r="268" spans="1:9">
      <c r="A268" s="143" t="s">
        <v>102</v>
      </c>
      <c r="B268" s="136" t="s">
        <v>577</v>
      </c>
      <c r="C268" s="128" t="s">
        <v>643</v>
      </c>
      <c r="D268" s="128" t="s">
        <v>577</v>
      </c>
      <c r="E268" s="128" t="s">
        <v>577</v>
      </c>
      <c r="F268" s="128" t="s">
        <v>577</v>
      </c>
      <c r="G268" s="136" t="s">
        <v>577</v>
      </c>
      <c r="H268" s="136" t="s">
        <v>577</v>
      </c>
      <c r="I268" s="136" t="s">
        <v>577</v>
      </c>
    </row>
    <row r="269" spans="1:9">
      <c r="A269" s="143" t="s">
        <v>696</v>
      </c>
      <c r="B269" s="128" t="s">
        <v>577</v>
      </c>
      <c r="C269" s="128" t="s">
        <v>575</v>
      </c>
      <c r="D269" s="129" t="s">
        <v>215</v>
      </c>
      <c r="E269" s="129" t="s">
        <v>215</v>
      </c>
      <c r="F269" s="129" t="s">
        <v>215</v>
      </c>
      <c r="G269" s="128" t="s">
        <v>577</v>
      </c>
      <c r="H269" s="128" t="s">
        <v>577</v>
      </c>
      <c r="I269" s="128" t="s">
        <v>577</v>
      </c>
    </row>
    <row r="270" spans="1:9">
      <c r="A270" s="145" t="s">
        <v>589</v>
      </c>
      <c r="B270" s="128">
        <v>649778.69681183586</v>
      </c>
      <c r="C270" s="128" t="s">
        <v>643</v>
      </c>
      <c r="D270" s="129" t="s">
        <v>215</v>
      </c>
      <c r="E270" s="129" t="s">
        <v>215</v>
      </c>
      <c r="F270" s="129" t="s">
        <v>215</v>
      </c>
      <c r="G270" s="128">
        <v>45547.793861224309</v>
      </c>
      <c r="H270" s="128">
        <v>3.5201759225</v>
      </c>
      <c r="I270" s="128">
        <v>1.1264562951999999</v>
      </c>
    </row>
    <row r="271" spans="1:9">
      <c r="A271" s="130" t="s">
        <v>644</v>
      </c>
      <c r="B271" s="136">
        <v>649778.69681183586</v>
      </c>
      <c r="C271" s="128" t="s">
        <v>643</v>
      </c>
      <c r="D271" s="128">
        <v>70.097394827971911</v>
      </c>
      <c r="E271" s="128">
        <v>5.4174997422536002</v>
      </c>
      <c r="F271" s="128">
        <v>1.7335999175211501</v>
      </c>
      <c r="G271" s="136">
        <v>45547.793861224309</v>
      </c>
      <c r="H271" s="136">
        <v>3.5201759225</v>
      </c>
      <c r="I271" s="136">
        <v>1.1264562951999999</v>
      </c>
    </row>
    <row r="272" spans="1:9">
      <c r="A272" s="130" t="s">
        <v>645</v>
      </c>
      <c r="B272" s="136" t="s">
        <v>607</v>
      </c>
      <c r="C272" s="128" t="s">
        <v>643</v>
      </c>
      <c r="D272" s="128" t="s">
        <v>607</v>
      </c>
      <c r="E272" s="128" t="s">
        <v>607</v>
      </c>
      <c r="F272" s="128" t="s">
        <v>607</v>
      </c>
      <c r="G272" s="136" t="s">
        <v>607</v>
      </c>
      <c r="H272" s="136" t="s">
        <v>607</v>
      </c>
      <c r="I272" s="136" t="s">
        <v>607</v>
      </c>
    </row>
    <row r="273" spans="1:10">
      <c r="A273" s="130" t="s">
        <v>646</v>
      </c>
      <c r="B273" s="136" t="s">
        <v>577</v>
      </c>
      <c r="C273" s="128" t="s">
        <v>643</v>
      </c>
      <c r="D273" s="128" t="s">
        <v>577</v>
      </c>
      <c r="E273" s="128" t="s">
        <v>577</v>
      </c>
      <c r="F273" s="128" t="s">
        <v>577</v>
      </c>
      <c r="G273" s="136" t="s">
        <v>577</v>
      </c>
      <c r="H273" s="136" t="s">
        <v>577</v>
      </c>
      <c r="I273" s="136" t="s">
        <v>577</v>
      </c>
    </row>
    <row r="274" spans="1:10">
      <c r="A274" s="130" t="s">
        <v>650</v>
      </c>
      <c r="B274" s="136" t="s">
        <v>607</v>
      </c>
      <c r="C274" s="128" t="s">
        <v>643</v>
      </c>
      <c r="D274" s="128" t="s">
        <v>607</v>
      </c>
      <c r="E274" s="128" t="s">
        <v>604</v>
      </c>
      <c r="F274" s="128" t="s">
        <v>604</v>
      </c>
      <c r="G274" s="136" t="s">
        <v>607</v>
      </c>
      <c r="H274" s="136" t="s">
        <v>604</v>
      </c>
      <c r="I274" s="136" t="s">
        <v>604</v>
      </c>
    </row>
    <row r="275" spans="1:10">
      <c r="A275" s="130" t="s">
        <v>697</v>
      </c>
      <c r="B275" s="128" t="s">
        <v>577</v>
      </c>
      <c r="C275" s="128" t="s">
        <v>575</v>
      </c>
      <c r="D275" s="129" t="s">
        <v>215</v>
      </c>
      <c r="E275" s="129" t="s">
        <v>215</v>
      </c>
      <c r="F275" s="129" t="s">
        <v>215</v>
      </c>
      <c r="G275" s="128" t="s">
        <v>577</v>
      </c>
      <c r="H275" s="128" t="s">
        <v>575</v>
      </c>
      <c r="I275" s="128" t="s">
        <v>575</v>
      </c>
    </row>
    <row r="276" spans="1:10">
      <c r="A276" s="145" t="s">
        <v>698</v>
      </c>
      <c r="B276" s="128">
        <v>547318.92449851346</v>
      </c>
      <c r="C276" s="128" t="s">
        <v>643</v>
      </c>
      <c r="D276" s="129" t="s">
        <v>215</v>
      </c>
      <c r="E276" s="129" t="s">
        <v>215</v>
      </c>
      <c r="F276" s="129" t="s">
        <v>215</v>
      </c>
      <c r="G276" s="128">
        <v>38080.222525262849</v>
      </c>
      <c r="H276" s="128">
        <v>0.85610944136528999</v>
      </c>
      <c r="I276" s="128">
        <v>1.8638862272101699</v>
      </c>
    </row>
    <row r="277" spans="1:10">
      <c r="A277" s="130" t="s">
        <v>699</v>
      </c>
      <c r="B277" s="136">
        <v>270555.52902466076</v>
      </c>
      <c r="C277" s="128" t="s">
        <v>643</v>
      </c>
      <c r="D277" s="128">
        <v>71.174746954728036</v>
      </c>
      <c r="E277" s="128">
        <v>0.61199313881258</v>
      </c>
      <c r="F277" s="128">
        <v>3.64842063522874</v>
      </c>
      <c r="G277" s="136">
        <v>19256.721315532806</v>
      </c>
      <c r="H277" s="136">
        <v>0.1655781274309</v>
      </c>
      <c r="I277" s="136">
        <v>0.9871003750688</v>
      </c>
    </row>
    <row r="278" spans="1:10">
      <c r="A278" s="130" t="s">
        <v>700</v>
      </c>
      <c r="B278" s="136">
        <v>276763.39547385264</v>
      </c>
      <c r="C278" s="128" t="s">
        <v>643</v>
      </c>
      <c r="D278" s="128">
        <v>68.012972515754527</v>
      </c>
      <c r="E278" s="128">
        <v>2.49502399965905</v>
      </c>
      <c r="F278" s="128">
        <v>3.1679978872936099</v>
      </c>
      <c r="G278" s="136">
        <v>18823.501209730042</v>
      </c>
      <c r="H278" s="136">
        <v>0.69053131393439005</v>
      </c>
      <c r="I278" s="136">
        <v>0.87678585214136995</v>
      </c>
    </row>
    <row r="279" spans="1:10">
      <c r="A279" s="130" t="s">
        <v>680</v>
      </c>
      <c r="B279" s="136" t="s">
        <v>577</v>
      </c>
      <c r="C279" s="128" t="s">
        <v>643</v>
      </c>
      <c r="D279" s="128" t="s">
        <v>577</v>
      </c>
      <c r="E279" s="128" t="s">
        <v>577</v>
      </c>
      <c r="F279" s="128" t="s">
        <v>577</v>
      </c>
      <c r="G279" s="136" t="s">
        <v>577</v>
      </c>
      <c r="H279" s="136" t="s">
        <v>577</v>
      </c>
      <c r="I279" s="136" t="s">
        <v>577</v>
      </c>
    </row>
    <row r="280" spans="1:10">
      <c r="A280" s="130" t="s">
        <v>701</v>
      </c>
      <c r="B280" s="128" t="s">
        <v>607</v>
      </c>
      <c r="C280" s="128" t="s">
        <v>575</v>
      </c>
      <c r="D280" s="129" t="s">
        <v>215</v>
      </c>
      <c r="E280" s="129" t="s">
        <v>215</v>
      </c>
      <c r="F280" s="129" t="s">
        <v>215</v>
      </c>
      <c r="G280" s="128" t="s">
        <v>607</v>
      </c>
      <c r="H280" s="128" t="s">
        <v>575</v>
      </c>
      <c r="I280" s="128" t="s">
        <v>575</v>
      </c>
    </row>
    <row r="281" spans="1:10">
      <c r="A281" s="130" t="s">
        <v>646</v>
      </c>
      <c r="B281" s="136" t="s">
        <v>577</v>
      </c>
      <c r="C281" s="128" t="s">
        <v>643</v>
      </c>
      <c r="D281" s="128" t="s">
        <v>577</v>
      </c>
      <c r="E281" s="128" t="s">
        <v>577</v>
      </c>
      <c r="F281" s="128" t="s">
        <v>577</v>
      </c>
      <c r="G281" s="136" t="s">
        <v>577</v>
      </c>
      <c r="H281" s="136" t="s">
        <v>577</v>
      </c>
      <c r="I281" s="136" t="s">
        <v>577</v>
      </c>
      <c r="J281" s="128" t="s">
        <v>575</v>
      </c>
    </row>
    <row r="282" spans="1:10">
      <c r="A282" s="130" t="s">
        <v>650</v>
      </c>
      <c r="B282" s="136" t="s">
        <v>607</v>
      </c>
      <c r="C282" s="128" t="s">
        <v>643</v>
      </c>
      <c r="D282" s="128" t="s">
        <v>607</v>
      </c>
      <c r="E282" s="128" t="s">
        <v>604</v>
      </c>
      <c r="F282" s="128" t="s">
        <v>604</v>
      </c>
      <c r="G282" s="136" t="s">
        <v>607</v>
      </c>
      <c r="H282" s="136" t="s">
        <v>604</v>
      </c>
      <c r="I282" s="136" t="s">
        <v>604</v>
      </c>
      <c r="J282" s="128" t="s">
        <v>575</v>
      </c>
    </row>
    <row r="283" spans="1:10">
      <c r="A283" s="130" t="s">
        <v>702</v>
      </c>
      <c r="B283" s="128" t="s">
        <v>607</v>
      </c>
      <c r="C283" s="128" t="s">
        <v>575</v>
      </c>
      <c r="D283" s="129" t="s">
        <v>215</v>
      </c>
      <c r="E283" s="129" t="s">
        <v>215</v>
      </c>
      <c r="F283" s="129" t="s">
        <v>215</v>
      </c>
      <c r="G283" s="128" t="s">
        <v>607</v>
      </c>
      <c r="H283" s="128" t="s">
        <v>575</v>
      </c>
      <c r="I283" s="128" t="s">
        <v>575</v>
      </c>
      <c r="J283" s="128" t="s">
        <v>575</v>
      </c>
    </row>
    <row r="284" spans="1:10">
      <c r="A284" s="145" t="s">
        <v>703</v>
      </c>
      <c r="B284" s="128">
        <v>644611.42667525948</v>
      </c>
      <c r="C284" s="128" t="s">
        <v>643</v>
      </c>
      <c r="D284" s="129" t="s">
        <v>215</v>
      </c>
      <c r="E284" s="129" t="s">
        <v>215</v>
      </c>
      <c r="F284" s="129" t="s">
        <v>215</v>
      </c>
      <c r="G284" s="128">
        <v>32382.999172178999</v>
      </c>
      <c r="H284" s="128">
        <v>14.737803804471721</v>
      </c>
      <c r="I284" s="128">
        <v>4.7773099929134597</v>
      </c>
      <c r="J284" s="128" t="s">
        <v>575</v>
      </c>
    </row>
    <row r="285" spans="1:10">
      <c r="A285" s="140" t="s">
        <v>644</v>
      </c>
      <c r="B285" s="128" t="s">
        <v>704</v>
      </c>
      <c r="C285" s="128" t="s">
        <v>643</v>
      </c>
      <c r="D285" s="128" t="s">
        <v>704</v>
      </c>
      <c r="E285" s="128" t="s">
        <v>704</v>
      </c>
      <c r="F285" s="128" t="s">
        <v>704</v>
      </c>
      <c r="G285" s="128" t="s">
        <v>704</v>
      </c>
      <c r="H285" s="128">
        <v>14.737803804471721</v>
      </c>
      <c r="I285" s="128">
        <v>4.7773099929134597</v>
      </c>
      <c r="J285" s="128" t="s">
        <v>575</v>
      </c>
    </row>
    <row r="286" spans="1:10">
      <c r="A286" s="140" t="s">
        <v>645</v>
      </c>
      <c r="B286" s="128" t="s">
        <v>607</v>
      </c>
      <c r="C286" s="128" t="s">
        <v>643</v>
      </c>
      <c r="D286" s="128" t="s">
        <v>607</v>
      </c>
      <c r="E286" s="128" t="s">
        <v>607</v>
      </c>
      <c r="F286" s="128" t="s">
        <v>607</v>
      </c>
      <c r="G286" s="128" t="s">
        <v>607</v>
      </c>
      <c r="H286" s="128" t="s">
        <v>607</v>
      </c>
      <c r="I286" s="128" t="s">
        <v>607</v>
      </c>
      <c r="J286" s="128" t="s">
        <v>575</v>
      </c>
    </row>
    <row r="287" spans="1:10">
      <c r="A287" s="140" t="s">
        <v>646</v>
      </c>
      <c r="B287" s="128">
        <v>644611.42667525948</v>
      </c>
      <c r="C287" s="128" t="s">
        <v>643</v>
      </c>
      <c r="D287" s="128">
        <v>50.236464685713393</v>
      </c>
      <c r="E287" s="128" t="s">
        <v>604</v>
      </c>
      <c r="F287" s="128" t="s">
        <v>604</v>
      </c>
      <c r="G287" s="128">
        <v>32382.999172178999</v>
      </c>
      <c r="H287" s="128" t="s">
        <v>604</v>
      </c>
      <c r="I287" s="128" t="s">
        <v>604</v>
      </c>
      <c r="J287" s="128" t="s">
        <v>575</v>
      </c>
    </row>
    <row r="288" spans="1:10">
      <c r="A288" s="140" t="s">
        <v>668</v>
      </c>
      <c r="B288" s="128" t="s">
        <v>665</v>
      </c>
      <c r="C288" s="128" t="s">
        <v>643</v>
      </c>
      <c r="D288" s="128" t="s">
        <v>665</v>
      </c>
      <c r="E288" s="128" t="s">
        <v>607</v>
      </c>
      <c r="F288" s="128" t="s">
        <v>607</v>
      </c>
      <c r="G288" s="128" t="s">
        <v>665</v>
      </c>
      <c r="H288" s="128" t="s">
        <v>607</v>
      </c>
      <c r="I288" s="128" t="s">
        <v>607</v>
      </c>
      <c r="J288" s="128" t="s">
        <v>575</v>
      </c>
    </row>
    <row r="289" spans="1:10">
      <c r="A289" s="140" t="s">
        <v>670</v>
      </c>
      <c r="B289" s="128" t="s">
        <v>665</v>
      </c>
      <c r="C289" s="128" t="s">
        <v>643</v>
      </c>
      <c r="D289" s="128" t="s">
        <v>665</v>
      </c>
      <c r="E289" s="128" t="s">
        <v>705</v>
      </c>
      <c r="F289" s="128" t="s">
        <v>705</v>
      </c>
      <c r="G289" s="128" t="s">
        <v>665</v>
      </c>
      <c r="H289" s="128" t="s">
        <v>705</v>
      </c>
      <c r="I289" s="128" t="s">
        <v>705</v>
      </c>
      <c r="J289" s="128" t="s">
        <v>575</v>
      </c>
    </row>
    <row r="290" spans="1:10">
      <c r="A290" s="148" t="s">
        <v>706</v>
      </c>
      <c r="B290" s="128">
        <v>644611.42667525948</v>
      </c>
      <c r="C290" s="128" t="s">
        <v>643</v>
      </c>
      <c r="D290" s="129" t="s">
        <v>215</v>
      </c>
      <c r="E290" s="129" t="s">
        <v>215</v>
      </c>
      <c r="F290" s="129" t="s">
        <v>215</v>
      </c>
      <c r="G290" s="128">
        <v>32382.999172178999</v>
      </c>
      <c r="H290" s="128" t="s">
        <v>705</v>
      </c>
      <c r="I290" s="128" t="s">
        <v>705</v>
      </c>
      <c r="J290" s="128" t="s">
        <v>575</v>
      </c>
    </row>
    <row r="291" spans="1:10">
      <c r="A291" s="140" t="s">
        <v>644</v>
      </c>
      <c r="B291" s="136" t="s">
        <v>604</v>
      </c>
      <c r="C291" s="128" t="s">
        <v>643</v>
      </c>
      <c r="D291" s="128" t="s">
        <v>604</v>
      </c>
      <c r="E291" s="128" t="s">
        <v>607</v>
      </c>
      <c r="F291" s="128" t="s">
        <v>607</v>
      </c>
      <c r="G291" s="136" t="s">
        <v>604</v>
      </c>
      <c r="H291" s="136" t="s">
        <v>607</v>
      </c>
      <c r="I291" s="136" t="s">
        <v>607</v>
      </c>
      <c r="J291" s="128" t="s">
        <v>575</v>
      </c>
    </row>
    <row r="292" spans="1:10">
      <c r="A292" s="140" t="s">
        <v>645</v>
      </c>
      <c r="B292" s="136" t="s">
        <v>607</v>
      </c>
      <c r="C292" s="128" t="s">
        <v>643</v>
      </c>
      <c r="D292" s="128" t="s">
        <v>607</v>
      </c>
      <c r="E292" s="128" t="s">
        <v>607</v>
      </c>
      <c r="F292" s="128" t="s">
        <v>607</v>
      </c>
      <c r="G292" s="136" t="s">
        <v>607</v>
      </c>
      <c r="H292" s="136" t="s">
        <v>607</v>
      </c>
      <c r="I292" s="136" t="s">
        <v>607</v>
      </c>
      <c r="J292" s="128" t="s">
        <v>575</v>
      </c>
    </row>
    <row r="293" spans="1:10">
      <c r="A293" s="140" t="s">
        <v>646</v>
      </c>
      <c r="B293" s="136">
        <v>644611.42667525948</v>
      </c>
      <c r="C293" s="128" t="s">
        <v>643</v>
      </c>
      <c r="D293" s="128">
        <v>50.236464685713393</v>
      </c>
      <c r="E293" s="128" t="s">
        <v>604</v>
      </c>
      <c r="F293" s="128" t="s">
        <v>604</v>
      </c>
      <c r="G293" s="136">
        <v>32382.999172178999</v>
      </c>
      <c r="H293" s="136" t="s">
        <v>604</v>
      </c>
      <c r="I293" s="136" t="s">
        <v>604</v>
      </c>
      <c r="J293" s="128" t="s">
        <v>575</v>
      </c>
    </row>
    <row r="294" spans="1:10">
      <c r="A294" s="140" t="s">
        <v>668</v>
      </c>
      <c r="B294" s="136" t="s">
        <v>577</v>
      </c>
      <c r="C294" s="128" t="s">
        <v>643</v>
      </c>
      <c r="D294" s="128" t="s">
        <v>577</v>
      </c>
      <c r="E294" s="128" t="s">
        <v>607</v>
      </c>
      <c r="F294" s="128" t="s">
        <v>607</v>
      </c>
      <c r="G294" s="136" t="s">
        <v>577</v>
      </c>
      <c r="H294" s="136" t="s">
        <v>607</v>
      </c>
      <c r="I294" s="136" t="s">
        <v>607</v>
      </c>
      <c r="J294" s="128" t="s">
        <v>575</v>
      </c>
    </row>
    <row r="295" spans="1:10">
      <c r="A295" s="140" t="s">
        <v>670</v>
      </c>
      <c r="B295" s="136" t="s">
        <v>607</v>
      </c>
      <c r="C295" s="128" t="s">
        <v>643</v>
      </c>
      <c r="D295" s="128" t="s">
        <v>607</v>
      </c>
      <c r="E295" s="128" t="s">
        <v>607</v>
      </c>
      <c r="F295" s="128" t="s">
        <v>607</v>
      </c>
      <c r="G295" s="136" t="s">
        <v>607</v>
      </c>
      <c r="H295" s="136" t="s">
        <v>607</v>
      </c>
      <c r="I295" s="136" t="s">
        <v>607</v>
      </c>
      <c r="J295" s="128" t="s">
        <v>575</v>
      </c>
    </row>
    <row r="296" spans="1:10">
      <c r="A296" s="148" t="s">
        <v>707</v>
      </c>
      <c r="B296" s="128" t="s">
        <v>665</v>
      </c>
      <c r="C296" s="128" t="s">
        <v>643</v>
      </c>
      <c r="D296" s="129" t="s">
        <v>215</v>
      </c>
      <c r="E296" s="129" t="s">
        <v>215</v>
      </c>
      <c r="F296" s="129" t="s">
        <v>215</v>
      </c>
      <c r="G296" s="128" t="s">
        <v>665</v>
      </c>
      <c r="H296" s="128">
        <v>14.737803804471721</v>
      </c>
      <c r="I296" s="128">
        <v>4.7773099929134597</v>
      </c>
      <c r="J296" s="128" t="s">
        <v>575</v>
      </c>
    </row>
    <row r="297" spans="1:10">
      <c r="A297" s="134" t="s">
        <v>708</v>
      </c>
      <c r="B297" s="128" t="s">
        <v>665</v>
      </c>
      <c r="C297" s="128" t="s">
        <v>643</v>
      </c>
      <c r="D297" s="129" t="s">
        <v>215</v>
      </c>
      <c r="E297" s="129" t="s">
        <v>215</v>
      </c>
      <c r="F297" s="129" t="s">
        <v>215</v>
      </c>
      <c r="G297" s="128" t="s">
        <v>665</v>
      </c>
      <c r="H297" s="128">
        <v>14.737803804471721</v>
      </c>
      <c r="I297" s="128">
        <v>4.7773099929134597</v>
      </c>
      <c r="J297" s="128" t="s">
        <v>575</v>
      </c>
    </row>
    <row r="298" spans="1:10">
      <c r="A298" s="135" t="s">
        <v>654</v>
      </c>
      <c r="B298" s="136" t="s">
        <v>577</v>
      </c>
      <c r="C298" s="128" t="s">
        <v>643</v>
      </c>
      <c r="D298" s="128" t="s">
        <v>577</v>
      </c>
      <c r="E298" s="128" t="s">
        <v>577</v>
      </c>
      <c r="F298" s="128" t="s">
        <v>577</v>
      </c>
      <c r="G298" s="136" t="s">
        <v>577</v>
      </c>
      <c r="H298" s="136">
        <v>14.737803804471721</v>
      </c>
      <c r="I298" s="136">
        <v>4.7773099929134597</v>
      </c>
      <c r="J298" s="128" t="s">
        <v>575</v>
      </c>
    </row>
    <row r="299" spans="1:10">
      <c r="A299" s="135" t="s">
        <v>655</v>
      </c>
      <c r="B299" s="136" t="s">
        <v>607</v>
      </c>
      <c r="C299" s="128" t="s">
        <v>643</v>
      </c>
      <c r="D299" s="128" t="s">
        <v>607</v>
      </c>
      <c r="E299" s="128" t="s">
        <v>607</v>
      </c>
      <c r="F299" s="128" t="s">
        <v>607</v>
      </c>
      <c r="G299" s="136" t="s">
        <v>607</v>
      </c>
      <c r="H299" s="136" t="s">
        <v>607</v>
      </c>
      <c r="I299" s="136" t="s">
        <v>607</v>
      </c>
      <c r="J299" s="128" t="s">
        <v>575</v>
      </c>
    </row>
    <row r="300" spans="1:10">
      <c r="A300" s="135" t="s">
        <v>656</v>
      </c>
      <c r="B300" s="136" t="s">
        <v>577</v>
      </c>
      <c r="C300" s="128" t="s">
        <v>643</v>
      </c>
      <c r="D300" s="128" t="s">
        <v>577</v>
      </c>
      <c r="E300" s="128" t="s">
        <v>604</v>
      </c>
      <c r="F300" s="128" t="s">
        <v>604</v>
      </c>
      <c r="G300" s="136" t="s">
        <v>577</v>
      </c>
      <c r="H300" s="136" t="s">
        <v>604</v>
      </c>
      <c r="I300" s="136" t="s">
        <v>604</v>
      </c>
      <c r="J300" s="128" t="s">
        <v>575</v>
      </c>
    </row>
    <row r="301" spans="1:10">
      <c r="A301" s="135" t="s">
        <v>657</v>
      </c>
      <c r="B301" s="136" t="s">
        <v>607</v>
      </c>
      <c r="C301" s="128" t="s">
        <v>643</v>
      </c>
      <c r="D301" s="128" t="s">
        <v>607</v>
      </c>
      <c r="E301" s="128" t="s">
        <v>607</v>
      </c>
      <c r="F301" s="128" t="s">
        <v>607</v>
      </c>
      <c r="G301" s="136" t="s">
        <v>607</v>
      </c>
      <c r="H301" s="136" t="s">
        <v>607</v>
      </c>
      <c r="I301" s="136" t="s">
        <v>607</v>
      </c>
      <c r="J301" s="128" t="s">
        <v>575</v>
      </c>
    </row>
    <row r="302" spans="1:10">
      <c r="A302" s="135" t="s">
        <v>102</v>
      </c>
      <c r="B302" s="136" t="s">
        <v>577</v>
      </c>
      <c r="C302" s="128" t="s">
        <v>643</v>
      </c>
      <c r="D302" s="128" t="s">
        <v>577</v>
      </c>
      <c r="E302" s="128" t="s">
        <v>604</v>
      </c>
      <c r="F302" s="128" t="s">
        <v>604</v>
      </c>
      <c r="G302" s="136" t="s">
        <v>577</v>
      </c>
      <c r="H302" s="136" t="s">
        <v>604</v>
      </c>
      <c r="I302" s="136" t="s">
        <v>604</v>
      </c>
      <c r="J302" s="128" t="s">
        <v>575</v>
      </c>
    </row>
    <row r="303" spans="1:10">
      <c r="A303" s="131" t="s">
        <v>709</v>
      </c>
      <c r="B303" s="128">
        <v>11303238.125626562</v>
      </c>
      <c r="C303" s="128" t="s">
        <v>643</v>
      </c>
      <c r="D303" s="129" t="s">
        <v>215</v>
      </c>
      <c r="E303" s="129" t="s">
        <v>215</v>
      </c>
      <c r="F303" s="129" t="s">
        <v>215</v>
      </c>
      <c r="G303" s="128">
        <v>581575.34226087632</v>
      </c>
      <c r="H303" s="128">
        <v>204.91913730185334</v>
      </c>
      <c r="I303" s="128">
        <v>4.0749038471008197</v>
      </c>
      <c r="J303" s="128" t="s">
        <v>575</v>
      </c>
    </row>
    <row r="304" spans="1:10">
      <c r="A304" s="130" t="s">
        <v>644</v>
      </c>
      <c r="B304" s="128">
        <v>2198593.1136838049</v>
      </c>
      <c r="C304" s="128" t="s">
        <v>643</v>
      </c>
      <c r="D304" s="128">
        <v>66.484493320042304</v>
      </c>
      <c r="E304" s="128">
        <v>9.4999707944178802</v>
      </c>
      <c r="F304" s="128">
        <v>0.57000553216732996</v>
      </c>
      <c r="G304" s="128">
        <v>146172.34918020194</v>
      </c>
      <c r="H304" s="128">
        <v>20.886570368804421</v>
      </c>
      <c r="I304" s="128">
        <v>1.25321023778476</v>
      </c>
      <c r="J304" s="128" t="s">
        <v>575</v>
      </c>
    </row>
    <row r="305" spans="1:10">
      <c r="A305" s="130" t="s">
        <v>645</v>
      </c>
      <c r="B305" s="128">
        <v>112924.73302758516</v>
      </c>
      <c r="C305" s="128" t="s">
        <v>643</v>
      </c>
      <c r="D305" s="128">
        <v>90.664078459531524</v>
      </c>
      <c r="E305" s="128">
        <v>31.211661957997912</v>
      </c>
      <c r="F305" s="128">
        <v>1.42500000000001</v>
      </c>
      <c r="G305" s="128">
        <v>10238.21685523463</v>
      </c>
      <c r="H305" s="128">
        <v>3.5245685939541498</v>
      </c>
      <c r="I305" s="128">
        <v>0.16091774456430999</v>
      </c>
      <c r="J305" s="128" t="s">
        <v>575</v>
      </c>
    </row>
    <row r="306" spans="1:10">
      <c r="A306" s="130" t="s">
        <v>646</v>
      </c>
      <c r="B306" s="128">
        <v>8463270.2337899823</v>
      </c>
      <c r="C306" s="128" t="s">
        <v>643</v>
      </c>
      <c r="D306" s="128">
        <v>50.236464685713393</v>
      </c>
      <c r="E306" s="128">
        <v>4.4990744131945704</v>
      </c>
      <c r="F306" s="128">
        <v>0.09</v>
      </c>
      <c r="G306" s="128">
        <v>425164.77622543974</v>
      </c>
      <c r="H306" s="128">
        <v>38.076882560795781</v>
      </c>
      <c r="I306" s="128">
        <v>0.76169432104110002</v>
      </c>
      <c r="J306" s="128" t="s">
        <v>575</v>
      </c>
    </row>
    <row r="307" spans="1:10">
      <c r="A307" s="130" t="s">
        <v>647</v>
      </c>
      <c r="B307" s="128" t="s">
        <v>607</v>
      </c>
      <c r="C307" s="128" t="s">
        <v>643</v>
      </c>
      <c r="D307" s="128" t="s">
        <v>621</v>
      </c>
      <c r="E307" s="128" t="s">
        <v>575</v>
      </c>
      <c r="F307" s="128" t="s">
        <v>575</v>
      </c>
      <c r="G307" s="128" t="s">
        <v>607</v>
      </c>
      <c r="H307" s="128" t="s">
        <v>575</v>
      </c>
      <c r="I307" s="128" t="s">
        <v>575</v>
      </c>
      <c r="J307" s="128" t="s">
        <v>575</v>
      </c>
    </row>
    <row r="308" spans="1:10">
      <c r="A308" s="130" t="s">
        <v>648</v>
      </c>
      <c r="B308" s="128" t="s">
        <v>607</v>
      </c>
      <c r="C308" s="128" t="s">
        <v>643</v>
      </c>
      <c r="D308" s="128" t="s">
        <v>621</v>
      </c>
      <c r="E308" s="128" t="s">
        <v>575</v>
      </c>
      <c r="F308" s="128" t="s">
        <v>575</v>
      </c>
      <c r="G308" s="128" t="s">
        <v>607</v>
      </c>
      <c r="H308" s="128" t="s">
        <v>575</v>
      </c>
      <c r="I308" s="128" t="s">
        <v>575</v>
      </c>
      <c r="J308" s="128" t="s">
        <v>575</v>
      </c>
    </row>
    <row r="309" spans="1:10">
      <c r="A309" s="130" t="s">
        <v>650</v>
      </c>
      <c r="B309" s="128">
        <v>528450.04512518982</v>
      </c>
      <c r="C309" s="128" t="s">
        <v>643</v>
      </c>
      <c r="D309" s="128">
        <v>97.678084928587992</v>
      </c>
      <c r="E309" s="128">
        <v>269.52616825788527</v>
      </c>
      <c r="F309" s="128">
        <v>3.5936822434384599</v>
      </c>
      <c r="G309" s="128">
        <v>51617.988388254453</v>
      </c>
      <c r="H309" s="128">
        <v>142.43111577829899</v>
      </c>
      <c r="I309" s="128">
        <v>1.8990815437106501</v>
      </c>
      <c r="J309" s="128" t="s">
        <v>575</v>
      </c>
    </row>
    <row r="310" spans="1:10">
      <c r="A310" s="146" t="s">
        <v>710</v>
      </c>
      <c r="B310" s="128">
        <v>4174492.6792782918</v>
      </c>
      <c r="C310" s="128" t="s">
        <v>643</v>
      </c>
      <c r="D310" s="129" t="s">
        <v>215</v>
      </c>
      <c r="E310" s="129" t="s">
        <v>215</v>
      </c>
      <c r="F310" s="129" t="s">
        <v>215</v>
      </c>
      <c r="G310" s="128">
        <v>223479.67618891632</v>
      </c>
      <c r="H310" s="128">
        <v>42.674366835697008</v>
      </c>
      <c r="I310" s="128">
        <v>1.1338347568242</v>
      </c>
      <c r="J310" s="128" t="s">
        <v>575</v>
      </c>
    </row>
    <row r="311" spans="1:10">
      <c r="A311" s="130" t="s">
        <v>644</v>
      </c>
      <c r="B311" s="128">
        <v>754962.76096598851</v>
      </c>
      <c r="C311" s="128" t="s">
        <v>643</v>
      </c>
      <c r="D311" s="128">
        <v>67.966503724599846</v>
      </c>
      <c r="E311" s="128">
        <v>9.5</v>
      </c>
      <c r="F311" s="128">
        <v>0.56999999999999995</v>
      </c>
      <c r="G311" s="128">
        <v>51312.179305129037</v>
      </c>
      <c r="H311" s="128">
        <v>7.1721462291768896</v>
      </c>
      <c r="I311" s="128">
        <v>0.43032877375061002</v>
      </c>
      <c r="J311" s="128" t="s">
        <v>575</v>
      </c>
    </row>
    <row r="312" spans="1:10">
      <c r="A312" s="130" t="s">
        <v>645</v>
      </c>
      <c r="B312" s="128">
        <v>102339.36264828738</v>
      </c>
      <c r="C312" s="128" t="s">
        <v>643</v>
      </c>
      <c r="D312" s="128">
        <v>90.679224037092183</v>
      </c>
      <c r="E312" s="128">
        <v>9.5</v>
      </c>
      <c r="F312" s="128">
        <v>1.425</v>
      </c>
      <c r="G312" s="128">
        <v>9280.0539933972741</v>
      </c>
      <c r="H312" s="128">
        <v>0.97222394515873001</v>
      </c>
      <c r="I312" s="128">
        <v>0.14583359177381</v>
      </c>
      <c r="J312" s="128" t="s">
        <v>575</v>
      </c>
    </row>
    <row r="313" spans="1:10">
      <c r="A313" s="130" t="s">
        <v>646</v>
      </c>
      <c r="B313" s="128">
        <v>3242414.5271654259</v>
      </c>
      <c r="C313" s="128" t="s">
        <v>643</v>
      </c>
      <c r="D313" s="128">
        <v>50.236464685713393</v>
      </c>
      <c r="E313" s="128">
        <v>4.5</v>
      </c>
      <c r="F313" s="128">
        <v>0.09</v>
      </c>
      <c r="G313" s="128">
        <v>162887.44289039</v>
      </c>
      <c r="H313" s="128">
        <v>14.590865372244419</v>
      </c>
      <c r="I313" s="128">
        <v>0.29181730744488998</v>
      </c>
      <c r="J313" s="128" t="s">
        <v>575</v>
      </c>
    </row>
    <row r="314" spans="1:10">
      <c r="A314" s="130" t="s">
        <v>647</v>
      </c>
      <c r="B314" s="128" t="s">
        <v>607</v>
      </c>
      <c r="C314" s="128" t="s">
        <v>643</v>
      </c>
      <c r="D314" s="128" t="s">
        <v>621</v>
      </c>
      <c r="E314" s="128" t="s">
        <v>575</v>
      </c>
      <c r="F314" s="128" t="s">
        <v>575</v>
      </c>
      <c r="G314" s="128" t="s">
        <v>607</v>
      </c>
      <c r="H314" s="128" t="s">
        <v>575</v>
      </c>
      <c r="I314" s="128" t="s">
        <v>575</v>
      </c>
      <c r="J314" s="128" t="s">
        <v>575</v>
      </c>
    </row>
    <row r="315" spans="1:10">
      <c r="A315" s="130" t="s">
        <v>648</v>
      </c>
      <c r="B315" s="128" t="s">
        <v>607</v>
      </c>
      <c r="C315" s="128" t="s">
        <v>643</v>
      </c>
      <c r="D315" s="128" t="s">
        <v>621</v>
      </c>
      <c r="E315" s="128" t="s">
        <v>575</v>
      </c>
      <c r="F315" s="128" t="s">
        <v>575</v>
      </c>
      <c r="G315" s="128" t="s">
        <v>607</v>
      </c>
      <c r="H315" s="128" t="s">
        <v>575</v>
      </c>
      <c r="I315" s="128" t="s">
        <v>575</v>
      </c>
      <c r="J315" s="128" t="s">
        <v>575</v>
      </c>
    </row>
    <row r="316" spans="1:10">
      <c r="A316" s="130" t="s">
        <v>650</v>
      </c>
      <c r="B316" s="128">
        <v>74776.028498589876</v>
      </c>
      <c r="C316" s="128" t="s">
        <v>643</v>
      </c>
      <c r="D316" s="128">
        <v>97.328304958721361</v>
      </c>
      <c r="E316" s="128">
        <v>266.65138132460436</v>
      </c>
      <c r="F316" s="128">
        <v>3.5553517509946899</v>
      </c>
      <c r="G316" s="128">
        <v>7277.8241053127949</v>
      </c>
      <c r="H316" s="128">
        <v>19.939131289116968</v>
      </c>
      <c r="I316" s="128">
        <v>0.26585508385488998</v>
      </c>
      <c r="J316" s="128" t="s">
        <v>575</v>
      </c>
    </row>
    <row r="317" spans="1:10">
      <c r="A317" s="135" t="s">
        <v>711</v>
      </c>
      <c r="B317" s="128">
        <v>4174492.6792782918</v>
      </c>
      <c r="C317" s="128" t="s">
        <v>643</v>
      </c>
      <c r="D317" s="129" t="s">
        <v>215</v>
      </c>
      <c r="E317" s="129" t="s">
        <v>215</v>
      </c>
      <c r="F317" s="129" t="s">
        <v>215</v>
      </c>
      <c r="G317" s="128">
        <v>223479.67618891632</v>
      </c>
      <c r="H317" s="128">
        <v>42.674366835697008</v>
      </c>
      <c r="I317" s="128">
        <v>1.1338347568242</v>
      </c>
      <c r="J317" s="128" t="s">
        <v>575</v>
      </c>
    </row>
    <row r="318" spans="1:10">
      <c r="A318" s="143" t="s">
        <v>654</v>
      </c>
      <c r="B318" s="136">
        <v>754962.76096598851</v>
      </c>
      <c r="C318" s="128" t="s">
        <v>643</v>
      </c>
      <c r="D318" s="128">
        <v>67.966503724599846</v>
      </c>
      <c r="E318" s="128">
        <v>9.5</v>
      </c>
      <c r="F318" s="128">
        <v>0.56999999999999995</v>
      </c>
      <c r="G318" s="136">
        <v>51312.179305129037</v>
      </c>
      <c r="H318" s="136">
        <v>7.1721462291768896</v>
      </c>
      <c r="I318" s="136">
        <v>0.43032877375061002</v>
      </c>
      <c r="J318" s="136" t="s">
        <v>575</v>
      </c>
    </row>
    <row r="319" spans="1:10">
      <c r="A319" s="143" t="s">
        <v>655</v>
      </c>
      <c r="B319" s="136">
        <v>102339.36264828738</v>
      </c>
      <c r="C319" s="128" t="s">
        <v>643</v>
      </c>
      <c r="D319" s="128">
        <v>90.679224037092183</v>
      </c>
      <c r="E319" s="128">
        <v>9.5</v>
      </c>
      <c r="F319" s="128">
        <v>1.425</v>
      </c>
      <c r="G319" s="136">
        <v>9280.0539933972741</v>
      </c>
      <c r="H319" s="136">
        <v>0.97222394515873001</v>
      </c>
      <c r="I319" s="136">
        <v>0.14583359177381</v>
      </c>
      <c r="J319" s="136" t="s">
        <v>575</v>
      </c>
    </row>
    <row r="320" spans="1:10">
      <c r="A320" s="143" t="s">
        <v>656</v>
      </c>
      <c r="B320" s="136">
        <v>3242414.5271654259</v>
      </c>
      <c r="C320" s="128" t="s">
        <v>643</v>
      </c>
      <c r="D320" s="128">
        <v>50.236464685713393</v>
      </c>
      <c r="E320" s="128">
        <v>4.5</v>
      </c>
      <c r="F320" s="128">
        <v>0.09</v>
      </c>
      <c r="G320" s="136">
        <v>162887.44289039</v>
      </c>
      <c r="H320" s="136">
        <v>14.590865372244419</v>
      </c>
      <c r="I320" s="136">
        <v>0.29181730744488998</v>
      </c>
      <c r="J320" s="136" t="s">
        <v>575</v>
      </c>
    </row>
    <row r="321" spans="1:10">
      <c r="A321" s="143" t="s">
        <v>657</v>
      </c>
      <c r="B321" s="136" t="s">
        <v>607</v>
      </c>
      <c r="C321" s="128" t="s">
        <v>643</v>
      </c>
      <c r="D321" s="128" t="s">
        <v>621</v>
      </c>
      <c r="E321" s="128" t="s">
        <v>575</v>
      </c>
      <c r="F321" s="128" t="s">
        <v>575</v>
      </c>
      <c r="G321" s="136" t="s">
        <v>607</v>
      </c>
      <c r="H321" s="136" t="s">
        <v>575</v>
      </c>
      <c r="I321" s="136" t="s">
        <v>575</v>
      </c>
      <c r="J321" s="136" t="s">
        <v>575</v>
      </c>
    </row>
    <row r="322" spans="1:10">
      <c r="A322" s="143" t="s">
        <v>658</v>
      </c>
      <c r="B322" s="136" t="s">
        <v>607</v>
      </c>
      <c r="C322" s="128" t="s">
        <v>643</v>
      </c>
      <c r="D322" s="128" t="s">
        <v>621</v>
      </c>
      <c r="E322" s="128" t="s">
        <v>575</v>
      </c>
      <c r="F322" s="128" t="s">
        <v>575</v>
      </c>
      <c r="G322" s="136" t="s">
        <v>607</v>
      </c>
      <c r="H322" s="136" t="s">
        <v>575</v>
      </c>
      <c r="I322" s="136" t="s">
        <v>575</v>
      </c>
      <c r="J322" s="136" t="s">
        <v>575</v>
      </c>
    </row>
    <row r="323" spans="1:10">
      <c r="A323" s="143" t="s">
        <v>102</v>
      </c>
      <c r="B323" s="136">
        <v>74776.028498589876</v>
      </c>
      <c r="C323" s="128" t="s">
        <v>643</v>
      </c>
      <c r="D323" s="128">
        <v>97.328304958721361</v>
      </c>
      <c r="E323" s="128">
        <v>266.65138132460436</v>
      </c>
      <c r="F323" s="128">
        <v>3.5553517509946899</v>
      </c>
      <c r="G323" s="136">
        <v>7277.8241053127949</v>
      </c>
      <c r="H323" s="136">
        <v>19.939131289116968</v>
      </c>
      <c r="I323" s="136">
        <v>0.26585508385488998</v>
      </c>
      <c r="J323" s="136" t="s">
        <v>575</v>
      </c>
    </row>
    <row r="324" spans="1:10">
      <c r="A324" s="146" t="s">
        <v>712</v>
      </c>
      <c r="B324" s="128">
        <v>7124869.054540881</v>
      </c>
      <c r="C324" s="128" t="s">
        <v>643</v>
      </c>
      <c r="D324" s="129" t="s">
        <v>215</v>
      </c>
      <c r="E324" s="129" t="s">
        <v>215</v>
      </c>
      <c r="F324" s="129" t="s">
        <v>215</v>
      </c>
      <c r="G324" s="128">
        <v>357834.15475600655</v>
      </c>
      <c r="H324" s="128">
        <v>162.22672229540805</v>
      </c>
      <c r="I324" s="128">
        <v>2.9384503414682399</v>
      </c>
      <c r="J324" s="128" t="s">
        <v>575</v>
      </c>
    </row>
    <row r="325" spans="1:10">
      <c r="A325" s="130" t="s">
        <v>644</v>
      </c>
      <c r="B325" s="128">
        <v>1443615.9049670831</v>
      </c>
      <c r="C325" s="128" t="s">
        <v>643</v>
      </c>
      <c r="D325" s="128">
        <v>65.709406352494454</v>
      </c>
      <c r="E325" s="128">
        <v>9.5</v>
      </c>
      <c r="F325" s="128">
        <v>0.56999999999999995</v>
      </c>
      <c r="G325" s="128">
        <v>94859.144116406096</v>
      </c>
      <c r="H325" s="128">
        <v>13.71435109718729</v>
      </c>
      <c r="I325" s="128">
        <v>0.82286106583123997</v>
      </c>
      <c r="J325" s="128" t="s">
        <v>575</v>
      </c>
    </row>
    <row r="326" spans="1:10">
      <c r="A326" s="130" t="s">
        <v>645</v>
      </c>
      <c r="B326" s="128">
        <v>8899.3961168497008</v>
      </c>
      <c r="C326" s="128" t="s">
        <v>643</v>
      </c>
      <c r="D326" s="128">
        <v>90.679224037092155</v>
      </c>
      <c r="E326" s="128">
        <v>284.99999999999949</v>
      </c>
      <c r="F326" s="128">
        <v>1.4249999999999099</v>
      </c>
      <c r="G326" s="128">
        <v>806.9903342746419</v>
      </c>
      <c r="H326" s="128">
        <v>2.5363278933021598</v>
      </c>
      <c r="I326" s="128">
        <v>1.2681639466510001E-2</v>
      </c>
      <c r="J326" s="128" t="s">
        <v>575</v>
      </c>
    </row>
    <row r="327" spans="1:10">
      <c r="A327" s="130" t="s">
        <v>646</v>
      </c>
      <c r="B327" s="128">
        <v>5218679.7368303481</v>
      </c>
      <c r="C327" s="128" t="s">
        <v>643</v>
      </c>
      <c r="D327" s="128">
        <v>50.236464685713379</v>
      </c>
      <c r="E327" s="128">
        <v>4.5</v>
      </c>
      <c r="F327" s="128">
        <v>0.09</v>
      </c>
      <c r="G327" s="128">
        <v>262168.0203053258</v>
      </c>
      <c r="H327" s="128">
        <v>23.484058815736571</v>
      </c>
      <c r="I327" s="128">
        <v>0.46968117631473</v>
      </c>
      <c r="J327" s="128" t="s">
        <v>575</v>
      </c>
    </row>
    <row r="328" spans="1:10">
      <c r="A328" s="130" t="s">
        <v>647</v>
      </c>
      <c r="B328" s="128" t="s">
        <v>607</v>
      </c>
      <c r="C328" s="128" t="s">
        <v>643</v>
      </c>
      <c r="D328" s="128" t="s">
        <v>621</v>
      </c>
      <c r="E328" s="128" t="s">
        <v>575</v>
      </c>
      <c r="F328" s="128" t="s">
        <v>575</v>
      </c>
      <c r="G328" s="128" t="s">
        <v>607</v>
      </c>
      <c r="H328" s="128" t="s">
        <v>575</v>
      </c>
      <c r="I328" s="128" t="s">
        <v>575</v>
      </c>
      <c r="J328" s="128" t="s">
        <v>575</v>
      </c>
    </row>
    <row r="329" spans="1:10">
      <c r="A329" s="130" t="s">
        <v>648</v>
      </c>
      <c r="B329" s="128" t="s">
        <v>607</v>
      </c>
      <c r="C329" s="128" t="s">
        <v>643</v>
      </c>
      <c r="D329" s="128" t="s">
        <v>621</v>
      </c>
      <c r="E329" s="128" t="s">
        <v>575</v>
      </c>
      <c r="F329" s="128" t="s">
        <v>575</v>
      </c>
      <c r="G329" s="128" t="s">
        <v>607</v>
      </c>
      <c r="H329" s="128" t="s">
        <v>575</v>
      </c>
      <c r="I329" s="128" t="s">
        <v>575</v>
      </c>
      <c r="J329" s="128" t="s">
        <v>575</v>
      </c>
    </row>
    <row r="330" spans="1:10">
      <c r="A330" s="130" t="s">
        <v>650</v>
      </c>
      <c r="B330" s="128">
        <v>453674.0166266</v>
      </c>
      <c r="C330" s="128" t="s">
        <v>643</v>
      </c>
      <c r="D330" s="128">
        <v>97.735736802039924</v>
      </c>
      <c r="E330" s="128">
        <v>270.00000000000006</v>
      </c>
      <c r="F330" s="128">
        <v>3.6</v>
      </c>
      <c r="G330" s="128">
        <v>44340.16428294166</v>
      </c>
      <c r="H330" s="128">
        <v>122.49198448918202</v>
      </c>
      <c r="I330" s="128">
        <v>1.63322645985576</v>
      </c>
      <c r="J330" s="128" t="s">
        <v>575</v>
      </c>
    </row>
    <row r="331" spans="1:10">
      <c r="A331" s="134" t="s">
        <v>713</v>
      </c>
      <c r="B331" s="128">
        <v>7124869.054540881</v>
      </c>
      <c r="C331" s="128" t="s">
        <v>643</v>
      </c>
      <c r="D331" s="129" t="s">
        <v>215</v>
      </c>
      <c r="E331" s="129" t="s">
        <v>215</v>
      </c>
      <c r="F331" s="129" t="s">
        <v>215</v>
      </c>
      <c r="G331" s="128">
        <v>357834.15475600655</v>
      </c>
      <c r="H331" s="128">
        <v>162.22672229540805</v>
      </c>
      <c r="I331" s="128">
        <v>2.9384503414682399</v>
      </c>
      <c r="J331" s="128" t="s">
        <v>575</v>
      </c>
    </row>
    <row r="332" spans="1:10">
      <c r="A332" s="135" t="s">
        <v>714</v>
      </c>
      <c r="B332" s="128">
        <v>7124869.054540881</v>
      </c>
      <c r="C332" s="128" t="s">
        <v>643</v>
      </c>
      <c r="D332" s="129" t="s">
        <v>215</v>
      </c>
      <c r="E332" s="129" t="s">
        <v>215</v>
      </c>
      <c r="F332" s="129" t="s">
        <v>215</v>
      </c>
      <c r="G332" s="128">
        <v>357834.15475600655</v>
      </c>
      <c r="H332" s="128">
        <v>162.22672229540805</v>
      </c>
      <c r="I332" s="128">
        <v>2.9384503414682399</v>
      </c>
      <c r="J332" s="128" t="s">
        <v>575</v>
      </c>
    </row>
    <row r="333" spans="1:10">
      <c r="A333" s="143" t="s">
        <v>654</v>
      </c>
      <c r="B333" s="136">
        <v>1443615.9049670831</v>
      </c>
      <c r="C333" s="128" t="s">
        <v>643</v>
      </c>
      <c r="D333" s="128">
        <v>65.709406352494454</v>
      </c>
      <c r="E333" s="128">
        <v>9.5</v>
      </c>
      <c r="F333" s="128">
        <v>0.56999999999999995</v>
      </c>
      <c r="G333" s="136">
        <v>94859.144116406096</v>
      </c>
      <c r="H333" s="136">
        <v>13.71435109718729</v>
      </c>
      <c r="I333" s="136">
        <v>0.82286106583123997</v>
      </c>
      <c r="J333" s="136" t="s">
        <v>575</v>
      </c>
    </row>
    <row r="334" spans="1:10">
      <c r="A334" s="143" t="s">
        <v>655</v>
      </c>
      <c r="B334" s="136">
        <v>8899.3961168497008</v>
      </c>
      <c r="C334" s="128" t="s">
        <v>643</v>
      </c>
      <c r="D334" s="128">
        <v>90.679224037092155</v>
      </c>
      <c r="E334" s="128">
        <v>284.99999999999949</v>
      </c>
      <c r="F334" s="128">
        <v>1.4249999999999099</v>
      </c>
      <c r="G334" s="136">
        <v>806.9903342746419</v>
      </c>
      <c r="H334" s="136">
        <v>2.5363278933021598</v>
      </c>
      <c r="I334" s="136">
        <v>1.2681639466510001E-2</v>
      </c>
      <c r="J334" s="136" t="s">
        <v>575</v>
      </c>
    </row>
    <row r="335" spans="1:10">
      <c r="A335" s="143" t="s">
        <v>656</v>
      </c>
      <c r="B335" s="136">
        <v>5218679.7368303481</v>
      </c>
      <c r="C335" s="128" t="s">
        <v>643</v>
      </c>
      <c r="D335" s="128">
        <v>50.236464685713379</v>
      </c>
      <c r="E335" s="128">
        <v>4.5</v>
      </c>
      <c r="F335" s="128">
        <v>0.09</v>
      </c>
      <c r="G335" s="136">
        <v>262168.0203053258</v>
      </c>
      <c r="H335" s="136">
        <v>23.484058815736571</v>
      </c>
      <c r="I335" s="136">
        <v>0.46968117631473</v>
      </c>
      <c r="J335" s="136" t="s">
        <v>575</v>
      </c>
    </row>
    <row r="336" spans="1:10">
      <c r="A336" s="143" t="s">
        <v>657</v>
      </c>
      <c r="B336" s="136" t="s">
        <v>607</v>
      </c>
      <c r="C336" s="128" t="s">
        <v>643</v>
      </c>
      <c r="D336" s="128" t="s">
        <v>621</v>
      </c>
      <c r="E336" s="128" t="s">
        <v>575</v>
      </c>
      <c r="F336" s="128" t="s">
        <v>575</v>
      </c>
      <c r="G336" s="136" t="s">
        <v>607</v>
      </c>
      <c r="H336" s="136" t="s">
        <v>575</v>
      </c>
      <c r="I336" s="136" t="s">
        <v>575</v>
      </c>
      <c r="J336" s="136" t="s">
        <v>575</v>
      </c>
    </row>
    <row r="337" spans="1:10">
      <c r="A337" s="143" t="s">
        <v>658</v>
      </c>
      <c r="B337" s="136" t="s">
        <v>607</v>
      </c>
      <c r="C337" s="128" t="s">
        <v>643</v>
      </c>
      <c r="D337" s="128" t="s">
        <v>621</v>
      </c>
      <c r="E337" s="128" t="s">
        <v>575</v>
      </c>
      <c r="F337" s="128" t="s">
        <v>575</v>
      </c>
      <c r="G337" s="136" t="s">
        <v>607</v>
      </c>
      <c r="H337" s="136" t="s">
        <v>575</v>
      </c>
      <c r="I337" s="136" t="s">
        <v>575</v>
      </c>
      <c r="J337" s="136" t="s">
        <v>575</v>
      </c>
    </row>
    <row r="338" spans="1:10">
      <c r="A338" s="143" t="s">
        <v>102</v>
      </c>
      <c r="B338" s="136">
        <v>453674.0166266</v>
      </c>
      <c r="C338" s="128" t="s">
        <v>643</v>
      </c>
      <c r="D338" s="128">
        <v>97.735736802039924</v>
      </c>
      <c r="E338" s="128">
        <v>270.00000000000006</v>
      </c>
      <c r="F338" s="128">
        <v>3.6</v>
      </c>
      <c r="G338" s="136">
        <v>44340.16428294166</v>
      </c>
      <c r="H338" s="136">
        <v>122.49198448918202</v>
      </c>
      <c r="I338" s="136">
        <v>1.63322645985576</v>
      </c>
      <c r="J338" s="136" t="s">
        <v>575</v>
      </c>
    </row>
    <row r="339" spans="1:10">
      <c r="A339" s="146" t="s">
        <v>595</v>
      </c>
      <c r="B339" s="128">
        <v>3876.391807390301</v>
      </c>
      <c r="C339" s="128" t="s">
        <v>643</v>
      </c>
      <c r="D339" s="129" t="s">
        <v>215</v>
      </c>
      <c r="E339" s="129" t="s">
        <v>215</v>
      </c>
      <c r="F339" s="129" t="s">
        <v>215</v>
      </c>
      <c r="G339" s="128">
        <v>261.51131595348204</v>
      </c>
      <c r="H339" s="128">
        <v>1.8048170748290002E-2</v>
      </c>
      <c r="I339" s="128">
        <v>2.6187488083799998E-3</v>
      </c>
      <c r="J339" s="128" t="s">
        <v>575</v>
      </c>
    </row>
    <row r="340" spans="1:10">
      <c r="A340" s="130" t="s">
        <v>644</v>
      </c>
      <c r="B340" s="128">
        <v>14.44775073344322</v>
      </c>
      <c r="C340" s="128" t="s">
        <v>643</v>
      </c>
      <c r="D340" s="128">
        <v>70.997810368113193</v>
      </c>
      <c r="E340" s="128">
        <v>5.0556271067802703</v>
      </c>
      <c r="F340" s="128">
        <v>1.41186010793935</v>
      </c>
      <c r="G340" s="128">
        <v>1.0257586668187699</v>
      </c>
      <c r="H340" s="128">
        <v>7.3042440239999996E-5</v>
      </c>
      <c r="I340" s="128">
        <v>2.039820291E-5</v>
      </c>
      <c r="J340" s="128" t="s">
        <v>575</v>
      </c>
    </row>
    <row r="341" spans="1:10">
      <c r="A341" s="130" t="s">
        <v>645</v>
      </c>
      <c r="B341" s="128">
        <v>1685.97426244808</v>
      </c>
      <c r="C341" s="128" t="s">
        <v>643</v>
      </c>
      <c r="D341" s="128">
        <v>89.664789629236907</v>
      </c>
      <c r="E341" s="128">
        <v>9.5000000000019202</v>
      </c>
      <c r="F341" s="128">
        <v>1.42500000000088</v>
      </c>
      <c r="G341" s="128">
        <v>151.17252756271495</v>
      </c>
      <c r="H341" s="128">
        <v>1.6016755493259999E-2</v>
      </c>
      <c r="I341" s="128">
        <v>2.40251332399E-3</v>
      </c>
      <c r="J341" s="128" t="s">
        <v>575</v>
      </c>
    </row>
    <row r="342" spans="1:10">
      <c r="A342" s="130" t="s">
        <v>646</v>
      </c>
      <c r="B342" s="128">
        <v>2175.9697942087778</v>
      </c>
      <c r="C342" s="128" t="s">
        <v>643</v>
      </c>
      <c r="D342" s="128">
        <v>50.236464685713393</v>
      </c>
      <c r="E342" s="128">
        <v>0.90000000000097002</v>
      </c>
      <c r="F342" s="128">
        <v>9.0000000000559993E-2</v>
      </c>
      <c r="G342" s="128">
        <v>109.3130297239483</v>
      </c>
      <c r="H342" s="128">
        <v>1.9583728147900001E-3</v>
      </c>
      <c r="I342" s="128">
        <v>1.9583728148000001E-4</v>
      </c>
      <c r="J342" s="128" t="s">
        <v>575</v>
      </c>
    </row>
    <row r="343" spans="1:10">
      <c r="A343" s="130" t="s">
        <v>647</v>
      </c>
      <c r="B343" s="128" t="s">
        <v>607</v>
      </c>
      <c r="C343" s="128" t="s">
        <v>643</v>
      </c>
      <c r="D343" s="128" t="s">
        <v>621</v>
      </c>
      <c r="E343" s="128" t="s">
        <v>575</v>
      </c>
      <c r="F343" s="128" t="s">
        <v>575</v>
      </c>
      <c r="G343" s="128" t="s">
        <v>607</v>
      </c>
      <c r="H343" s="128" t="s">
        <v>575</v>
      </c>
      <c r="I343" s="128" t="s">
        <v>575</v>
      </c>
      <c r="J343" s="128" t="s">
        <v>575</v>
      </c>
    </row>
    <row r="344" spans="1:10">
      <c r="A344" s="130" t="s">
        <v>648</v>
      </c>
      <c r="B344" s="128" t="s">
        <v>607</v>
      </c>
      <c r="C344" s="128" t="s">
        <v>643</v>
      </c>
      <c r="D344" s="128" t="s">
        <v>621</v>
      </c>
      <c r="E344" s="128" t="s">
        <v>575</v>
      </c>
      <c r="F344" s="128" t="s">
        <v>575</v>
      </c>
      <c r="G344" s="128" t="s">
        <v>607</v>
      </c>
      <c r="H344" s="128" t="s">
        <v>575</v>
      </c>
      <c r="I344" s="128" t="s">
        <v>575</v>
      </c>
      <c r="J344" s="128" t="s">
        <v>575</v>
      </c>
    </row>
    <row r="345" spans="1:10">
      <c r="A345" s="130" t="s">
        <v>650</v>
      </c>
      <c r="B345" s="128" t="s">
        <v>577</v>
      </c>
      <c r="C345" s="128" t="s">
        <v>643</v>
      </c>
      <c r="D345" s="128" t="s">
        <v>661</v>
      </c>
      <c r="E345" s="128" t="s">
        <v>577</v>
      </c>
      <c r="F345" s="128" t="s">
        <v>577</v>
      </c>
      <c r="G345" s="128" t="s">
        <v>577</v>
      </c>
      <c r="H345" s="128" t="s">
        <v>577</v>
      </c>
      <c r="I345" s="128" t="s">
        <v>577</v>
      </c>
      <c r="J345" s="128" t="s">
        <v>575</v>
      </c>
    </row>
    <row r="346" spans="1:10">
      <c r="A346" s="138" t="s">
        <v>715</v>
      </c>
      <c r="B346" s="128">
        <v>3876.391807390301</v>
      </c>
      <c r="C346" s="128" t="s">
        <v>643</v>
      </c>
      <c r="D346" s="129" t="s">
        <v>215</v>
      </c>
      <c r="E346" s="129" t="s">
        <v>215</v>
      </c>
      <c r="F346" s="129" t="s">
        <v>215</v>
      </c>
      <c r="G346" s="128">
        <v>261.51131595348204</v>
      </c>
      <c r="H346" s="128">
        <v>1.8048170748290002E-2</v>
      </c>
      <c r="I346" s="128">
        <v>2.6187488083799998E-3</v>
      </c>
      <c r="J346" s="128" t="s">
        <v>575</v>
      </c>
    </row>
    <row r="347" spans="1:10">
      <c r="A347" s="130" t="s">
        <v>644</v>
      </c>
      <c r="B347" s="136">
        <v>14.44775073344322</v>
      </c>
      <c r="C347" s="128" t="s">
        <v>643</v>
      </c>
      <c r="D347" s="128">
        <v>70.997810368113193</v>
      </c>
      <c r="E347" s="128">
        <v>5.0556271067802703</v>
      </c>
      <c r="F347" s="128">
        <v>1.41186010793935</v>
      </c>
      <c r="G347" s="136">
        <v>1.0257586668187699</v>
      </c>
      <c r="H347" s="136">
        <v>7.3042440239999996E-5</v>
      </c>
      <c r="I347" s="136">
        <v>2.039820291E-5</v>
      </c>
      <c r="J347" s="136" t="s">
        <v>575</v>
      </c>
    </row>
    <row r="348" spans="1:10">
      <c r="A348" s="130" t="s">
        <v>645</v>
      </c>
      <c r="B348" s="136">
        <v>1685.97426244808</v>
      </c>
      <c r="C348" s="128" t="s">
        <v>643</v>
      </c>
      <c r="D348" s="128">
        <v>89.664789629236907</v>
      </c>
      <c r="E348" s="128">
        <v>9.5000000000019202</v>
      </c>
      <c r="F348" s="128">
        <v>1.42500000000088</v>
      </c>
      <c r="G348" s="136">
        <v>151.17252756271495</v>
      </c>
      <c r="H348" s="136">
        <v>1.6016755493259999E-2</v>
      </c>
      <c r="I348" s="136">
        <v>2.40251332399E-3</v>
      </c>
      <c r="J348" s="136" t="s">
        <v>575</v>
      </c>
    </row>
    <row r="349" spans="1:10">
      <c r="A349" s="130" t="s">
        <v>646</v>
      </c>
      <c r="B349" s="136">
        <v>2175.9697942087778</v>
      </c>
      <c r="C349" s="128" t="s">
        <v>643</v>
      </c>
      <c r="D349" s="128">
        <v>50.236464685713393</v>
      </c>
      <c r="E349" s="128">
        <v>0.90000000000097002</v>
      </c>
      <c r="F349" s="128">
        <v>9.0000000000559993E-2</v>
      </c>
      <c r="G349" s="136">
        <v>109.3130297239483</v>
      </c>
      <c r="H349" s="136">
        <v>1.9583728147900001E-3</v>
      </c>
      <c r="I349" s="136">
        <v>1.9583728148000001E-4</v>
      </c>
      <c r="J349" s="136" t="s">
        <v>575</v>
      </c>
    </row>
    <row r="350" spans="1:10">
      <c r="A350" s="130" t="s">
        <v>647</v>
      </c>
      <c r="B350" s="136" t="s">
        <v>607</v>
      </c>
      <c r="C350" s="128" t="s">
        <v>643</v>
      </c>
      <c r="D350" s="128" t="s">
        <v>621</v>
      </c>
      <c r="E350" s="128" t="s">
        <v>575</v>
      </c>
      <c r="F350" s="128" t="s">
        <v>575</v>
      </c>
      <c r="G350" s="136" t="s">
        <v>607</v>
      </c>
      <c r="H350" s="136" t="s">
        <v>575</v>
      </c>
      <c r="I350" s="136" t="s">
        <v>575</v>
      </c>
      <c r="J350" s="136" t="s">
        <v>575</v>
      </c>
    </row>
    <row r="351" spans="1:10">
      <c r="A351" s="130" t="s">
        <v>648</v>
      </c>
      <c r="B351" s="136" t="s">
        <v>607</v>
      </c>
      <c r="C351" s="128" t="s">
        <v>643</v>
      </c>
      <c r="D351" s="128" t="s">
        <v>621</v>
      </c>
      <c r="E351" s="128" t="s">
        <v>575</v>
      </c>
      <c r="F351" s="128" t="s">
        <v>575</v>
      </c>
      <c r="G351" s="136" t="s">
        <v>607</v>
      </c>
      <c r="H351" s="136" t="s">
        <v>575</v>
      </c>
      <c r="I351" s="136" t="s">
        <v>575</v>
      </c>
      <c r="J351" s="136" t="s">
        <v>575</v>
      </c>
    </row>
    <row r="352" spans="1:10">
      <c r="A352" s="130" t="s">
        <v>650</v>
      </c>
      <c r="B352" s="136" t="s">
        <v>577</v>
      </c>
      <c r="C352" s="128" t="s">
        <v>643</v>
      </c>
      <c r="D352" s="128" t="s">
        <v>661</v>
      </c>
      <c r="E352" s="128" t="s">
        <v>577</v>
      </c>
      <c r="F352" s="128" t="s">
        <v>577</v>
      </c>
      <c r="G352" s="136" t="s">
        <v>577</v>
      </c>
      <c r="H352" s="136" t="s">
        <v>577</v>
      </c>
      <c r="I352" s="136" t="s">
        <v>577</v>
      </c>
      <c r="J352" s="136" t="s">
        <v>575</v>
      </c>
    </row>
    <row r="353" spans="1:10">
      <c r="A353" s="138" t="s">
        <v>716</v>
      </c>
      <c r="B353" s="128" t="s">
        <v>665</v>
      </c>
      <c r="C353" s="128" t="s">
        <v>643</v>
      </c>
      <c r="D353" s="129" t="s">
        <v>215</v>
      </c>
      <c r="E353" s="129" t="s">
        <v>215</v>
      </c>
      <c r="F353" s="129" t="s">
        <v>215</v>
      </c>
      <c r="G353" s="128" t="s">
        <v>665</v>
      </c>
      <c r="H353" s="128" t="s">
        <v>661</v>
      </c>
      <c r="I353" s="128" t="s">
        <v>661</v>
      </c>
      <c r="J353" s="129" t="s">
        <v>215</v>
      </c>
    </row>
    <row r="354" spans="1:10">
      <c r="A354" s="130" t="s">
        <v>680</v>
      </c>
      <c r="B354" s="136" t="s">
        <v>577</v>
      </c>
      <c r="C354" s="128" t="s">
        <v>643</v>
      </c>
      <c r="D354" s="128" t="s">
        <v>577</v>
      </c>
      <c r="E354" s="128" t="s">
        <v>577</v>
      </c>
      <c r="F354" s="128" t="s">
        <v>577</v>
      </c>
      <c r="G354" s="136" t="s">
        <v>577</v>
      </c>
      <c r="H354" s="136" t="s">
        <v>577</v>
      </c>
      <c r="I354" s="136" t="s">
        <v>577</v>
      </c>
      <c r="J354" s="129" t="s">
        <v>215</v>
      </c>
    </row>
    <row r="355" spans="1:10">
      <c r="A355" s="130" t="s">
        <v>681</v>
      </c>
      <c r="B355" s="136" t="s">
        <v>577</v>
      </c>
      <c r="C355" s="128" t="s">
        <v>643</v>
      </c>
      <c r="D355" s="128" t="s">
        <v>577</v>
      </c>
      <c r="E355" s="128" t="s">
        <v>577</v>
      </c>
      <c r="F355" s="128" t="s">
        <v>577</v>
      </c>
      <c r="G355" s="136" t="s">
        <v>577</v>
      </c>
      <c r="H355" s="136" t="s">
        <v>577</v>
      </c>
      <c r="I355" s="136" t="s">
        <v>577</v>
      </c>
      <c r="J355" s="129" t="s">
        <v>215</v>
      </c>
    </row>
    <row r="356" spans="1:10">
      <c r="A356" s="130" t="s">
        <v>682</v>
      </c>
      <c r="B356" s="136" t="s">
        <v>577</v>
      </c>
      <c r="C356" s="128" t="s">
        <v>643</v>
      </c>
      <c r="D356" s="128" t="s">
        <v>577</v>
      </c>
      <c r="E356" s="128" t="s">
        <v>577</v>
      </c>
      <c r="F356" s="128" t="s">
        <v>577</v>
      </c>
      <c r="G356" s="136" t="s">
        <v>577</v>
      </c>
      <c r="H356" s="136" t="s">
        <v>577</v>
      </c>
      <c r="I356" s="136" t="s">
        <v>577</v>
      </c>
      <c r="J356" s="129" t="s">
        <v>215</v>
      </c>
    </row>
    <row r="357" spans="1:10">
      <c r="A357" s="130" t="s">
        <v>683</v>
      </c>
      <c r="B357" s="128" t="s">
        <v>577</v>
      </c>
      <c r="C357" s="128" t="s">
        <v>643</v>
      </c>
      <c r="D357" s="129" t="s">
        <v>215</v>
      </c>
      <c r="E357" s="129" t="s">
        <v>215</v>
      </c>
      <c r="F357" s="129" t="s">
        <v>215</v>
      </c>
      <c r="G357" s="128" t="s">
        <v>577</v>
      </c>
      <c r="H357" s="128" t="s">
        <v>575</v>
      </c>
      <c r="I357" s="128" t="s">
        <v>575</v>
      </c>
      <c r="J357" s="129" t="s">
        <v>215</v>
      </c>
    </row>
    <row r="358" spans="1:10">
      <c r="A358" s="130" t="s">
        <v>646</v>
      </c>
      <c r="B358" s="136" t="s">
        <v>577</v>
      </c>
      <c r="C358" s="128" t="s">
        <v>643</v>
      </c>
      <c r="D358" s="128" t="s">
        <v>577</v>
      </c>
      <c r="E358" s="128" t="s">
        <v>577</v>
      </c>
      <c r="F358" s="128" t="s">
        <v>577</v>
      </c>
      <c r="G358" s="136" t="s">
        <v>577</v>
      </c>
      <c r="H358" s="136" t="s">
        <v>577</v>
      </c>
      <c r="I358" s="136" t="s">
        <v>577</v>
      </c>
      <c r="J358" s="129" t="s">
        <v>215</v>
      </c>
    </row>
    <row r="359" spans="1:10">
      <c r="A359" s="130" t="s">
        <v>650</v>
      </c>
      <c r="B359" s="136" t="s">
        <v>577</v>
      </c>
      <c r="C359" s="128" t="s">
        <v>643</v>
      </c>
      <c r="D359" s="128" t="s">
        <v>577</v>
      </c>
      <c r="E359" s="128" t="s">
        <v>577</v>
      </c>
      <c r="F359" s="128" t="s">
        <v>577</v>
      </c>
      <c r="G359" s="136" t="s">
        <v>577</v>
      </c>
      <c r="H359" s="136" t="s">
        <v>577</v>
      </c>
      <c r="I359" s="136" t="s">
        <v>577</v>
      </c>
      <c r="J359" s="129" t="s">
        <v>215</v>
      </c>
    </row>
    <row r="360" spans="1:10">
      <c r="A360" s="130" t="s">
        <v>684</v>
      </c>
      <c r="B360" s="128" t="s">
        <v>607</v>
      </c>
      <c r="C360" s="128" t="s">
        <v>575</v>
      </c>
      <c r="D360" s="129" t="s">
        <v>215</v>
      </c>
      <c r="E360" s="129" t="s">
        <v>215</v>
      </c>
      <c r="F360" s="129" t="s">
        <v>215</v>
      </c>
      <c r="G360" s="128" t="s">
        <v>607</v>
      </c>
      <c r="H360" s="128" t="s">
        <v>575</v>
      </c>
      <c r="I360" s="128" t="s">
        <v>575</v>
      </c>
      <c r="J360" s="129" t="s">
        <v>215</v>
      </c>
    </row>
    <row r="361" spans="1:10">
      <c r="A361" s="138" t="s">
        <v>717</v>
      </c>
      <c r="B361" s="128" t="s">
        <v>665</v>
      </c>
      <c r="C361" s="128" t="s">
        <v>643</v>
      </c>
      <c r="D361" s="129" t="s">
        <v>215</v>
      </c>
      <c r="E361" s="129" t="s">
        <v>215</v>
      </c>
      <c r="F361" s="129" t="s">
        <v>215</v>
      </c>
      <c r="G361" s="128" t="s">
        <v>665</v>
      </c>
      <c r="H361" s="128" t="s">
        <v>661</v>
      </c>
      <c r="I361" s="128" t="s">
        <v>661</v>
      </c>
      <c r="J361" s="129" t="s">
        <v>215</v>
      </c>
    </row>
    <row r="362" spans="1:10">
      <c r="A362" s="130" t="s">
        <v>699</v>
      </c>
      <c r="B362" s="136" t="s">
        <v>577</v>
      </c>
      <c r="C362" s="128" t="s">
        <v>643</v>
      </c>
      <c r="D362" s="128" t="s">
        <v>577</v>
      </c>
      <c r="E362" s="128" t="s">
        <v>577</v>
      </c>
      <c r="F362" s="128" t="s">
        <v>577</v>
      </c>
      <c r="G362" s="136" t="s">
        <v>577</v>
      </c>
      <c r="H362" s="136" t="s">
        <v>577</v>
      </c>
      <c r="I362" s="136" t="s">
        <v>577</v>
      </c>
      <c r="J362" s="129" t="s">
        <v>215</v>
      </c>
    </row>
    <row r="363" spans="1:10">
      <c r="A363" s="130" t="s">
        <v>700</v>
      </c>
      <c r="B363" s="136" t="s">
        <v>577</v>
      </c>
      <c r="C363" s="128" t="s">
        <v>643</v>
      </c>
      <c r="D363" s="128" t="s">
        <v>577</v>
      </c>
      <c r="E363" s="128" t="s">
        <v>577</v>
      </c>
      <c r="F363" s="128" t="s">
        <v>577</v>
      </c>
      <c r="G363" s="136" t="s">
        <v>577</v>
      </c>
      <c r="H363" s="136" t="s">
        <v>577</v>
      </c>
      <c r="I363" s="136" t="s">
        <v>577</v>
      </c>
      <c r="J363" s="129" t="s">
        <v>215</v>
      </c>
    </row>
    <row r="364" spans="1:10">
      <c r="A364" s="130" t="s">
        <v>680</v>
      </c>
      <c r="B364" s="136" t="s">
        <v>577</v>
      </c>
      <c r="C364" s="128" t="s">
        <v>643</v>
      </c>
      <c r="D364" s="128" t="s">
        <v>577</v>
      </c>
      <c r="E364" s="128" t="s">
        <v>577</v>
      </c>
      <c r="F364" s="128" t="s">
        <v>577</v>
      </c>
      <c r="G364" s="136" t="s">
        <v>577</v>
      </c>
      <c r="H364" s="136" t="s">
        <v>577</v>
      </c>
      <c r="I364" s="136" t="s">
        <v>577</v>
      </c>
      <c r="J364" s="129" t="s">
        <v>215</v>
      </c>
    </row>
    <row r="365" spans="1:10">
      <c r="A365" s="130" t="s">
        <v>701</v>
      </c>
      <c r="B365" s="128" t="s">
        <v>577</v>
      </c>
      <c r="C365" s="128" t="s">
        <v>643</v>
      </c>
      <c r="D365" s="129" t="s">
        <v>215</v>
      </c>
      <c r="E365" s="129" t="s">
        <v>215</v>
      </c>
      <c r="F365" s="129" t="s">
        <v>215</v>
      </c>
      <c r="G365" s="128" t="s">
        <v>577</v>
      </c>
      <c r="H365" s="128" t="s">
        <v>577</v>
      </c>
      <c r="I365" s="128" t="s">
        <v>577</v>
      </c>
      <c r="J365" s="129" t="s">
        <v>215</v>
      </c>
    </row>
    <row r="366" spans="1:10">
      <c r="A366" s="130" t="s">
        <v>646</v>
      </c>
      <c r="B366" s="136" t="s">
        <v>577</v>
      </c>
      <c r="C366" s="128" t="s">
        <v>643</v>
      </c>
      <c r="D366" s="128" t="s">
        <v>577</v>
      </c>
      <c r="E366" s="128" t="s">
        <v>577</v>
      </c>
      <c r="F366" s="128" t="s">
        <v>577</v>
      </c>
      <c r="G366" s="136" t="s">
        <v>577</v>
      </c>
      <c r="H366" s="136" t="s">
        <v>577</v>
      </c>
      <c r="I366" s="136" t="s">
        <v>577</v>
      </c>
      <c r="J366" s="129" t="s">
        <v>215</v>
      </c>
    </row>
    <row r="367" spans="1:10">
      <c r="A367" s="130" t="s">
        <v>650</v>
      </c>
      <c r="B367" s="136" t="s">
        <v>577</v>
      </c>
      <c r="C367" s="128" t="s">
        <v>643</v>
      </c>
      <c r="D367" s="128" t="s">
        <v>577</v>
      </c>
      <c r="E367" s="128" t="s">
        <v>577</v>
      </c>
      <c r="F367" s="128" t="s">
        <v>577</v>
      </c>
      <c r="G367" s="136" t="s">
        <v>577</v>
      </c>
      <c r="H367" s="136" t="s">
        <v>577</v>
      </c>
      <c r="I367" s="136" t="s">
        <v>577</v>
      </c>
      <c r="J367" s="129" t="s">
        <v>215</v>
      </c>
    </row>
    <row r="368" spans="1:10">
      <c r="A368" s="130" t="s">
        <v>702</v>
      </c>
      <c r="B368" s="128" t="s">
        <v>607</v>
      </c>
      <c r="C368" s="128" t="s">
        <v>575</v>
      </c>
      <c r="D368" s="129" t="s">
        <v>215</v>
      </c>
      <c r="E368" s="129" t="s">
        <v>215</v>
      </c>
      <c r="F368" s="129" t="s">
        <v>215</v>
      </c>
      <c r="G368" s="128" t="s">
        <v>607</v>
      </c>
      <c r="H368" s="128" t="s">
        <v>575</v>
      </c>
      <c r="I368" s="128" t="s">
        <v>575</v>
      </c>
      <c r="J368" s="129" t="s">
        <v>215</v>
      </c>
    </row>
    <row r="369" spans="1:10">
      <c r="A369" s="149" t="s">
        <v>718</v>
      </c>
      <c r="B369" s="128">
        <v>7080659.3257521326</v>
      </c>
      <c r="C369" s="128" t="s">
        <v>643</v>
      </c>
      <c r="D369" s="129" t="s">
        <v>215</v>
      </c>
      <c r="E369" s="129" t="s">
        <v>215</v>
      </c>
      <c r="F369" s="129" t="s">
        <v>215</v>
      </c>
      <c r="G369" s="128">
        <v>228671.05819418194</v>
      </c>
      <c r="H369" s="128">
        <v>3.6559890812845302</v>
      </c>
      <c r="I369" s="128">
        <v>2.5045478700810602</v>
      </c>
      <c r="J369" s="128" t="s">
        <v>575</v>
      </c>
    </row>
    <row r="370" spans="1:10">
      <c r="A370" s="150" t="s">
        <v>719</v>
      </c>
      <c r="B370" s="128">
        <v>6697922.8901149854</v>
      </c>
      <c r="C370" s="128" t="s">
        <v>643</v>
      </c>
      <c r="D370" s="129" t="s">
        <v>215</v>
      </c>
      <c r="E370" s="129" t="s">
        <v>215</v>
      </c>
      <c r="F370" s="129" t="s">
        <v>215</v>
      </c>
      <c r="G370" s="128">
        <v>201104.75109076229</v>
      </c>
      <c r="H370" s="128">
        <v>3.1677223027145298</v>
      </c>
      <c r="I370" s="128">
        <v>1.7229382360827401</v>
      </c>
      <c r="J370" s="128" t="s">
        <v>575</v>
      </c>
    </row>
    <row r="371" spans="1:10">
      <c r="A371" s="134" t="s">
        <v>720</v>
      </c>
      <c r="B371" s="128">
        <v>302072.04657817504</v>
      </c>
      <c r="C371" s="128" t="s">
        <v>643</v>
      </c>
      <c r="D371" s="129" t="s">
        <v>215</v>
      </c>
      <c r="E371" s="129" t="s">
        <v>215</v>
      </c>
      <c r="F371" s="129" t="s">
        <v>215</v>
      </c>
      <c r="G371" s="128">
        <v>12468.726392347711</v>
      </c>
      <c r="H371" s="128">
        <v>5.1947039253499999E-3</v>
      </c>
      <c r="I371" s="128">
        <v>1.29867598133739</v>
      </c>
      <c r="J371" s="128" t="s">
        <v>575</v>
      </c>
    </row>
    <row r="372" spans="1:10">
      <c r="A372" s="135" t="s">
        <v>654</v>
      </c>
      <c r="B372" s="136" t="s">
        <v>575</v>
      </c>
      <c r="C372" s="128" t="s">
        <v>643</v>
      </c>
      <c r="D372" s="128" t="s">
        <v>575</v>
      </c>
      <c r="E372" s="128" t="s">
        <v>575</v>
      </c>
      <c r="F372" s="128" t="s">
        <v>575</v>
      </c>
      <c r="G372" s="136" t="s">
        <v>575</v>
      </c>
      <c r="H372" s="136" t="s">
        <v>575</v>
      </c>
      <c r="I372" s="136" t="s">
        <v>575</v>
      </c>
      <c r="J372" s="136" t="s">
        <v>575</v>
      </c>
    </row>
    <row r="373" spans="1:10">
      <c r="A373" s="135" t="s">
        <v>655</v>
      </c>
      <c r="B373" s="136" t="s">
        <v>575</v>
      </c>
      <c r="C373" s="128" t="s">
        <v>643</v>
      </c>
      <c r="D373" s="128" t="s">
        <v>575</v>
      </c>
      <c r="E373" s="128" t="s">
        <v>575</v>
      </c>
      <c r="F373" s="128" t="s">
        <v>575</v>
      </c>
      <c r="G373" s="136" t="s">
        <v>575</v>
      </c>
      <c r="H373" s="136" t="s">
        <v>575</v>
      </c>
      <c r="I373" s="136" t="s">
        <v>575</v>
      </c>
      <c r="J373" s="136" t="s">
        <v>575</v>
      </c>
    </row>
    <row r="374" spans="1:10">
      <c r="A374" s="135" t="s">
        <v>656</v>
      </c>
      <c r="B374" s="136" t="s">
        <v>575</v>
      </c>
      <c r="C374" s="128" t="s">
        <v>643</v>
      </c>
      <c r="D374" s="128" t="s">
        <v>575</v>
      </c>
      <c r="E374" s="128" t="s">
        <v>575</v>
      </c>
      <c r="F374" s="128" t="s">
        <v>575</v>
      </c>
      <c r="G374" s="136" t="s">
        <v>575</v>
      </c>
      <c r="H374" s="136" t="s">
        <v>575</v>
      </c>
      <c r="I374" s="136" t="s">
        <v>575</v>
      </c>
      <c r="J374" s="136" t="s">
        <v>575</v>
      </c>
    </row>
    <row r="375" spans="1:10">
      <c r="A375" s="135" t="s">
        <v>657</v>
      </c>
      <c r="B375" s="136">
        <v>302072.04657817504</v>
      </c>
      <c r="C375" s="128" t="s">
        <v>643</v>
      </c>
      <c r="D375" s="128">
        <v>41.277326166361618</v>
      </c>
      <c r="E375" s="128">
        <v>1.7196903798930002E-2</v>
      </c>
      <c r="F375" s="128">
        <v>4.2992259497314897</v>
      </c>
      <c r="G375" s="136">
        <v>12468.726392347711</v>
      </c>
      <c r="H375" s="136">
        <v>5.1947039253499999E-3</v>
      </c>
      <c r="I375" s="136">
        <v>1.29867598133739</v>
      </c>
      <c r="J375" s="136" t="s">
        <v>575</v>
      </c>
    </row>
    <row r="376" spans="1:10">
      <c r="A376" s="135" t="s">
        <v>658</v>
      </c>
      <c r="B376" s="136" t="s">
        <v>607</v>
      </c>
      <c r="C376" s="128" t="s">
        <v>643</v>
      </c>
      <c r="D376" s="128" t="s">
        <v>621</v>
      </c>
      <c r="E376" s="128" t="s">
        <v>575</v>
      </c>
      <c r="F376" s="128" t="s">
        <v>575</v>
      </c>
      <c r="G376" s="136" t="s">
        <v>607</v>
      </c>
      <c r="H376" s="136" t="s">
        <v>575</v>
      </c>
      <c r="I376" s="136" t="s">
        <v>575</v>
      </c>
      <c r="J376" s="136" t="s">
        <v>575</v>
      </c>
    </row>
    <row r="377" spans="1:10">
      <c r="A377" s="135" t="s">
        <v>102</v>
      </c>
      <c r="B377" s="136" t="s">
        <v>575</v>
      </c>
      <c r="C377" s="128" t="s">
        <v>643</v>
      </c>
      <c r="D377" s="128" t="s">
        <v>575</v>
      </c>
      <c r="E377" s="128" t="s">
        <v>575</v>
      </c>
      <c r="F377" s="128" t="s">
        <v>575</v>
      </c>
      <c r="G377" s="136" t="s">
        <v>575</v>
      </c>
      <c r="H377" s="136" t="s">
        <v>575</v>
      </c>
      <c r="I377" s="136" t="s">
        <v>575</v>
      </c>
      <c r="J377" s="136" t="s">
        <v>575</v>
      </c>
    </row>
    <row r="378" spans="1:10">
      <c r="A378" s="134" t="s">
        <v>721</v>
      </c>
      <c r="B378" s="128">
        <v>714190.32359639043</v>
      </c>
      <c r="C378" s="128" t="s">
        <v>643</v>
      </c>
      <c r="D378" s="129" t="s">
        <v>215</v>
      </c>
      <c r="E378" s="129" t="s">
        <v>215</v>
      </c>
      <c r="F378" s="129" t="s">
        <v>215</v>
      </c>
      <c r="G378" s="128">
        <v>57860.922368929852</v>
      </c>
      <c r="H378" s="128">
        <v>3.1625275987891799</v>
      </c>
      <c r="I378" s="128">
        <v>0.42426225474535001</v>
      </c>
      <c r="J378" s="128" t="s">
        <v>575</v>
      </c>
    </row>
    <row r="379" spans="1:10">
      <c r="A379" s="135" t="s">
        <v>654</v>
      </c>
      <c r="B379" s="136">
        <v>654034.1913309677</v>
      </c>
      <c r="C379" s="128" t="s">
        <v>643</v>
      </c>
      <c r="D379" s="128">
        <v>81.888740073021339</v>
      </c>
      <c r="E379" s="128">
        <v>4.7500000000000098</v>
      </c>
      <c r="F379" s="128">
        <v>0.56999999999999995</v>
      </c>
      <c r="G379" s="136">
        <v>53558.03589277032</v>
      </c>
      <c r="H379" s="136">
        <v>3.1066624088221002</v>
      </c>
      <c r="I379" s="136">
        <v>0.37279948905865001</v>
      </c>
      <c r="J379" s="136" t="s">
        <v>575</v>
      </c>
    </row>
    <row r="380" spans="1:10">
      <c r="A380" s="135" t="s">
        <v>655</v>
      </c>
      <c r="B380" s="136">
        <v>34493.418563902516</v>
      </c>
      <c r="C380" s="128" t="s">
        <v>643</v>
      </c>
      <c r="D380" s="128">
        <v>87.369782150481583</v>
      </c>
      <c r="E380" s="128">
        <v>0.95000000000008</v>
      </c>
      <c r="F380" s="128">
        <v>1.4249999999999701</v>
      </c>
      <c r="G380" s="136">
        <v>3013.6824655535402</v>
      </c>
      <c r="H380" s="136">
        <v>3.2768747635709999E-2</v>
      </c>
      <c r="I380" s="136">
        <v>4.9153121453560003E-2</v>
      </c>
      <c r="J380" s="136" t="s">
        <v>575</v>
      </c>
    </row>
    <row r="381" spans="1:10">
      <c r="A381" s="135" t="s">
        <v>656</v>
      </c>
      <c r="B381" s="136">
        <v>25662.713701520213</v>
      </c>
      <c r="C381" s="128" t="s">
        <v>643</v>
      </c>
      <c r="D381" s="128">
        <v>50.236464685713401</v>
      </c>
      <c r="E381" s="128">
        <v>0.90000000000006997</v>
      </c>
      <c r="F381" s="128">
        <v>9.0000000000119998E-2</v>
      </c>
      <c r="G381" s="136">
        <v>1289.2040106059935</v>
      </c>
      <c r="H381" s="136">
        <v>2.3096442331369999E-2</v>
      </c>
      <c r="I381" s="136">
        <v>2.3096442331399999E-3</v>
      </c>
      <c r="J381" s="136" t="s">
        <v>575</v>
      </c>
    </row>
    <row r="382" spans="1:10">
      <c r="A382" s="135" t="s">
        <v>657</v>
      </c>
      <c r="B382" s="136" t="s">
        <v>607</v>
      </c>
      <c r="C382" s="128" t="s">
        <v>643</v>
      </c>
      <c r="D382" s="128" t="s">
        <v>621</v>
      </c>
      <c r="E382" s="128" t="s">
        <v>607</v>
      </c>
      <c r="F382" s="128" t="s">
        <v>607</v>
      </c>
      <c r="G382" s="136" t="s">
        <v>607</v>
      </c>
      <c r="H382" s="136" t="s">
        <v>607</v>
      </c>
      <c r="I382" s="136" t="s">
        <v>607</v>
      </c>
      <c r="J382" s="136" t="s">
        <v>575</v>
      </c>
    </row>
    <row r="383" spans="1:10">
      <c r="A383" s="135" t="s">
        <v>658</v>
      </c>
      <c r="B383" s="136" t="s">
        <v>607</v>
      </c>
      <c r="C383" s="128" t="s">
        <v>643</v>
      </c>
      <c r="D383" s="128" t="s">
        <v>621</v>
      </c>
      <c r="E383" s="128" t="s">
        <v>575</v>
      </c>
      <c r="F383" s="128" t="s">
        <v>575</v>
      </c>
      <c r="G383" s="136" t="s">
        <v>607</v>
      </c>
      <c r="H383" s="136" t="s">
        <v>575</v>
      </c>
      <c r="I383" s="136" t="s">
        <v>575</v>
      </c>
      <c r="J383" s="136" t="s">
        <v>575</v>
      </c>
    </row>
    <row r="384" spans="1:10">
      <c r="A384" s="135" t="s">
        <v>102</v>
      </c>
      <c r="B384" s="136" t="s">
        <v>604</v>
      </c>
      <c r="C384" s="128" t="s">
        <v>643</v>
      </c>
      <c r="D384" s="128" t="s">
        <v>600</v>
      </c>
      <c r="E384" s="128" t="s">
        <v>604</v>
      </c>
      <c r="F384" s="128" t="s">
        <v>604</v>
      </c>
      <c r="G384" s="136" t="s">
        <v>604</v>
      </c>
      <c r="H384" s="136" t="s">
        <v>604</v>
      </c>
      <c r="I384" s="136" t="s">
        <v>604</v>
      </c>
      <c r="J384" s="136" t="s">
        <v>575</v>
      </c>
    </row>
    <row r="385" spans="1:10">
      <c r="A385" s="134" t="s">
        <v>722</v>
      </c>
      <c r="B385" s="128">
        <v>5681660.5199404201</v>
      </c>
      <c r="C385" s="128" t="s">
        <v>643</v>
      </c>
      <c r="D385" s="129" t="s">
        <v>215</v>
      </c>
      <c r="E385" s="129" t="s">
        <v>215</v>
      </c>
      <c r="F385" s="129" t="s">
        <v>215</v>
      </c>
      <c r="G385" s="128">
        <v>130775.10232948473</v>
      </c>
      <c r="H385" s="128" t="s">
        <v>575</v>
      </c>
      <c r="I385" s="128" t="s">
        <v>575</v>
      </c>
      <c r="J385" s="128" t="s">
        <v>575</v>
      </c>
    </row>
    <row r="386" spans="1:10">
      <c r="A386" s="135" t="s">
        <v>654</v>
      </c>
      <c r="B386" s="136">
        <v>5126642.5199793531</v>
      </c>
      <c r="C386" s="128" t="s">
        <v>643</v>
      </c>
      <c r="D386" s="128">
        <v>20.964589223530609</v>
      </c>
      <c r="E386" s="128" t="s">
        <v>575</v>
      </c>
      <c r="F386" s="128" t="s">
        <v>575</v>
      </c>
      <c r="G386" s="136">
        <v>107477.95452725294</v>
      </c>
      <c r="H386" s="136" t="s">
        <v>575</v>
      </c>
      <c r="I386" s="136" t="s">
        <v>575</v>
      </c>
      <c r="J386" s="136" t="s">
        <v>575</v>
      </c>
    </row>
    <row r="387" spans="1:10">
      <c r="A387" s="135" t="s">
        <v>655</v>
      </c>
      <c r="B387" s="136">
        <v>208410.19601240882</v>
      </c>
      <c r="C387" s="128" t="s">
        <v>643</v>
      </c>
      <c r="D387" s="128">
        <v>77.670090286689458</v>
      </c>
      <c r="E387" s="128" t="s">
        <v>575</v>
      </c>
      <c r="F387" s="128" t="s">
        <v>575</v>
      </c>
      <c r="G387" s="136">
        <v>16187.238740950441</v>
      </c>
      <c r="H387" s="136" t="s">
        <v>575</v>
      </c>
      <c r="I387" s="136" t="s">
        <v>575</v>
      </c>
      <c r="J387" s="136" t="s">
        <v>575</v>
      </c>
    </row>
    <row r="388" spans="1:10">
      <c r="A388" s="135" t="s">
        <v>656</v>
      </c>
      <c r="B388" s="136">
        <v>346607.8039486584</v>
      </c>
      <c r="C388" s="128" t="s">
        <v>643</v>
      </c>
      <c r="D388" s="128">
        <v>20.512836065094788</v>
      </c>
      <c r="E388" s="128" t="s">
        <v>575</v>
      </c>
      <c r="F388" s="128" t="s">
        <v>575</v>
      </c>
      <c r="G388" s="136">
        <v>7109.9090612813461</v>
      </c>
      <c r="H388" s="136" t="s">
        <v>575</v>
      </c>
      <c r="I388" s="136" t="s">
        <v>575</v>
      </c>
      <c r="J388" s="136" t="s">
        <v>575</v>
      </c>
    </row>
    <row r="389" spans="1:10">
      <c r="A389" s="135" t="s">
        <v>657</v>
      </c>
      <c r="B389" s="136" t="s">
        <v>607</v>
      </c>
      <c r="C389" s="128" t="s">
        <v>643</v>
      </c>
      <c r="D389" s="128" t="s">
        <v>621</v>
      </c>
      <c r="E389" s="128" t="s">
        <v>575</v>
      </c>
      <c r="F389" s="128" t="s">
        <v>575</v>
      </c>
      <c r="G389" s="136" t="s">
        <v>607</v>
      </c>
      <c r="H389" s="136" t="s">
        <v>575</v>
      </c>
      <c r="I389" s="136" t="s">
        <v>575</v>
      </c>
      <c r="J389" s="136" t="s">
        <v>575</v>
      </c>
    </row>
    <row r="390" spans="1:10">
      <c r="A390" s="135" t="s">
        <v>658</v>
      </c>
      <c r="B390" s="136" t="s">
        <v>607</v>
      </c>
      <c r="C390" s="128" t="s">
        <v>643</v>
      </c>
      <c r="D390" s="128" t="s">
        <v>621</v>
      </c>
      <c r="E390" s="128" t="s">
        <v>575</v>
      </c>
      <c r="F390" s="128" t="s">
        <v>575</v>
      </c>
      <c r="G390" s="136" t="s">
        <v>607</v>
      </c>
      <c r="H390" s="136" t="s">
        <v>575</v>
      </c>
      <c r="I390" s="136" t="s">
        <v>575</v>
      </c>
      <c r="J390" s="136" t="s">
        <v>575</v>
      </c>
    </row>
    <row r="391" spans="1:10">
      <c r="A391" s="135" t="s">
        <v>102</v>
      </c>
      <c r="B391" s="136" t="s">
        <v>575</v>
      </c>
      <c r="C391" s="128" t="s">
        <v>643</v>
      </c>
      <c r="D391" s="128" t="s">
        <v>575</v>
      </c>
      <c r="E391" s="128" t="s">
        <v>575</v>
      </c>
      <c r="F391" s="128" t="s">
        <v>575</v>
      </c>
      <c r="G391" s="136" t="s">
        <v>575</v>
      </c>
      <c r="H391" s="136" t="s">
        <v>575</v>
      </c>
      <c r="I391" s="136" t="s">
        <v>575</v>
      </c>
      <c r="J391" s="136" t="s">
        <v>575</v>
      </c>
    </row>
    <row r="392" spans="1:10">
      <c r="A392" s="150" t="s">
        <v>723</v>
      </c>
      <c r="B392" s="128">
        <v>382736.43563714705</v>
      </c>
      <c r="C392" s="128" t="s">
        <v>643</v>
      </c>
      <c r="D392" s="129" t="s">
        <v>215</v>
      </c>
      <c r="E392" s="129" t="s">
        <v>215</v>
      </c>
      <c r="F392" s="129" t="s">
        <v>215</v>
      </c>
      <c r="G392" s="128">
        <v>27566.307103419644</v>
      </c>
      <c r="H392" s="128">
        <v>0.48826677857</v>
      </c>
      <c r="I392" s="128">
        <v>0.78160963399831995</v>
      </c>
      <c r="J392" s="129" t="s">
        <v>215</v>
      </c>
    </row>
    <row r="393" spans="1:10">
      <c r="A393" s="134" t="s">
        <v>724</v>
      </c>
      <c r="B393" s="128">
        <v>382736.43563714705</v>
      </c>
      <c r="C393" s="128" t="s">
        <v>643</v>
      </c>
      <c r="D393" s="129" t="s">
        <v>215</v>
      </c>
      <c r="E393" s="129" t="s">
        <v>215</v>
      </c>
      <c r="F393" s="129" t="s">
        <v>215</v>
      </c>
      <c r="G393" s="128">
        <v>27566.307103419644</v>
      </c>
      <c r="H393" s="128">
        <v>0.48826677857</v>
      </c>
      <c r="I393" s="128">
        <v>0.78160963399831995</v>
      </c>
      <c r="J393" s="129" t="s">
        <v>215</v>
      </c>
    </row>
    <row r="394" spans="1:10">
      <c r="A394" s="135" t="s">
        <v>654</v>
      </c>
      <c r="B394" s="136">
        <v>382736.43563714705</v>
      </c>
      <c r="C394" s="128" t="s">
        <v>643</v>
      </c>
      <c r="D394" s="128">
        <v>72.024256215715667</v>
      </c>
      <c r="E394" s="128">
        <v>1.27572588629346</v>
      </c>
      <c r="F394" s="128">
        <v>2.0421615535431399</v>
      </c>
      <c r="G394" s="136">
        <v>27566.307103419644</v>
      </c>
      <c r="H394" s="136">
        <v>0.48826677857</v>
      </c>
      <c r="I394" s="136">
        <v>0.78160963399831995</v>
      </c>
      <c r="J394" s="129" t="s">
        <v>215</v>
      </c>
    </row>
    <row r="395" spans="1:10">
      <c r="A395" s="135" t="s">
        <v>655</v>
      </c>
      <c r="B395" s="136" t="s">
        <v>575</v>
      </c>
      <c r="C395" s="128" t="s">
        <v>643</v>
      </c>
      <c r="D395" s="128" t="s">
        <v>575</v>
      </c>
      <c r="E395" s="128" t="s">
        <v>575</v>
      </c>
      <c r="F395" s="128" t="s">
        <v>575</v>
      </c>
      <c r="G395" s="136" t="s">
        <v>575</v>
      </c>
      <c r="H395" s="136" t="s">
        <v>575</v>
      </c>
      <c r="I395" s="136" t="s">
        <v>575</v>
      </c>
      <c r="J395" s="129" t="s">
        <v>215</v>
      </c>
    </row>
    <row r="396" spans="1:10">
      <c r="A396" s="135" t="s">
        <v>656</v>
      </c>
      <c r="B396" s="136" t="s">
        <v>575</v>
      </c>
      <c r="C396" s="128" t="s">
        <v>643</v>
      </c>
      <c r="D396" s="128" t="s">
        <v>575</v>
      </c>
      <c r="E396" s="128" t="s">
        <v>575</v>
      </c>
      <c r="F396" s="128" t="s">
        <v>575</v>
      </c>
      <c r="G396" s="136" t="s">
        <v>575</v>
      </c>
      <c r="H396" s="136" t="s">
        <v>575</v>
      </c>
      <c r="I396" s="136" t="s">
        <v>575</v>
      </c>
      <c r="J396" s="129" t="s">
        <v>215</v>
      </c>
    </row>
    <row r="397" spans="1:10">
      <c r="A397" s="135" t="s">
        <v>657</v>
      </c>
      <c r="B397" s="136" t="s">
        <v>575</v>
      </c>
      <c r="C397" s="128" t="s">
        <v>643</v>
      </c>
      <c r="D397" s="128" t="s">
        <v>575</v>
      </c>
      <c r="E397" s="128" t="s">
        <v>575</v>
      </c>
      <c r="F397" s="128" t="s">
        <v>575</v>
      </c>
      <c r="G397" s="136" t="s">
        <v>575</v>
      </c>
      <c r="H397" s="136" t="s">
        <v>575</v>
      </c>
      <c r="I397" s="136" t="s">
        <v>575</v>
      </c>
      <c r="J397" s="129" t="s">
        <v>215</v>
      </c>
    </row>
    <row r="398" spans="1:10">
      <c r="A398" s="135" t="s">
        <v>102</v>
      </c>
      <c r="B398" s="136" t="s">
        <v>575</v>
      </c>
      <c r="C398" s="128" t="s">
        <v>643</v>
      </c>
      <c r="D398" s="128" t="s">
        <v>575</v>
      </c>
      <c r="E398" s="128" t="s">
        <v>575</v>
      </c>
      <c r="F398" s="128" t="s">
        <v>575</v>
      </c>
      <c r="G398" s="136" t="s">
        <v>575</v>
      </c>
      <c r="H398" s="136" t="s">
        <v>575</v>
      </c>
      <c r="I398" s="136" t="s">
        <v>575</v>
      </c>
      <c r="J398" s="129" t="s">
        <v>215</v>
      </c>
    </row>
    <row r="399" spans="1:10">
      <c r="A399" s="151" t="s">
        <v>725</v>
      </c>
      <c r="B399" s="152"/>
      <c r="C399" s="152"/>
      <c r="D399" s="152"/>
      <c r="E399" s="152"/>
      <c r="F399" s="152"/>
      <c r="G399" s="152"/>
      <c r="H399" s="152"/>
      <c r="I399" s="152"/>
      <c r="J399" s="152"/>
    </row>
    <row r="400" spans="1:10">
      <c r="A400" s="153" t="s">
        <v>726</v>
      </c>
      <c r="B400" s="129" t="s">
        <v>215</v>
      </c>
      <c r="C400" s="129" t="s">
        <v>215</v>
      </c>
      <c r="D400" s="129" t="s">
        <v>215</v>
      </c>
      <c r="E400" s="129" t="s">
        <v>215</v>
      </c>
      <c r="F400" s="129" t="s">
        <v>215</v>
      </c>
      <c r="G400" s="129" t="s">
        <v>215</v>
      </c>
      <c r="H400" s="129" t="s">
        <v>215</v>
      </c>
      <c r="I400" s="129" t="s">
        <v>215</v>
      </c>
      <c r="J400" s="129" t="s">
        <v>215</v>
      </c>
    </row>
    <row r="401" spans="1:13">
      <c r="A401" s="138" t="s">
        <v>650</v>
      </c>
      <c r="B401" s="136" t="s">
        <v>575</v>
      </c>
      <c r="C401" s="128" t="s">
        <v>643</v>
      </c>
      <c r="D401" s="128" t="s">
        <v>575</v>
      </c>
      <c r="E401" s="128" t="s">
        <v>575</v>
      </c>
      <c r="F401" s="128" t="s">
        <v>575</v>
      </c>
      <c r="G401" s="136" t="s">
        <v>575</v>
      </c>
      <c r="H401" s="136" t="s">
        <v>575</v>
      </c>
      <c r="I401" s="136" t="s">
        <v>575</v>
      </c>
      <c r="J401" s="136" t="s">
        <v>575</v>
      </c>
    </row>
    <row r="402" spans="1:13">
      <c r="A402" s="138" t="s">
        <v>727</v>
      </c>
      <c r="B402" s="136" t="s">
        <v>575</v>
      </c>
      <c r="C402" s="128" t="s">
        <v>643</v>
      </c>
      <c r="D402" s="128" t="s">
        <v>575</v>
      </c>
      <c r="E402" s="128" t="s">
        <v>575</v>
      </c>
      <c r="F402" s="128" t="s">
        <v>575</v>
      </c>
      <c r="G402" s="136" t="s">
        <v>575</v>
      </c>
      <c r="H402" s="136" t="s">
        <v>575</v>
      </c>
      <c r="I402" s="136" t="s">
        <v>575</v>
      </c>
      <c r="J402" s="136" t="s">
        <v>575</v>
      </c>
    </row>
    <row r="404" spans="1:13">
      <c r="A404" s="116" t="s">
        <v>728</v>
      </c>
      <c r="B404" s="154">
        <f>SUM(B212,B398)</f>
        <v>0</v>
      </c>
      <c r="C404" s="154">
        <f t="shared" ref="C404:J404" si="1">SUM(C212,C398)</f>
        <v>0</v>
      </c>
      <c r="D404" s="154">
        <f t="shared" si="1"/>
        <v>0</v>
      </c>
      <c r="E404" s="154">
        <f t="shared" si="1"/>
        <v>0</v>
      </c>
      <c r="F404" s="154">
        <f t="shared" si="1"/>
        <v>0</v>
      </c>
      <c r="G404" s="154">
        <f t="shared" si="1"/>
        <v>0</v>
      </c>
      <c r="H404" s="154">
        <f t="shared" si="1"/>
        <v>8.7547292278300007E-3</v>
      </c>
      <c r="I404" s="154">
        <f t="shared" si="1"/>
        <v>9.8360250666199994E-3</v>
      </c>
      <c r="J404" s="154">
        <f t="shared" si="1"/>
        <v>0</v>
      </c>
    </row>
    <row r="406" spans="1:13" ht="15.75">
      <c r="A406" s="441" t="s">
        <v>729</v>
      </c>
      <c r="B406" s="441"/>
      <c r="C406" s="441"/>
      <c r="D406" s="441"/>
      <c r="E406" s="441"/>
      <c r="F406" s="441"/>
      <c r="G406" s="441"/>
      <c r="H406" s="155"/>
      <c r="I406" s="155"/>
      <c r="J406" s="155"/>
      <c r="K406" s="155"/>
      <c r="L406" s="155"/>
      <c r="M406" s="156" t="s">
        <v>558</v>
      </c>
    </row>
    <row r="407" spans="1:13" ht="15.75">
      <c r="A407" s="157"/>
      <c r="B407" s="158"/>
      <c r="C407" s="158"/>
      <c r="D407" s="158"/>
      <c r="E407" s="158"/>
      <c r="F407" s="158"/>
      <c r="G407" s="158"/>
      <c r="H407" s="155"/>
      <c r="I407" s="155"/>
      <c r="J407" s="155"/>
      <c r="K407" s="155"/>
      <c r="L407" s="155"/>
      <c r="M407" s="156" t="s">
        <v>559</v>
      </c>
    </row>
    <row r="408" spans="1:13">
      <c r="A408" s="159"/>
      <c r="B408" s="155"/>
      <c r="C408" s="155"/>
      <c r="D408" s="155"/>
      <c r="E408" s="155"/>
      <c r="F408" s="155"/>
      <c r="G408" s="155"/>
      <c r="H408" s="155"/>
      <c r="I408" s="155"/>
      <c r="J408" s="155"/>
      <c r="K408" s="155"/>
      <c r="L408" s="156"/>
      <c r="M408" s="156" t="s">
        <v>560</v>
      </c>
    </row>
    <row r="409" spans="1:13">
      <c r="A409" s="155"/>
      <c r="B409" s="155"/>
      <c r="C409" s="155"/>
      <c r="D409" s="155"/>
      <c r="E409" s="155"/>
      <c r="F409" s="155"/>
      <c r="G409" s="155"/>
      <c r="H409" s="155"/>
      <c r="I409" s="155"/>
      <c r="J409" s="155"/>
      <c r="K409" s="155"/>
      <c r="L409" s="155"/>
      <c r="M409" s="160"/>
    </row>
    <row r="410" spans="1:13" ht="50.25">
      <c r="A410" s="161" t="s">
        <v>561</v>
      </c>
      <c r="B410" s="162" t="s">
        <v>562</v>
      </c>
      <c r="C410" s="163" t="s">
        <v>563</v>
      </c>
      <c r="D410" s="163" t="s">
        <v>564</v>
      </c>
      <c r="E410" s="164" t="s">
        <v>730</v>
      </c>
      <c r="F410" s="164" t="s">
        <v>731</v>
      </c>
      <c r="G410" s="165" t="s">
        <v>732</v>
      </c>
      <c r="H410" s="163" t="s">
        <v>733</v>
      </c>
      <c r="I410" s="166" t="s">
        <v>734</v>
      </c>
      <c r="J410" s="163" t="s">
        <v>735</v>
      </c>
      <c r="K410" s="164" t="s">
        <v>566</v>
      </c>
      <c r="L410" s="164" t="s">
        <v>567</v>
      </c>
      <c r="M410" s="167" t="s">
        <v>736</v>
      </c>
    </row>
    <row r="411" spans="1:13" ht="15.75" thickBot="1">
      <c r="A411" s="168"/>
      <c r="B411" s="435" t="s">
        <v>569</v>
      </c>
      <c r="C411" s="435"/>
      <c r="D411" s="436"/>
      <c r="E411" s="434" t="s">
        <v>737</v>
      </c>
      <c r="F411" s="435"/>
      <c r="G411" s="436"/>
      <c r="H411" s="434" t="s">
        <v>569</v>
      </c>
      <c r="I411" s="442"/>
      <c r="J411" s="442"/>
      <c r="K411" s="442"/>
      <c r="L411" s="442"/>
      <c r="M411" s="443"/>
    </row>
    <row r="412" spans="1:13" ht="15.75" thickTop="1">
      <c r="A412" s="169" t="s">
        <v>738</v>
      </c>
      <c r="B412" s="170">
        <v>191652.86859140763</v>
      </c>
      <c r="C412" s="170">
        <v>4.4228396639999996</v>
      </c>
      <c r="D412" s="170">
        <v>76.499409240516357</v>
      </c>
      <c r="E412" s="170">
        <v>114068.04132317071</v>
      </c>
      <c r="F412" s="170">
        <v>6685.1696202922003</v>
      </c>
      <c r="G412" s="170">
        <v>5917.8748952000005</v>
      </c>
      <c r="H412" s="170">
        <v>0.51318586763019003</v>
      </c>
      <c r="I412" s="170">
        <v>2.8289339760639999E-2</v>
      </c>
      <c r="J412" s="170">
        <v>572.16514495327442</v>
      </c>
      <c r="K412" s="170">
        <v>1557.1939910195872</v>
      </c>
      <c r="L412" s="170">
        <v>5849.2197121443369</v>
      </c>
      <c r="M412" s="170">
        <v>830.75987228203655</v>
      </c>
    </row>
    <row r="413" spans="1:13">
      <c r="A413" s="171" t="s">
        <v>739</v>
      </c>
      <c r="B413" s="170">
        <v>70318.070227320059</v>
      </c>
      <c r="C413" s="129" t="s">
        <v>215</v>
      </c>
      <c r="D413" s="129" t="s">
        <v>215</v>
      </c>
      <c r="E413" s="129" t="s">
        <v>215</v>
      </c>
      <c r="F413" s="129" t="s">
        <v>215</v>
      </c>
      <c r="G413" s="129" t="s">
        <v>215</v>
      </c>
      <c r="H413" s="129" t="s">
        <v>215</v>
      </c>
      <c r="I413" s="129" t="s">
        <v>215</v>
      </c>
      <c r="J413" s="170" t="s">
        <v>575</v>
      </c>
      <c r="K413" s="170" t="s">
        <v>575</v>
      </c>
      <c r="L413" s="170" t="s">
        <v>575</v>
      </c>
      <c r="M413" s="170" t="s">
        <v>575</v>
      </c>
    </row>
    <row r="414" spans="1:13">
      <c r="A414" s="172" t="s">
        <v>740</v>
      </c>
      <c r="B414" s="170">
        <v>46194.121028708993</v>
      </c>
      <c r="C414" s="129" t="s">
        <v>215</v>
      </c>
      <c r="D414" s="129" t="s">
        <v>215</v>
      </c>
      <c r="E414" s="129" t="s">
        <v>215</v>
      </c>
      <c r="F414" s="129" t="s">
        <v>215</v>
      </c>
      <c r="G414" s="129" t="s">
        <v>215</v>
      </c>
      <c r="H414" s="129" t="s">
        <v>215</v>
      </c>
      <c r="I414" s="129" t="s">
        <v>215</v>
      </c>
      <c r="J414" s="129" t="s">
        <v>215</v>
      </c>
      <c r="K414" s="129" t="s">
        <v>215</v>
      </c>
      <c r="L414" s="129" t="s">
        <v>215</v>
      </c>
      <c r="M414" s="136" t="s">
        <v>575</v>
      </c>
    </row>
    <row r="415" spans="1:13">
      <c r="A415" s="172" t="s">
        <v>741</v>
      </c>
      <c r="B415" s="170">
        <v>14551.955897401811</v>
      </c>
      <c r="C415" s="129" t="s">
        <v>215</v>
      </c>
      <c r="D415" s="129" t="s">
        <v>215</v>
      </c>
      <c r="E415" s="129" t="s">
        <v>215</v>
      </c>
      <c r="F415" s="129" t="s">
        <v>215</v>
      </c>
      <c r="G415" s="129" t="s">
        <v>215</v>
      </c>
      <c r="H415" s="129" t="s">
        <v>215</v>
      </c>
      <c r="I415" s="129" t="s">
        <v>215</v>
      </c>
      <c r="J415" s="129" t="s">
        <v>215</v>
      </c>
      <c r="K415" s="129" t="s">
        <v>215</v>
      </c>
      <c r="L415" s="129" t="s">
        <v>215</v>
      </c>
      <c r="M415" s="129" t="s">
        <v>215</v>
      </c>
    </row>
    <row r="416" spans="1:13">
      <c r="A416" s="172" t="s">
        <v>742</v>
      </c>
      <c r="B416" s="170">
        <v>1928.2873679484251</v>
      </c>
      <c r="C416" s="129" t="s">
        <v>215</v>
      </c>
      <c r="D416" s="129" t="s">
        <v>215</v>
      </c>
      <c r="E416" s="129" t="s">
        <v>215</v>
      </c>
      <c r="F416" s="129" t="s">
        <v>215</v>
      </c>
      <c r="G416" s="129" t="s">
        <v>215</v>
      </c>
      <c r="H416" s="129" t="s">
        <v>215</v>
      </c>
      <c r="I416" s="129" t="s">
        <v>215</v>
      </c>
      <c r="J416" s="129" t="s">
        <v>215</v>
      </c>
      <c r="K416" s="129" t="s">
        <v>215</v>
      </c>
      <c r="L416" s="129" t="s">
        <v>215</v>
      </c>
      <c r="M416" s="129" t="s">
        <v>215</v>
      </c>
    </row>
    <row r="417" spans="1:13">
      <c r="A417" s="172" t="s">
        <v>743</v>
      </c>
      <c r="B417" s="170">
        <v>7643.7059332608324</v>
      </c>
      <c r="C417" s="129" t="s">
        <v>215</v>
      </c>
      <c r="D417" s="129" t="s">
        <v>215</v>
      </c>
      <c r="E417" s="129" t="s">
        <v>215</v>
      </c>
      <c r="F417" s="129" t="s">
        <v>215</v>
      </c>
      <c r="G417" s="129" t="s">
        <v>215</v>
      </c>
      <c r="H417" s="129" t="s">
        <v>215</v>
      </c>
      <c r="I417" s="129" t="s">
        <v>215</v>
      </c>
      <c r="J417" s="170" t="s">
        <v>575</v>
      </c>
      <c r="K417" s="170" t="s">
        <v>575</v>
      </c>
      <c r="L417" s="170" t="s">
        <v>575</v>
      </c>
      <c r="M417" s="170" t="s">
        <v>575</v>
      </c>
    </row>
    <row r="418" spans="1:13">
      <c r="A418" s="173" t="s">
        <v>744</v>
      </c>
      <c r="B418" s="170">
        <v>46167.148702873594</v>
      </c>
      <c r="C418" s="170">
        <v>3.4620000000000002</v>
      </c>
      <c r="D418" s="170">
        <v>61.93531767867502</v>
      </c>
      <c r="E418" s="170">
        <v>20040.325102040817</v>
      </c>
      <c r="F418" s="170" t="s">
        <v>575</v>
      </c>
      <c r="G418" s="170" t="s">
        <v>575</v>
      </c>
      <c r="H418" s="170" t="s">
        <v>575</v>
      </c>
      <c r="I418" s="170" t="s">
        <v>575</v>
      </c>
      <c r="J418" s="170">
        <v>55.249069497127223</v>
      </c>
      <c r="K418" s="170">
        <v>188.72091220254887</v>
      </c>
      <c r="L418" s="170">
        <v>213.37603828081271</v>
      </c>
      <c r="M418" s="170">
        <v>228.15769905799976</v>
      </c>
    </row>
    <row r="419" spans="1:13">
      <c r="A419" s="174" t="s">
        <v>745</v>
      </c>
      <c r="B419" s="170">
        <v>9195.8411847999996</v>
      </c>
      <c r="C419" s="170" t="s">
        <v>575</v>
      </c>
      <c r="D419" s="170" t="s">
        <v>575</v>
      </c>
      <c r="E419" s="129" t="s">
        <v>215</v>
      </c>
      <c r="F419" s="129" t="s">
        <v>215</v>
      </c>
      <c r="G419" s="129" t="s">
        <v>215</v>
      </c>
      <c r="H419" s="129" t="s">
        <v>215</v>
      </c>
      <c r="I419" s="129" t="s">
        <v>215</v>
      </c>
      <c r="J419" s="136" t="s">
        <v>577</v>
      </c>
      <c r="K419" s="136" t="s">
        <v>577</v>
      </c>
      <c r="L419" s="136" t="s">
        <v>577</v>
      </c>
      <c r="M419" s="136" t="s">
        <v>577</v>
      </c>
    </row>
    <row r="420" spans="1:13">
      <c r="A420" s="172" t="s">
        <v>746</v>
      </c>
      <c r="B420" s="129" t="s">
        <v>215</v>
      </c>
      <c r="C420" s="129" t="s">
        <v>215</v>
      </c>
      <c r="D420" s="170">
        <v>37.974850892036379</v>
      </c>
      <c r="E420" s="129" t="s">
        <v>215</v>
      </c>
      <c r="F420" s="129" t="s">
        <v>215</v>
      </c>
      <c r="G420" s="129" t="s">
        <v>215</v>
      </c>
      <c r="H420" s="129" t="s">
        <v>215</v>
      </c>
      <c r="I420" s="129" t="s">
        <v>215</v>
      </c>
      <c r="J420" s="136" t="s">
        <v>577</v>
      </c>
      <c r="K420" s="129" t="s">
        <v>215</v>
      </c>
      <c r="L420" s="129" t="s">
        <v>215</v>
      </c>
      <c r="M420" s="129" t="s">
        <v>215</v>
      </c>
    </row>
    <row r="421" spans="1:13">
      <c r="A421" s="172" t="s">
        <v>747</v>
      </c>
      <c r="B421" s="170" t="s">
        <v>575</v>
      </c>
      <c r="C421" s="129" t="s">
        <v>215</v>
      </c>
      <c r="D421" s="170">
        <v>23.960466786638641</v>
      </c>
      <c r="E421" s="129" t="s">
        <v>215</v>
      </c>
      <c r="F421" s="129" t="s">
        <v>215</v>
      </c>
      <c r="G421" s="129" t="s">
        <v>215</v>
      </c>
      <c r="H421" s="129" t="s">
        <v>215</v>
      </c>
      <c r="I421" s="129" t="s">
        <v>215</v>
      </c>
      <c r="J421" s="136" t="s">
        <v>577</v>
      </c>
      <c r="K421" s="136" t="s">
        <v>577</v>
      </c>
      <c r="L421" s="136" t="s">
        <v>577</v>
      </c>
      <c r="M421" s="129" t="s">
        <v>215</v>
      </c>
    </row>
    <row r="422" spans="1:13">
      <c r="A422" s="172" t="s">
        <v>748</v>
      </c>
      <c r="B422" s="170" t="s">
        <v>604</v>
      </c>
      <c r="C422" s="129" t="s">
        <v>215</v>
      </c>
      <c r="D422" s="170" t="s">
        <v>604</v>
      </c>
      <c r="E422" s="129" t="s">
        <v>215</v>
      </c>
      <c r="F422" s="129" t="s">
        <v>215</v>
      </c>
      <c r="G422" s="129" t="s">
        <v>215</v>
      </c>
      <c r="H422" s="129" t="s">
        <v>215</v>
      </c>
      <c r="I422" s="129" t="s">
        <v>215</v>
      </c>
      <c r="J422" s="129" t="s">
        <v>215</v>
      </c>
      <c r="K422" s="129" t="s">
        <v>215</v>
      </c>
      <c r="L422" s="136" t="s">
        <v>577</v>
      </c>
      <c r="M422" s="136" t="s">
        <v>577</v>
      </c>
    </row>
    <row r="423" spans="1:13">
      <c r="A423" s="172" t="s">
        <v>749</v>
      </c>
      <c r="B423" s="170">
        <v>91.7</v>
      </c>
      <c r="C423" s="170">
        <v>0.40600000000000003</v>
      </c>
      <c r="D423" s="129" t="s">
        <v>215</v>
      </c>
      <c r="E423" s="129" t="s">
        <v>215</v>
      </c>
      <c r="F423" s="129" t="s">
        <v>215</v>
      </c>
      <c r="G423" s="129" t="s">
        <v>215</v>
      </c>
      <c r="H423" s="129" t="s">
        <v>215</v>
      </c>
      <c r="I423" s="129" t="s">
        <v>215</v>
      </c>
      <c r="J423" s="136" t="s">
        <v>577</v>
      </c>
      <c r="K423" s="136" t="s">
        <v>577</v>
      </c>
      <c r="L423" s="136" t="s">
        <v>577</v>
      </c>
      <c r="M423" s="136" t="s">
        <v>577</v>
      </c>
    </row>
    <row r="424" spans="1:13">
      <c r="A424" s="172" t="s">
        <v>750</v>
      </c>
      <c r="B424" s="170">
        <v>1755.3999999999999</v>
      </c>
      <c r="C424" s="129" t="s">
        <v>215</v>
      </c>
      <c r="D424" s="129" t="s">
        <v>215</v>
      </c>
      <c r="E424" s="129" t="s">
        <v>215</v>
      </c>
      <c r="F424" s="129" t="s">
        <v>215</v>
      </c>
      <c r="G424" s="129" t="s">
        <v>215</v>
      </c>
      <c r="H424" s="129" t="s">
        <v>215</v>
      </c>
      <c r="I424" s="129" t="s">
        <v>215</v>
      </c>
      <c r="J424" s="129" t="s">
        <v>215</v>
      </c>
      <c r="K424" s="129" t="s">
        <v>215</v>
      </c>
      <c r="L424" s="129" t="s">
        <v>215</v>
      </c>
      <c r="M424" s="129" t="s">
        <v>215</v>
      </c>
    </row>
    <row r="425" spans="1:13">
      <c r="A425" s="172" t="s">
        <v>751</v>
      </c>
      <c r="B425" s="170">
        <v>1655.306718597858</v>
      </c>
      <c r="C425" s="129" t="s">
        <v>215</v>
      </c>
      <c r="D425" s="129" t="s">
        <v>215</v>
      </c>
      <c r="E425" s="129" t="s">
        <v>215</v>
      </c>
      <c r="F425" s="129" t="s">
        <v>215</v>
      </c>
      <c r="G425" s="129" t="s">
        <v>215</v>
      </c>
      <c r="H425" s="129" t="s">
        <v>215</v>
      </c>
      <c r="I425" s="129" t="s">
        <v>215</v>
      </c>
      <c r="J425" s="129" t="s">
        <v>215</v>
      </c>
      <c r="K425" s="129" t="s">
        <v>215</v>
      </c>
      <c r="L425" s="129" t="s">
        <v>215</v>
      </c>
      <c r="M425" s="129" t="s">
        <v>215</v>
      </c>
    </row>
    <row r="426" spans="1:13">
      <c r="A426" s="172" t="s">
        <v>752</v>
      </c>
      <c r="B426" s="170">
        <v>26971.51186341569</v>
      </c>
      <c r="C426" s="170">
        <v>3.056</v>
      </c>
      <c r="D426" s="129" t="s">
        <v>215</v>
      </c>
      <c r="E426" s="129" t="s">
        <v>215</v>
      </c>
      <c r="F426" s="129" t="s">
        <v>215</v>
      </c>
      <c r="G426" s="129" t="s">
        <v>215</v>
      </c>
      <c r="H426" s="129" t="s">
        <v>215</v>
      </c>
      <c r="I426" s="129" t="s">
        <v>215</v>
      </c>
      <c r="J426" s="136" t="s">
        <v>577</v>
      </c>
      <c r="K426" s="136" t="s">
        <v>577</v>
      </c>
      <c r="L426" s="136" t="s">
        <v>577</v>
      </c>
      <c r="M426" s="136" t="s">
        <v>577</v>
      </c>
    </row>
    <row r="427" spans="1:13">
      <c r="A427" s="172" t="s">
        <v>753</v>
      </c>
      <c r="B427" s="129" t="s">
        <v>215</v>
      </c>
      <c r="C427" s="129" t="s">
        <v>215</v>
      </c>
      <c r="D427" s="129" t="s">
        <v>215</v>
      </c>
      <c r="E427" s="170">
        <v>20040.325102040817</v>
      </c>
      <c r="F427" s="170" t="s">
        <v>575</v>
      </c>
      <c r="G427" s="170" t="s">
        <v>575</v>
      </c>
      <c r="H427" s="170" t="s">
        <v>575</v>
      </c>
      <c r="I427" s="170" t="s">
        <v>575</v>
      </c>
      <c r="J427" s="129" t="s">
        <v>215</v>
      </c>
      <c r="K427" s="129" t="s">
        <v>215</v>
      </c>
      <c r="L427" s="129" t="s">
        <v>215</v>
      </c>
      <c r="M427" s="129" t="s">
        <v>215</v>
      </c>
    </row>
    <row r="428" spans="1:13">
      <c r="A428" s="175" t="s">
        <v>754</v>
      </c>
      <c r="B428" s="170">
        <v>6497.3889360600488</v>
      </c>
      <c r="C428" s="170" t="s">
        <v>621</v>
      </c>
      <c r="D428" s="170" t="s">
        <v>575</v>
      </c>
      <c r="E428" s="170" t="s">
        <v>575</v>
      </c>
      <c r="F428" s="170" t="s">
        <v>575</v>
      </c>
      <c r="G428" s="170" t="s">
        <v>575</v>
      </c>
      <c r="H428" s="170" t="s">
        <v>575</v>
      </c>
      <c r="I428" s="170" t="s">
        <v>575</v>
      </c>
      <c r="J428" s="170">
        <v>55.249069497127223</v>
      </c>
      <c r="K428" s="170">
        <v>188.72091220254887</v>
      </c>
      <c r="L428" s="170">
        <v>213.37603828081271</v>
      </c>
      <c r="M428" s="170">
        <v>228.15769905799976</v>
      </c>
    </row>
    <row r="429" spans="1:13">
      <c r="A429" s="171" t="s">
        <v>755</v>
      </c>
      <c r="B429" s="170">
        <v>75167.649661213989</v>
      </c>
      <c r="C429" s="170">
        <v>0.96083966399999998</v>
      </c>
      <c r="D429" s="170" t="s">
        <v>575</v>
      </c>
      <c r="E429" s="170" t="s">
        <v>621</v>
      </c>
      <c r="F429" s="170">
        <v>3439.7541856200496</v>
      </c>
      <c r="G429" s="170" t="s">
        <v>575</v>
      </c>
      <c r="H429" s="170">
        <v>0.12041830440901</v>
      </c>
      <c r="I429" s="170" t="s">
        <v>575</v>
      </c>
      <c r="J429" s="170">
        <v>60.032090854165958</v>
      </c>
      <c r="K429" s="170">
        <v>752.39490757758881</v>
      </c>
      <c r="L429" s="170">
        <v>44.874287061635293</v>
      </c>
      <c r="M429" s="170">
        <v>158.39225986800554</v>
      </c>
    </row>
    <row r="430" spans="1:13">
      <c r="A430" s="172" t="s">
        <v>756</v>
      </c>
      <c r="B430" s="170">
        <v>68047.322820320755</v>
      </c>
      <c r="C430" s="170">
        <v>0.57413966400000005</v>
      </c>
      <c r="D430" s="129" t="s">
        <v>215</v>
      </c>
      <c r="E430" s="129" t="s">
        <v>215</v>
      </c>
      <c r="F430" s="129" t="s">
        <v>215</v>
      </c>
      <c r="G430" s="129" t="s">
        <v>215</v>
      </c>
      <c r="H430" s="129" t="s">
        <v>215</v>
      </c>
      <c r="I430" s="129" t="s">
        <v>215</v>
      </c>
      <c r="J430" s="136" t="s">
        <v>577</v>
      </c>
      <c r="K430" s="136" t="s">
        <v>577</v>
      </c>
      <c r="L430" s="136" t="s">
        <v>577</v>
      </c>
      <c r="M430" s="136" t="s">
        <v>577</v>
      </c>
    </row>
    <row r="431" spans="1:13">
      <c r="A431" s="172" t="s">
        <v>757</v>
      </c>
      <c r="B431" s="170">
        <v>1391.9</v>
      </c>
      <c r="C431" s="170">
        <v>0.38669999999999999</v>
      </c>
      <c r="D431" s="129" t="s">
        <v>215</v>
      </c>
      <c r="E431" s="129" t="s">
        <v>215</v>
      </c>
      <c r="F431" s="129" t="s">
        <v>215</v>
      </c>
      <c r="G431" s="129" t="s">
        <v>215</v>
      </c>
      <c r="H431" s="129" t="s">
        <v>215</v>
      </c>
      <c r="I431" s="129" t="s">
        <v>215</v>
      </c>
      <c r="J431" s="136" t="s">
        <v>577</v>
      </c>
      <c r="K431" s="136" t="s">
        <v>577</v>
      </c>
      <c r="L431" s="136" t="s">
        <v>577</v>
      </c>
      <c r="M431" s="136" t="s">
        <v>577</v>
      </c>
    </row>
    <row r="432" spans="1:13">
      <c r="A432" s="172" t="s">
        <v>758</v>
      </c>
      <c r="B432" s="170">
        <v>4142.0497045616085</v>
      </c>
      <c r="C432" s="129" t="s">
        <v>215</v>
      </c>
      <c r="D432" s="129" t="s">
        <v>215</v>
      </c>
      <c r="E432" s="129" t="s">
        <v>215</v>
      </c>
      <c r="F432" s="170">
        <v>3439.7541856200496</v>
      </c>
      <c r="G432" s="129" t="s">
        <v>215</v>
      </c>
      <c r="H432" s="170" t="s">
        <v>575</v>
      </c>
      <c r="I432" s="129" t="s">
        <v>215</v>
      </c>
      <c r="J432" s="136" t="s">
        <v>577</v>
      </c>
      <c r="K432" s="136" t="s">
        <v>577</v>
      </c>
      <c r="L432" s="136" t="s">
        <v>577</v>
      </c>
      <c r="M432" s="136" t="s">
        <v>577</v>
      </c>
    </row>
    <row r="433" spans="1:13">
      <c r="A433" s="175" t="s">
        <v>759</v>
      </c>
      <c r="B433" s="170">
        <v>2.9424154986548698</v>
      </c>
      <c r="C433" s="129" t="s">
        <v>215</v>
      </c>
      <c r="D433" s="129" t="s">
        <v>215</v>
      </c>
      <c r="E433" s="170" t="s">
        <v>621</v>
      </c>
      <c r="F433" s="170" t="s">
        <v>575</v>
      </c>
      <c r="G433" s="170" t="s">
        <v>575</v>
      </c>
      <c r="H433" s="170">
        <v>0.12041830440901</v>
      </c>
      <c r="I433" s="129" t="s">
        <v>215</v>
      </c>
      <c r="J433" s="136" t="s">
        <v>577</v>
      </c>
      <c r="K433" s="136" t="s">
        <v>577</v>
      </c>
      <c r="L433" s="136" t="s">
        <v>577</v>
      </c>
      <c r="M433" s="136" t="s">
        <v>577</v>
      </c>
    </row>
    <row r="434" spans="1:13">
      <c r="A434" s="176" t="s">
        <v>760</v>
      </c>
      <c r="B434" s="170">
        <v>553.25</v>
      </c>
      <c r="C434" s="129" t="s">
        <v>215</v>
      </c>
      <c r="D434" s="129" t="s">
        <v>215</v>
      </c>
      <c r="E434" s="129" t="s">
        <v>215</v>
      </c>
      <c r="F434" s="129" t="s">
        <v>215</v>
      </c>
      <c r="G434" s="129" t="s">
        <v>215</v>
      </c>
      <c r="H434" s="129" t="s">
        <v>215</v>
      </c>
      <c r="I434" s="129" t="s">
        <v>215</v>
      </c>
      <c r="J434" s="136" t="s">
        <v>577</v>
      </c>
      <c r="K434" s="136" t="s">
        <v>577</v>
      </c>
      <c r="L434" s="136" t="s">
        <v>577</v>
      </c>
      <c r="M434" s="136" t="s">
        <v>577</v>
      </c>
    </row>
    <row r="435" spans="1:13">
      <c r="A435" s="176" t="s">
        <v>761</v>
      </c>
      <c r="B435" s="170">
        <v>1030.18472083296</v>
      </c>
      <c r="C435" s="129" t="s">
        <v>215</v>
      </c>
      <c r="D435" s="129" t="s">
        <v>215</v>
      </c>
      <c r="E435" s="129" t="s">
        <v>215</v>
      </c>
      <c r="F435" s="129" t="s">
        <v>215</v>
      </c>
      <c r="G435" s="129" t="s">
        <v>215</v>
      </c>
      <c r="H435" s="129" t="s">
        <v>215</v>
      </c>
      <c r="I435" s="129" t="s">
        <v>215</v>
      </c>
      <c r="J435" s="136" t="s">
        <v>577</v>
      </c>
      <c r="K435" s="136" t="s">
        <v>577</v>
      </c>
      <c r="L435" s="136" t="s">
        <v>577</v>
      </c>
      <c r="M435" s="136" t="s">
        <v>577</v>
      </c>
    </row>
    <row r="436" spans="1:13">
      <c r="A436" s="172" t="s">
        <v>762</v>
      </c>
      <c r="B436" s="170" t="s">
        <v>575</v>
      </c>
      <c r="C436" s="170" t="s">
        <v>575</v>
      </c>
      <c r="D436" s="170" t="s">
        <v>575</v>
      </c>
      <c r="E436" s="170" t="s">
        <v>575</v>
      </c>
      <c r="F436" s="170" t="s">
        <v>575</v>
      </c>
      <c r="G436" s="170" t="s">
        <v>575</v>
      </c>
      <c r="H436" s="170" t="s">
        <v>575</v>
      </c>
      <c r="I436" s="170" t="s">
        <v>575</v>
      </c>
      <c r="J436" s="170">
        <v>60.032090854165958</v>
      </c>
      <c r="K436" s="170">
        <v>752.39490757758881</v>
      </c>
      <c r="L436" s="170">
        <v>44.874287061635293</v>
      </c>
      <c r="M436" s="170">
        <v>158.39225986800554</v>
      </c>
    </row>
    <row r="437" spans="1:13">
      <c r="A437" s="177" t="s">
        <v>763</v>
      </c>
      <c r="B437" s="170" t="s">
        <v>577</v>
      </c>
      <c r="C437" s="170" t="s">
        <v>575</v>
      </c>
      <c r="D437" s="170" t="s">
        <v>575</v>
      </c>
      <c r="E437" s="129" t="s">
        <v>215</v>
      </c>
      <c r="F437" s="129" t="s">
        <v>215</v>
      </c>
      <c r="G437" s="129" t="s">
        <v>215</v>
      </c>
      <c r="H437" s="129" t="s">
        <v>215</v>
      </c>
      <c r="I437" s="129" t="s">
        <v>215</v>
      </c>
      <c r="J437" s="170" t="s">
        <v>575</v>
      </c>
      <c r="K437" s="170" t="s">
        <v>575</v>
      </c>
      <c r="L437" s="170" t="s">
        <v>575</v>
      </c>
      <c r="M437" s="170" t="s">
        <v>575</v>
      </c>
    </row>
    <row r="438" spans="1:13">
      <c r="A438" s="178" t="s">
        <v>764</v>
      </c>
      <c r="B438" s="170" t="s">
        <v>577</v>
      </c>
      <c r="C438" s="170" t="s">
        <v>575</v>
      </c>
      <c r="D438" s="170" t="s">
        <v>575</v>
      </c>
      <c r="E438" s="129" t="s">
        <v>215</v>
      </c>
      <c r="F438" s="129" t="s">
        <v>215</v>
      </c>
      <c r="G438" s="129" t="s">
        <v>215</v>
      </c>
      <c r="H438" s="129" t="s">
        <v>215</v>
      </c>
      <c r="I438" s="129" t="s">
        <v>215</v>
      </c>
      <c r="J438" s="136" t="s">
        <v>575</v>
      </c>
      <c r="K438" s="136" t="s">
        <v>575</v>
      </c>
      <c r="L438" s="136" t="s">
        <v>575</v>
      </c>
      <c r="M438" s="136" t="s">
        <v>575</v>
      </c>
    </row>
    <row r="439" spans="1:13">
      <c r="A439" s="178" t="s">
        <v>765</v>
      </c>
      <c r="B439" s="170" t="s">
        <v>577</v>
      </c>
      <c r="C439" s="170" t="s">
        <v>575</v>
      </c>
      <c r="D439" s="170" t="s">
        <v>575</v>
      </c>
      <c r="E439" s="129" t="s">
        <v>215</v>
      </c>
      <c r="F439" s="129" t="s">
        <v>215</v>
      </c>
      <c r="G439" s="129" t="s">
        <v>215</v>
      </c>
      <c r="H439" s="129" t="s">
        <v>215</v>
      </c>
      <c r="I439" s="129" t="s">
        <v>215</v>
      </c>
      <c r="J439" s="136" t="s">
        <v>575</v>
      </c>
      <c r="K439" s="136" t="s">
        <v>575</v>
      </c>
      <c r="L439" s="136" t="s">
        <v>575</v>
      </c>
      <c r="M439" s="136" t="s">
        <v>575</v>
      </c>
    </row>
    <row r="440" spans="1:13">
      <c r="A440" s="179" t="s">
        <v>766</v>
      </c>
      <c r="B440" s="170" t="s">
        <v>577</v>
      </c>
      <c r="C440" s="170" t="s">
        <v>575</v>
      </c>
      <c r="D440" s="170" t="s">
        <v>575</v>
      </c>
      <c r="E440" s="129" t="s">
        <v>215</v>
      </c>
      <c r="F440" s="129" t="s">
        <v>215</v>
      </c>
      <c r="G440" s="129" t="s">
        <v>215</v>
      </c>
      <c r="H440" s="129" t="s">
        <v>215</v>
      </c>
      <c r="I440" s="129" t="s">
        <v>215</v>
      </c>
      <c r="J440" s="170" t="s">
        <v>575</v>
      </c>
      <c r="K440" s="170" t="s">
        <v>575</v>
      </c>
      <c r="L440" s="170" t="s">
        <v>575</v>
      </c>
      <c r="M440" s="170" t="s">
        <v>575</v>
      </c>
    </row>
    <row r="441" spans="1:13">
      <c r="A441" s="180" t="s">
        <v>767</v>
      </c>
      <c r="B441" s="129" t="s">
        <v>215</v>
      </c>
      <c r="C441" s="129" t="s">
        <v>215</v>
      </c>
      <c r="D441" s="129" t="s">
        <v>215</v>
      </c>
      <c r="E441" s="170">
        <v>202.07636112988695</v>
      </c>
      <c r="F441" s="170">
        <v>3229.7545466721508</v>
      </c>
      <c r="G441" s="170" t="s">
        <v>575</v>
      </c>
      <c r="H441" s="170">
        <v>3.055205049931E-2</v>
      </c>
      <c r="I441" s="170">
        <v>2.8289339760639999E-2</v>
      </c>
      <c r="J441" s="129" t="s">
        <v>215</v>
      </c>
      <c r="K441" s="129" t="s">
        <v>215</v>
      </c>
      <c r="L441" s="129" t="s">
        <v>215</v>
      </c>
      <c r="M441" s="129" t="s">
        <v>215</v>
      </c>
    </row>
    <row r="442" spans="1:13">
      <c r="A442" s="178" t="s">
        <v>768</v>
      </c>
      <c r="B442" s="129" t="s">
        <v>215</v>
      </c>
      <c r="C442" s="129" t="s">
        <v>215</v>
      </c>
      <c r="D442" s="129" t="s">
        <v>215</v>
      </c>
      <c r="E442" s="170">
        <v>202.07636112988695</v>
      </c>
      <c r="F442" s="170">
        <v>3229.7545466721508</v>
      </c>
      <c r="G442" s="170" t="s">
        <v>575</v>
      </c>
      <c r="H442" s="170">
        <v>3.055205049931E-2</v>
      </c>
      <c r="I442" s="170">
        <v>2.8289339760639999E-2</v>
      </c>
      <c r="J442" s="129" t="s">
        <v>215</v>
      </c>
      <c r="K442" s="129" t="s">
        <v>215</v>
      </c>
      <c r="L442" s="129" t="s">
        <v>215</v>
      </c>
      <c r="M442" s="129" t="s">
        <v>215</v>
      </c>
    </row>
    <row r="443" spans="1:13">
      <c r="A443" s="178" t="s">
        <v>769</v>
      </c>
      <c r="B443" s="129" t="s">
        <v>215</v>
      </c>
      <c r="C443" s="129" t="s">
        <v>215</v>
      </c>
      <c r="D443" s="129" t="s">
        <v>215</v>
      </c>
      <c r="E443" s="170" t="s">
        <v>600</v>
      </c>
      <c r="F443" s="170" t="s">
        <v>600</v>
      </c>
      <c r="G443" s="170" t="s">
        <v>575</v>
      </c>
      <c r="H443" s="170" t="s">
        <v>604</v>
      </c>
      <c r="I443" s="170" t="s">
        <v>604</v>
      </c>
      <c r="J443" s="129" t="s">
        <v>215</v>
      </c>
      <c r="K443" s="129" t="s">
        <v>215</v>
      </c>
      <c r="L443" s="129" t="s">
        <v>215</v>
      </c>
      <c r="M443" s="129" t="s">
        <v>215</v>
      </c>
    </row>
    <row r="444" spans="1:13">
      <c r="A444" s="178" t="s">
        <v>770</v>
      </c>
      <c r="B444" s="129" t="s">
        <v>215</v>
      </c>
      <c r="C444" s="129" t="s">
        <v>215</v>
      </c>
      <c r="D444" s="129" t="s">
        <v>215</v>
      </c>
      <c r="E444" s="170" t="s">
        <v>600</v>
      </c>
      <c r="F444" s="170" t="s">
        <v>600</v>
      </c>
      <c r="G444" s="170" t="s">
        <v>575</v>
      </c>
      <c r="H444" s="170" t="s">
        <v>604</v>
      </c>
      <c r="I444" s="170" t="s">
        <v>604</v>
      </c>
      <c r="J444" s="129" t="s">
        <v>215</v>
      </c>
      <c r="K444" s="129" t="s">
        <v>215</v>
      </c>
      <c r="L444" s="129" t="s">
        <v>215</v>
      </c>
      <c r="M444" s="129" t="s">
        <v>215</v>
      </c>
    </row>
    <row r="445" spans="1:13">
      <c r="A445" s="178" t="s">
        <v>771</v>
      </c>
      <c r="B445" s="129" t="s">
        <v>215</v>
      </c>
      <c r="C445" s="129" t="s">
        <v>215</v>
      </c>
      <c r="D445" s="129" t="s">
        <v>215</v>
      </c>
      <c r="E445" s="170" t="s">
        <v>600</v>
      </c>
      <c r="F445" s="170" t="s">
        <v>600</v>
      </c>
      <c r="G445" s="170" t="s">
        <v>575</v>
      </c>
      <c r="H445" s="170" t="s">
        <v>604</v>
      </c>
      <c r="I445" s="170" t="s">
        <v>604</v>
      </c>
      <c r="J445" s="129" t="s">
        <v>215</v>
      </c>
      <c r="K445" s="129" t="s">
        <v>215</v>
      </c>
      <c r="L445" s="129" t="s">
        <v>215</v>
      </c>
      <c r="M445" s="129" t="s">
        <v>215</v>
      </c>
    </row>
    <row r="446" spans="1:13">
      <c r="A446" s="178" t="s">
        <v>772</v>
      </c>
      <c r="B446" s="129" t="s">
        <v>215</v>
      </c>
      <c r="C446" s="129" t="s">
        <v>215</v>
      </c>
      <c r="D446" s="129" t="s">
        <v>215</v>
      </c>
      <c r="E446" s="170" t="s">
        <v>575</v>
      </c>
      <c r="F446" s="170" t="s">
        <v>575</v>
      </c>
      <c r="G446" s="170" t="s">
        <v>575</v>
      </c>
      <c r="H446" s="170" t="s">
        <v>575</v>
      </c>
      <c r="I446" s="170" t="s">
        <v>575</v>
      </c>
      <c r="J446" s="129" t="s">
        <v>215</v>
      </c>
      <c r="K446" s="129" t="s">
        <v>215</v>
      </c>
      <c r="L446" s="129" t="s">
        <v>215</v>
      </c>
      <c r="M446" s="129" t="s">
        <v>215</v>
      </c>
    </row>
    <row r="447" spans="1:13">
      <c r="A447" s="181" t="s">
        <v>773</v>
      </c>
      <c r="B447" s="129" t="s">
        <v>215</v>
      </c>
      <c r="C447" s="129" t="s">
        <v>215</v>
      </c>
      <c r="D447" s="129" t="s">
        <v>215</v>
      </c>
      <c r="E447" s="170">
        <v>93825.639859999996</v>
      </c>
      <c r="F447" s="170">
        <v>15.660888</v>
      </c>
      <c r="G447" s="170">
        <v>5917.8748952000005</v>
      </c>
      <c r="H447" s="170" t="s">
        <v>575</v>
      </c>
      <c r="I447" s="170" t="s">
        <v>575</v>
      </c>
      <c r="J447" s="129" t="s">
        <v>215</v>
      </c>
      <c r="K447" s="129" t="s">
        <v>215</v>
      </c>
      <c r="L447" s="129" t="s">
        <v>215</v>
      </c>
      <c r="M447" s="129" t="s">
        <v>215</v>
      </c>
    </row>
    <row r="448" spans="1:13">
      <c r="A448" s="178" t="s">
        <v>774</v>
      </c>
      <c r="B448" s="129" t="s">
        <v>215</v>
      </c>
      <c r="C448" s="129" t="s">
        <v>215</v>
      </c>
      <c r="D448" s="129" t="s">
        <v>215</v>
      </c>
      <c r="E448" s="170">
        <v>87751.272160000008</v>
      </c>
      <c r="F448" s="170" t="s">
        <v>575</v>
      </c>
      <c r="G448" s="170" t="s">
        <v>575</v>
      </c>
      <c r="H448" s="170" t="s">
        <v>575</v>
      </c>
      <c r="I448" s="170" t="s">
        <v>575</v>
      </c>
      <c r="J448" s="129" t="s">
        <v>215</v>
      </c>
      <c r="K448" s="129" t="s">
        <v>215</v>
      </c>
      <c r="L448" s="129" t="s">
        <v>215</v>
      </c>
      <c r="M448" s="129" t="s">
        <v>215</v>
      </c>
    </row>
    <row r="449" spans="1:36">
      <c r="A449" s="178" t="s">
        <v>775</v>
      </c>
      <c r="B449" s="129" t="s">
        <v>215</v>
      </c>
      <c r="C449" s="129" t="s">
        <v>215</v>
      </c>
      <c r="D449" s="129" t="s">
        <v>215</v>
      </c>
      <c r="E449" s="170">
        <v>243.34309999999999</v>
      </c>
      <c r="F449" s="170" t="s">
        <v>575</v>
      </c>
      <c r="G449" s="170" t="s">
        <v>575</v>
      </c>
      <c r="H449" s="170" t="s">
        <v>575</v>
      </c>
      <c r="I449" s="170" t="s">
        <v>575</v>
      </c>
      <c r="J449" s="129" t="s">
        <v>215</v>
      </c>
      <c r="K449" s="129" t="s">
        <v>215</v>
      </c>
      <c r="L449" s="129" t="s">
        <v>215</v>
      </c>
      <c r="M449" s="129" t="s">
        <v>215</v>
      </c>
    </row>
    <row r="450" spans="1:36">
      <c r="A450" s="178" t="s">
        <v>776</v>
      </c>
      <c r="B450" s="129" t="s">
        <v>215</v>
      </c>
      <c r="C450" s="129" t="s">
        <v>215</v>
      </c>
      <c r="D450" s="129" t="s">
        <v>215</v>
      </c>
      <c r="E450" s="170">
        <v>356.6986</v>
      </c>
      <c r="F450" s="170">
        <v>15.660888</v>
      </c>
      <c r="G450" s="170" t="s">
        <v>575</v>
      </c>
      <c r="H450" s="170" t="s">
        <v>575</v>
      </c>
      <c r="I450" s="170" t="s">
        <v>575</v>
      </c>
      <c r="J450" s="129" t="s">
        <v>215</v>
      </c>
      <c r="K450" s="129" t="s">
        <v>215</v>
      </c>
      <c r="L450" s="129" t="s">
        <v>215</v>
      </c>
      <c r="M450" s="129" t="s">
        <v>215</v>
      </c>
    </row>
    <row r="451" spans="1:36">
      <c r="A451" s="178" t="s">
        <v>777</v>
      </c>
      <c r="B451" s="129" t="s">
        <v>215</v>
      </c>
      <c r="C451" s="129" t="s">
        <v>215</v>
      </c>
      <c r="D451" s="129" t="s">
        <v>215</v>
      </c>
      <c r="E451" s="170">
        <v>5474.326</v>
      </c>
      <c r="F451" s="170" t="s">
        <v>575</v>
      </c>
      <c r="G451" s="170" t="s">
        <v>575</v>
      </c>
      <c r="H451" s="170" t="s">
        <v>575</v>
      </c>
      <c r="I451" s="170" t="s">
        <v>575</v>
      </c>
      <c r="J451" s="129" t="s">
        <v>215</v>
      </c>
      <c r="K451" s="129" t="s">
        <v>215</v>
      </c>
      <c r="L451" s="129" t="s">
        <v>215</v>
      </c>
      <c r="M451" s="129" t="s">
        <v>215</v>
      </c>
    </row>
    <row r="452" spans="1:36">
      <c r="A452" s="178" t="s">
        <v>778</v>
      </c>
      <c r="B452" s="129" t="s">
        <v>215</v>
      </c>
      <c r="C452" s="129" t="s">
        <v>215</v>
      </c>
      <c r="D452" s="129" t="s">
        <v>215</v>
      </c>
      <c r="E452" s="170" t="s">
        <v>575</v>
      </c>
      <c r="F452" s="170" t="s">
        <v>575</v>
      </c>
      <c r="G452" s="170" t="s">
        <v>575</v>
      </c>
      <c r="H452" s="170" t="s">
        <v>575</v>
      </c>
      <c r="I452" s="170" t="s">
        <v>575</v>
      </c>
      <c r="J452" s="129" t="s">
        <v>215</v>
      </c>
      <c r="K452" s="129" t="s">
        <v>215</v>
      </c>
      <c r="L452" s="129" t="s">
        <v>215</v>
      </c>
      <c r="M452" s="129" t="s">
        <v>215</v>
      </c>
    </row>
    <row r="453" spans="1:36">
      <c r="A453" s="179" t="s">
        <v>779</v>
      </c>
      <c r="B453" s="129" t="s">
        <v>215</v>
      </c>
      <c r="C453" s="129" t="s">
        <v>215</v>
      </c>
      <c r="D453" s="129" t="s">
        <v>215</v>
      </c>
      <c r="E453" s="170" t="s">
        <v>575</v>
      </c>
      <c r="F453" s="170" t="s">
        <v>575</v>
      </c>
      <c r="G453" s="170">
        <v>5917.8748952000005</v>
      </c>
      <c r="H453" s="170" t="s">
        <v>575</v>
      </c>
      <c r="I453" s="170" t="s">
        <v>575</v>
      </c>
      <c r="J453" s="129" t="s">
        <v>215</v>
      </c>
      <c r="K453" s="129" t="s">
        <v>215</v>
      </c>
      <c r="L453" s="129" t="s">
        <v>215</v>
      </c>
      <c r="M453" s="129" t="s">
        <v>215</v>
      </c>
    </row>
    <row r="454" spans="1:36">
      <c r="A454" s="180" t="s">
        <v>780</v>
      </c>
      <c r="B454" s="170" t="s">
        <v>575</v>
      </c>
      <c r="C454" s="170" t="s">
        <v>575</v>
      </c>
      <c r="D454" s="170">
        <v>14.15208194400004</v>
      </c>
      <c r="E454" s="170" t="s">
        <v>575</v>
      </c>
      <c r="F454" s="170" t="s">
        <v>575</v>
      </c>
      <c r="G454" s="170" t="s">
        <v>575</v>
      </c>
      <c r="H454" s="170">
        <v>0.36221551272187003</v>
      </c>
      <c r="I454" s="170" t="s">
        <v>575</v>
      </c>
      <c r="J454" s="170">
        <v>3.0595650574289701</v>
      </c>
      <c r="K454" s="170">
        <v>2.2218459027463999</v>
      </c>
      <c r="L454" s="170">
        <v>3851.2231308671667</v>
      </c>
      <c r="M454" s="170">
        <v>0.17191986356898001</v>
      </c>
    </row>
    <row r="455" spans="1:36">
      <c r="A455" s="178" t="s">
        <v>781</v>
      </c>
      <c r="B455" s="129" t="s">
        <v>215</v>
      </c>
      <c r="C455" s="129" t="s">
        <v>215</v>
      </c>
      <c r="D455" s="129" t="s">
        <v>215</v>
      </c>
      <c r="E455" s="170" t="s">
        <v>575</v>
      </c>
      <c r="F455" s="170" t="s">
        <v>575</v>
      </c>
      <c r="G455" s="170" t="s">
        <v>575</v>
      </c>
      <c r="H455" s="170">
        <v>0.36221551272187003</v>
      </c>
      <c r="I455" s="170" t="s">
        <v>575</v>
      </c>
      <c r="J455" s="129" t="s">
        <v>215</v>
      </c>
      <c r="K455" s="129" t="s">
        <v>215</v>
      </c>
      <c r="L455" s="129" t="s">
        <v>215</v>
      </c>
      <c r="M455" s="129" t="s">
        <v>215</v>
      </c>
    </row>
    <row r="456" spans="1:36">
      <c r="A456" s="178" t="s">
        <v>782</v>
      </c>
      <c r="B456" s="129" t="s">
        <v>215</v>
      </c>
      <c r="C456" s="129" t="s">
        <v>215</v>
      </c>
      <c r="D456" s="129" t="s">
        <v>215</v>
      </c>
      <c r="E456" s="129" t="s">
        <v>215</v>
      </c>
      <c r="F456" s="170" t="s">
        <v>575</v>
      </c>
      <c r="G456" s="170" t="s">
        <v>215</v>
      </c>
      <c r="H456" s="170" t="s">
        <v>604</v>
      </c>
      <c r="I456" s="129" t="s">
        <v>215</v>
      </c>
      <c r="J456" s="129" t="s">
        <v>215</v>
      </c>
      <c r="K456" s="129" t="s">
        <v>215</v>
      </c>
      <c r="L456" s="129" t="s">
        <v>215</v>
      </c>
      <c r="M456" s="129" t="s">
        <v>215</v>
      </c>
    </row>
    <row r="457" spans="1:36">
      <c r="A457" s="178" t="s">
        <v>783</v>
      </c>
      <c r="B457" s="129" t="s">
        <v>215</v>
      </c>
      <c r="C457" s="129" t="s">
        <v>215</v>
      </c>
      <c r="D457" s="170">
        <v>14.15208194400004</v>
      </c>
      <c r="E457" s="129" t="s">
        <v>215</v>
      </c>
      <c r="F457" s="129" t="s">
        <v>215</v>
      </c>
      <c r="G457" s="129" t="s">
        <v>215</v>
      </c>
      <c r="H457" s="129" t="s">
        <v>215</v>
      </c>
      <c r="I457" s="129" t="s">
        <v>215</v>
      </c>
      <c r="J457" s="129" t="s">
        <v>215</v>
      </c>
      <c r="K457" s="129" t="s">
        <v>215</v>
      </c>
      <c r="L457" s="129" t="s">
        <v>215</v>
      </c>
      <c r="M457" s="129" t="s">
        <v>215</v>
      </c>
    </row>
    <row r="458" spans="1:36">
      <c r="A458" s="178" t="s">
        <v>784</v>
      </c>
      <c r="B458" s="170" t="s">
        <v>575</v>
      </c>
      <c r="C458" s="170" t="s">
        <v>575</v>
      </c>
      <c r="D458" s="170" t="s">
        <v>575</v>
      </c>
      <c r="E458" s="170" t="s">
        <v>575</v>
      </c>
      <c r="F458" s="170" t="s">
        <v>575</v>
      </c>
      <c r="G458" s="170" t="s">
        <v>575</v>
      </c>
      <c r="H458" s="170" t="s">
        <v>575</v>
      </c>
      <c r="I458" s="170" t="s">
        <v>575</v>
      </c>
      <c r="J458" s="170">
        <v>3.0595650574289701</v>
      </c>
      <c r="K458" s="170">
        <v>2.2218459027463999</v>
      </c>
      <c r="L458" s="170">
        <v>3851.2231308671667</v>
      </c>
      <c r="M458" s="170">
        <v>0.17191986356898001</v>
      </c>
    </row>
    <row r="459" spans="1:36">
      <c r="A459" s="177" t="s">
        <v>785</v>
      </c>
      <c r="B459" s="170" t="s">
        <v>575</v>
      </c>
      <c r="C459" s="170" t="s">
        <v>575</v>
      </c>
      <c r="D459" s="170">
        <v>0.41200961784130002</v>
      </c>
      <c r="E459" s="170" t="s">
        <v>661</v>
      </c>
      <c r="F459" s="170" t="s">
        <v>661</v>
      </c>
      <c r="G459" s="170" t="s">
        <v>575</v>
      </c>
      <c r="H459" s="170" t="s">
        <v>661</v>
      </c>
      <c r="I459" s="170" t="s">
        <v>661</v>
      </c>
      <c r="J459" s="170">
        <v>453.82441954455231</v>
      </c>
      <c r="K459" s="170">
        <v>613.85632533670321</v>
      </c>
      <c r="L459" s="170">
        <v>1739.7462559347221</v>
      </c>
      <c r="M459" s="170">
        <v>444.03799349246225</v>
      </c>
    </row>
    <row r="461" spans="1:36">
      <c r="A461" s="116" t="s">
        <v>786</v>
      </c>
      <c r="B461" s="154">
        <f>B412</f>
        <v>191652.86859140763</v>
      </c>
      <c r="C461" s="154">
        <f t="shared" ref="C461:M461" si="2">C412</f>
        <v>4.4228396639999996</v>
      </c>
      <c r="D461" s="154">
        <f t="shared" si="2"/>
        <v>76.499409240516357</v>
      </c>
      <c r="E461" s="154">
        <f t="shared" si="2"/>
        <v>114068.04132317071</v>
      </c>
      <c r="F461" s="154">
        <f t="shared" si="2"/>
        <v>6685.1696202922003</v>
      </c>
      <c r="G461" s="154">
        <f t="shared" si="2"/>
        <v>5917.8748952000005</v>
      </c>
      <c r="H461" s="154">
        <f t="shared" si="2"/>
        <v>0.51318586763019003</v>
      </c>
      <c r="I461" s="154">
        <f t="shared" si="2"/>
        <v>2.8289339760639999E-2</v>
      </c>
      <c r="J461" s="154">
        <f t="shared" si="2"/>
        <v>572.16514495327442</v>
      </c>
      <c r="K461" s="154">
        <f t="shared" si="2"/>
        <v>1557.1939910195872</v>
      </c>
      <c r="L461" s="154">
        <f t="shared" si="2"/>
        <v>5849.2197121443369</v>
      </c>
      <c r="M461" s="154">
        <f t="shared" si="2"/>
        <v>830.75987228203655</v>
      </c>
    </row>
    <row r="463" spans="1:36" ht="17.25">
      <c r="A463" s="438" t="s">
        <v>787</v>
      </c>
      <c r="B463" s="438"/>
      <c r="C463" s="438"/>
      <c r="D463" s="438"/>
      <c r="E463" s="438"/>
      <c r="F463" s="438"/>
      <c r="G463" s="438"/>
      <c r="H463" s="438"/>
      <c r="I463" s="438"/>
      <c r="J463" s="438"/>
      <c r="K463" s="438"/>
      <c r="L463" s="438"/>
      <c r="M463" s="438"/>
      <c r="N463" s="438"/>
      <c r="O463" s="438"/>
      <c r="P463" s="438"/>
      <c r="Q463" s="438"/>
      <c r="R463" s="182"/>
      <c r="S463" s="182"/>
      <c r="T463" s="182"/>
      <c r="U463" s="182"/>
      <c r="V463" s="182"/>
      <c r="W463" s="182"/>
      <c r="X463" s="182"/>
      <c r="Y463" s="182"/>
      <c r="Z463" s="182"/>
      <c r="AA463" s="182"/>
      <c r="AB463" s="182"/>
      <c r="AC463" s="182"/>
      <c r="AD463" s="182"/>
      <c r="AE463" s="182"/>
      <c r="AF463" s="183"/>
      <c r="AG463" s="182"/>
      <c r="AH463" s="182"/>
      <c r="AI463" s="156" t="s">
        <v>558</v>
      </c>
      <c r="AJ463" s="156"/>
    </row>
    <row r="464" spans="1:36" ht="15.75">
      <c r="A464" s="184" t="s">
        <v>788</v>
      </c>
      <c r="B464" s="185"/>
      <c r="C464" s="185"/>
      <c r="D464" s="185"/>
      <c r="E464" s="185"/>
      <c r="F464" s="185"/>
      <c r="G464" s="185"/>
      <c r="H464" s="185"/>
      <c r="I464" s="185"/>
      <c r="J464" s="185"/>
      <c r="K464" s="185"/>
      <c r="L464" s="185"/>
      <c r="M464" s="185"/>
      <c r="N464" s="185"/>
      <c r="O464" s="185"/>
      <c r="P464" s="185"/>
      <c r="Q464" s="185"/>
      <c r="R464" s="182"/>
      <c r="S464" s="182"/>
      <c r="T464" s="182"/>
      <c r="U464" s="182"/>
      <c r="V464" s="182"/>
      <c r="W464" s="182"/>
      <c r="X464" s="182"/>
      <c r="Y464" s="182"/>
      <c r="Z464" s="182"/>
      <c r="AA464" s="182"/>
      <c r="AB464" s="182"/>
      <c r="AC464" s="182"/>
      <c r="AD464" s="182"/>
      <c r="AE464" s="182"/>
      <c r="AF464" s="183"/>
      <c r="AG464" s="156"/>
      <c r="AH464" s="156"/>
      <c r="AI464" s="156" t="s">
        <v>559</v>
      </c>
      <c r="AJ464" s="156"/>
    </row>
    <row r="465" spans="1:36">
      <c r="A465" s="186"/>
      <c r="B465" s="182"/>
      <c r="C465" s="182"/>
      <c r="D465" s="182"/>
      <c r="E465" s="182"/>
      <c r="F465" s="182"/>
      <c r="G465" s="182"/>
      <c r="H465" s="182"/>
      <c r="I465" s="182"/>
      <c r="J465" s="182"/>
      <c r="K465" s="182"/>
      <c r="L465" s="182"/>
      <c r="M465" s="182"/>
      <c r="N465" s="182"/>
      <c r="O465" s="182"/>
      <c r="P465" s="182"/>
      <c r="Q465" s="182"/>
      <c r="R465" s="182"/>
      <c r="S465" s="182"/>
      <c r="T465" s="182"/>
      <c r="U465" s="182"/>
      <c r="V465" s="182"/>
      <c r="W465" s="182"/>
      <c r="X465" s="182"/>
      <c r="Y465" s="182"/>
      <c r="Z465" s="182"/>
      <c r="AA465" s="182"/>
      <c r="AB465" s="182"/>
      <c r="AC465" s="182"/>
      <c r="AD465" s="182"/>
      <c r="AE465" s="182"/>
      <c r="AF465" s="183"/>
      <c r="AG465" s="156"/>
      <c r="AH465" s="156"/>
      <c r="AI465" s="156" t="s">
        <v>560</v>
      </c>
      <c r="AJ465" s="156"/>
    </row>
    <row r="466" spans="1:36">
      <c r="A466" s="187"/>
      <c r="B466" s="182"/>
      <c r="C466" s="182"/>
      <c r="D466" s="182"/>
      <c r="E466" s="182"/>
      <c r="F466" s="182"/>
      <c r="G466" s="182"/>
      <c r="H466" s="182"/>
      <c r="I466" s="182"/>
      <c r="J466" s="182"/>
      <c r="K466" s="182"/>
      <c r="L466" s="182"/>
      <c r="M466" s="182"/>
      <c r="N466" s="182"/>
      <c r="O466" s="182"/>
      <c r="P466" s="182"/>
      <c r="Q466" s="182"/>
      <c r="R466" s="182"/>
      <c r="S466" s="182"/>
      <c r="T466" s="182"/>
      <c r="U466" s="182"/>
      <c r="V466" s="182"/>
      <c r="W466" s="182"/>
      <c r="X466" s="182"/>
      <c r="Y466" s="182"/>
      <c r="Z466" s="182"/>
      <c r="AA466" s="182"/>
      <c r="AB466" s="182"/>
      <c r="AC466" s="182"/>
      <c r="AD466" s="182"/>
      <c r="AE466" s="182"/>
      <c r="AF466" s="182"/>
      <c r="AG466" s="182"/>
      <c r="AH466" s="182"/>
      <c r="AI466" s="182"/>
      <c r="AJ466" s="182"/>
    </row>
    <row r="467" spans="1:36" ht="65.25">
      <c r="A467" s="432" t="s">
        <v>561</v>
      </c>
      <c r="B467" s="188" t="s">
        <v>789</v>
      </c>
      <c r="C467" s="189" t="s">
        <v>790</v>
      </c>
      <c r="D467" s="189" t="s">
        <v>791</v>
      </c>
      <c r="E467" s="189" t="s">
        <v>792</v>
      </c>
      <c r="F467" s="189" t="s">
        <v>793</v>
      </c>
      <c r="G467" s="189" t="s">
        <v>794</v>
      </c>
      <c r="H467" s="189" t="s">
        <v>795</v>
      </c>
      <c r="I467" s="189" t="s">
        <v>796</v>
      </c>
      <c r="J467" s="189" t="s">
        <v>797</v>
      </c>
      <c r="K467" s="189" t="s">
        <v>798</v>
      </c>
      <c r="L467" s="189" t="s">
        <v>799</v>
      </c>
      <c r="M467" s="189" t="s">
        <v>800</v>
      </c>
      <c r="N467" s="189" t="s">
        <v>801</v>
      </c>
      <c r="O467" s="189" t="s">
        <v>802</v>
      </c>
      <c r="P467" s="189" t="s">
        <v>803</v>
      </c>
      <c r="Q467" s="189" t="s">
        <v>804</v>
      </c>
      <c r="R467" s="189" t="s">
        <v>805</v>
      </c>
      <c r="S467" s="190" t="s">
        <v>806</v>
      </c>
      <c r="T467" s="190" t="s">
        <v>807</v>
      </c>
      <c r="U467" s="191" t="s">
        <v>808</v>
      </c>
      <c r="V467" s="189" t="s">
        <v>809</v>
      </c>
      <c r="W467" s="192" t="s">
        <v>810</v>
      </c>
      <c r="X467" s="192" t="s">
        <v>811</v>
      </c>
      <c r="Y467" s="192" t="s">
        <v>812</v>
      </c>
      <c r="Z467" s="192" t="s">
        <v>813</v>
      </c>
      <c r="AA467" s="192" t="s">
        <v>814</v>
      </c>
      <c r="AB467" s="192" t="s">
        <v>815</v>
      </c>
      <c r="AC467" s="192" t="s">
        <v>816</v>
      </c>
      <c r="AD467" s="193" t="s">
        <v>817</v>
      </c>
      <c r="AE467" s="193" t="s">
        <v>818</v>
      </c>
      <c r="AF467" s="191" t="s">
        <v>819</v>
      </c>
      <c r="AG467" s="189" t="s">
        <v>820</v>
      </c>
      <c r="AH467" s="191" t="s">
        <v>732</v>
      </c>
      <c r="AI467" s="190" t="s">
        <v>733</v>
      </c>
      <c r="AJ467" s="194" t="s">
        <v>821</v>
      </c>
    </row>
    <row r="468" spans="1:36" ht="38.25" thickBot="1">
      <c r="A468" s="433"/>
      <c r="B468" s="434" t="s">
        <v>822</v>
      </c>
      <c r="C468" s="435"/>
      <c r="D468" s="435"/>
      <c r="E468" s="435"/>
      <c r="F468" s="435"/>
      <c r="G468" s="435"/>
      <c r="H468" s="435"/>
      <c r="I468" s="435"/>
      <c r="J468" s="435"/>
      <c r="K468" s="435"/>
      <c r="L468" s="435"/>
      <c r="M468" s="435"/>
      <c r="N468" s="435"/>
      <c r="O468" s="435"/>
      <c r="P468" s="435"/>
      <c r="Q468" s="435"/>
      <c r="R468" s="436"/>
      <c r="S468" s="195"/>
      <c r="T468" s="195"/>
      <c r="U468" s="425" t="s">
        <v>823</v>
      </c>
      <c r="V468" s="426"/>
      <c r="W468" s="434" t="s">
        <v>822</v>
      </c>
      <c r="X468" s="435"/>
      <c r="Y468" s="435"/>
      <c r="Z468" s="435"/>
      <c r="AA468" s="435"/>
      <c r="AB468" s="435"/>
      <c r="AC468" s="436"/>
      <c r="AD468" s="195"/>
      <c r="AE468" s="195"/>
      <c r="AF468" s="425" t="s">
        <v>823</v>
      </c>
      <c r="AG468" s="426"/>
      <c r="AH468" s="196" t="s">
        <v>737</v>
      </c>
      <c r="AI468" s="197" t="s">
        <v>822</v>
      </c>
      <c r="AJ468" s="198" t="s">
        <v>822</v>
      </c>
    </row>
    <row r="469" spans="1:36" ht="15.75" thickTop="1">
      <c r="A469" s="199" t="s">
        <v>824</v>
      </c>
      <c r="B469" s="170">
        <v>1368.879828592615</v>
      </c>
      <c r="C469" s="170">
        <v>511.23099999999999</v>
      </c>
      <c r="D469" s="170" t="s">
        <v>600</v>
      </c>
      <c r="E469" s="170" t="s">
        <v>600</v>
      </c>
      <c r="F469" s="170">
        <v>2700.6672400000002</v>
      </c>
      <c r="G469" s="170" t="s">
        <v>600</v>
      </c>
      <c r="H469" s="170">
        <v>51303.730300000003</v>
      </c>
      <c r="I469" s="170" t="s">
        <v>600</v>
      </c>
      <c r="J469" s="170">
        <v>2108.0477999999998</v>
      </c>
      <c r="K469" s="170" t="s">
        <v>600</v>
      </c>
      <c r="L469" s="170" t="s">
        <v>600</v>
      </c>
      <c r="M469" s="170" t="s">
        <v>600</v>
      </c>
      <c r="N469" s="170" t="s">
        <v>600</v>
      </c>
      <c r="O469" s="170" t="s">
        <v>600</v>
      </c>
      <c r="P469" s="170" t="s">
        <v>600</v>
      </c>
      <c r="Q469" s="170">
        <v>124.76</v>
      </c>
      <c r="R469" s="170" t="s">
        <v>600</v>
      </c>
      <c r="S469" s="170" t="s">
        <v>600</v>
      </c>
      <c r="T469" s="170" t="s">
        <v>600</v>
      </c>
      <c r="U469" s="170" t="s">
        <v>575</v>
      </c>
      <c r="V469" s="129" t="s">
        <v>215</v>
      </c>
      <c r="W469" s="170">
        <v>537.36430140833227</v>
      </c>
      <c r="X469" s="170">
        <v>206.34667858055934</v>
      </c>
      <c r="Y469" s="170">
        <v>9.0044223607149796</v>
      </c>
      <c r="Z469" s="170" t="s">
        <v>600</v>
      </c>
      <c r="AA469" s="170">
        <v>11.369796578319169</v>
      </c>
      <c r="AB469" s="170" t="s">
        <v>600</v>
      </c>
      <c r="AC469" s="170" t="s">
        <v>600</v>
      </c>
      <c r="AD469" s="170" t="s">
        <v>600</v>
      </c>
      <c r="AE469" s="170" t="s">
        <v>600</v>
      </c>
      <c r="AF469" s="170" t="s">
        <v>575</v>
      </c>
      <c r="AG469" s="129" t="s">
        <v>215</v>
      </c>
      <c r="AH469" s="170">
        <v>5917.8748952000005</v>
      </c>
      <c r="AI469" s="170">
        <v>513.18586763019005</v>
      </c>
      <c r="AJ469" s="170">
        <v>28.289339760640001</v>
      </c>
    </row>
    <row r="470" spans="1:36">
      <c r="A470" s="199" t="s">
        <v>825</v>
      </c>
      <c r="B470" s="170">
        <v>1354.0760204081632</v>
      </c>
      <c r="C470" s="170" t="s">
        <v>575</v>
      </c>
      <c r="D470" s="170" t="s">
        <v>575</v>
      </c>
      <c r="E470" s="170" t="s">
        <v>575</v>
      </c>
      <c r="F470" s="170" t="s">
        <v>575</v>
      </c>
      <c r="G470" s="170" t="s">
        <v>575</v>
      </c>
      <c r="H470" s="170" t="s">
        <v>575</v>
      </c>
      <c r="I470" s="170" t="s">
        <v>575</v>
      </c>
      <c r="J470" s="170" t="s">
        <v>575</v>
      </c>
      <c r="K470" s="170" t="s">
        <v>575</v>
      </c>
      <c r="L470" s="170" t="s">
        <v>575</v>
      </c>
      <c r="M470" s="170" t="s">
        <v>575</v>
      </c>
      <c r="N470" s="170" t="s">
        <v>575</v>
      </c>
      <c r="O470" s="170" t="s">
        <v>575</v>
      </c>
      <c r="P470" s="170" t="s">
        <v>575</v>
      </c>
      <c r="Q470" s="170" t="s">
        <v>575</v>
      </c>
      <c r="R470" s="170" t="s">
        <v>575</v>
      </c>
      <c r="S470" s="170" t="s">
        <v>575</v>
      </c>
      <c r="T470" s="170" t="s">
        <v>575</v>
      </c>
      <c r="U470" s="170" t="s">
        <v>575</v>
      </c>
      <c r="V470" s="129" t="s">
        <v>215</v>
      </c>
      <c r="W470" s="170" t="s">
        <v>575</v>
      </c>
      <c r="X470" s="170" t="s">
        <v>575</v>
      </c>
      <c r="Y470" s="170" t="s">
        <v>575</v>
      </c>
      <c r="Z470" s="170" t="s">
        <v>575</v>
      </c>
      <c r="AA470" s="170" t="s">
        <v>575</v>
      </c>
      <c r="AB470" s="170" t="s">
        <v>575</v>
      </c>
      <c r="AC470" s="170" t="s">
        <v>575</v>
      </c>
      <c r="AD470" s="170" t="s">
        <v>575</v>
      </c>
      <c r="AE470" s="170" t="s">
        <v>575</v>
      </c>
      <c r="AF470" s="170" t="s">
        <v>575</v>
      </c>
      <c r="AG470" s="129" t="s">
        <v>215</v>
      </c>
      <c r="AH470" s="170" t="s">
        <v>575</v>
      </c>
      <c r="AI470" s="170" t="s">
        <v>575</v>
      </c>
      <c r="AJ470" s="170" t="s">
        <v>575</v>
      </c>
    </row>
    <row r="471" spans="1:36">
      <c r="A471" s="178" t="s">
        <v>826</v>
      </c>
      <c r="B471" s="170">
        <v>1354.0760204081632</v>
      </c>
      <c r="C471" s="170" t="s">
        <v>575</v>
      </c>
      <c r="D471" s="170" t="s">
        <v>575</v>
      </c>
      <c r="E471" s="170" t="s">
        <v>575</v>
      </c>
      <c r="F471" s="170" t="s">
        <v>575</v>
      </c>
      <c r="G471" s="170" t="s">
        <v>575</v>
      </c>
      <c r="H471" s="170" t="s">
        <v>575</v>
      </c>
      <c r="I471" s="170" t="s">
        <v>575</v>
      </c>
      <c r="J471" s="170" t="s">
        <v>575</v>
      </c>
      <c r="K471" s="170" t="s">
        <v>575</v>
      </c>
      <c r="L471" s="170" t="s">
        <v>575</v>
      </c>
      <c r="M471" s="170" t="s">
        <v>575</v>
      </c>
      <c r="N471" s="170" t="s">
        <v>575</v>
      </c>
      <c r="O471" s="170" t="s">
        <v>575</v>
      </c>
      <c r="P471" s="170" t="s">
        <v>575</v>
      </c>
      <c r="Q471" s="170" t="s">
        <v>575</v>
      </c>
      <c r="R471" s="170" t="s">
        <v>575</v>
      </c>
      <c r="S471" s="170" t="s">
        <v>575</v>
      </c>
      <c r="T471" s="170" t="s">
        <v>575</v>
      </c>
      <c r="U471" s="170" t="s">
        <v>575</v>
      </c>
      <c r="V471" s="129" t="s">
        <v>215</v>
      </c>
      <c r="W471" s="170" t="s">
        <v>575</v>
      </c>
      <c r="X471" s="170" t="s">
        <v>575</v>
      </c>
      <c r="Y471" s="170" t="s">
        <v>575</v>
      </c>
      <c r="Z471" s="170" t="s">
        <v>575</v>
      </c>
      <c r="AA471" s="170" t="s">
        <v>575</v>
      </c>
      <c r="AB471" s="170" t="s">
        <v>575</v>
      </c>
      <c r="AC471" s="170" t="s">
        <v>575</v>
      </c>
      <c r="AD471" s="170" t="s">
        <v>575</v>
      </c>
      <c r="AE471" s="170" t="s">
        <v>575</v>
      </c>
      <c r="AF471" s="170" t="s">
        <v>575</v>
      </c>
      <c r="AG471" s="129" t="s">
        <v>215</v>
      </c>
      <c r="AH471" s="170" t="s">
        <v>575</v>
      </c>
      <c r="AI471" s="170" t="s">
        <v>575</v>
      </c>
      <c r="AJ471" s="170" t="s">
        <v>575</v>
      </c>
    </row>
    <row r="472" spans="1:36">
      <c r="A472" s="200" t="s">
        <v>827</v>
      </c>
      <c r="B472" s="170">
        <v>1354.0760204081632</v>
      </c>
      <c r="C472" s="170" t="s">
        <v>575</v>
      </c>
      <c r="D472" s="170" t="s">
        <v>575</v>
      </c>
      <c r="E472" s="170" t="s">
        <v>575</v>
      </c>
      <c r="F472" s="170" t="s">
        <v>575</v>
      </c>
      <c r="G472" s="170" t="s">
        <v>575</v>
      </c>
      <c r="H472" s="170" t="s">
        <v>575</v>
      </c>
      <c r="I472" s="170" t="s">
        <v>575</v>
      </c>
      <c r="J472" s="170" t="s">
        <v>575</v>
      </c>
      <c r="K472" s="170" t="s">
        <v>575</v>
      </c>
      <c r="L472" s="170" t="s">
        <v>575</v>
      </c>
      <c r="M472" s="170" t="s">
        <v>575</v>
      </c>
      <c r="N472" s="170" t="s">
        <v>575</v>
      </c>
      <c r="O472" s="170" t="s">
        <v>575</v>
      </c>
      <c r="P472" s="170" t="s">
        <v>575</v>
      </c>
      <c r="Q472" s="170" t="s">
        <v>575</v>
      </c>
      <c r="R472" s="170" t="s">
        <v>575</v>
      </c>
      <c r="S472" s="170" t="s">
        <v>575</v>
      </c>
      <c r="T472" s="170" t="s">
        <v>575</v>
      </c>
      <c r="U472" s="170" t="s">
        <v>575</v>
      </c>
      <c r="V472" s="129" t="s">
        <v>215</v>
      </c>
      <c r="W472" s="170" t="s">
        <v>575</v>
      </c>
      <c r="X472" s="170" t="s">
        <v>575</v>
      </c>
      <c r="Y472" s="170" t="s">
        <v>575</v>
      </c>
      <c r="Z472" s="170" t="s">
        <v>575</v>
      </c>
      <c r="AA472" s="170" t="s">
        <v>575</v>
      </c>
      <c r="AB472" s="170" t="s">
        <v>575</v>
      </c>
      <c r="AC472" s="170" t="s">
        <v>575</v>
      </c>
      <c r="AD472" s="170" t="s">
        <v>575</v>
      </c>
      <c r="AE472" s="170" t="s">
        <v>575</v>
      </c>
      <c r="AF472" s="170" t="s">
        <v>575</v>
      </c>
      <c r="AG472" s="129" t="s">
        <v>215</v>
      </c>
      <c r="AH472" s="170" t="s">
        <v>575</v>
      </c>
      <c r="AI472" s="170" t="s">
        <v>575</v>
      </c>
      <c r="AJ472" s="170" t="s">
        <v>575</v>
      </c>
    </row>
    <row r="473" spans="1:36">
      <c r="A473" s="200" t="s">
        <v>828</v>
      </c>
      <c r="B473" s="170" t="s">
        <v>575</v>
      </c>
      <c r="C473" s="170" t="s">
        <v>575</v>
      </c>
      <c r="D473" s="170" t="s">
        <v>575</v>
      </c>
      <c r="E473" s="170" t="s">
        <v>575</v>
      </c>
      <c r="F473" s="170" t="s">
        <v>575</v>
      </c>
      <c r="G473" s="170" t="s">
        <v>575</v>
      </c>
      <c r="H473" s="170" t="s">
        <v>575</v>
      </c>
      <c r="I473" s="170" t="s">
        <v>575</v>
      </c>
      <c r="J473" s="170" t="s">
        <v>575</v>
      </c>
      <c r="K473" s="170" t="s">
        <v>575</v>
      </c>
      <c r="L473" s="170" t="s">
        <v>575</v>
      </c>
      <c r="M473" s="170" t="s">
        <v>575</v>
      </c>
      <c r="N473" s="170" t="s">
        <v>575</v>
      </c>
      <c r="O473" s="170" t="s">
        <v>575</v>
      </c>
      <c r="P473" s="170" t="s">
        <v>575</v>
      </c>
      <c r="Q473" s="170" t="s">
        <v>575</v>
      </c>
      <c r="R473" s="170" t="s">
        <v>575</v>
      </c>
      <c r="S473" s="170" t="s">
        <v>575</v>
      </c>
      <c r="T473" s="170" t="s">
        <v>575</v>
      </c>
      <c r="U473" s="170" t="s">
        <v>575</v>
      </c>
      <c r="V473" s="129" t="s">
        <v>215</v>
      </c>
      <c r="W473" s="170" t="s">
        <v>575</v>
      </c>
      <c r="X473" s="170" t="s">
        <v>575</v>
      </c>
      <c r="Y473" s="170" t="s">
        <v>575</v>
      </c>
      <c r="Z473" s="170" t="s">
        <v>575</v>
      </c>
      <c r="AA473" s="170" t="s">
        <v>575</v>
      </c>
      <c r="AB473" s="170" t="s">
        <v>575</v>
      </c>
      <c r="AC473" s="170" t="s">
        <v>575</v>
      </c>
      <c r="AD473" s="170" t="s">
        <v>575</v>
      </c>
      <c r="AE473" s="170" t="s">
        <v>575</v>
      </c>
      <c r="AF473" s="170" t="s">
        <v>575</v>
      </c>
      <c r="AG473" s="129" t="s">
        <v>215</v>
      </c>
      <c r="AH473" s="170" t="s">
        <v>575</v>
      </c>
      <c r="AI473" s="170" t="s">
        <v>575</v>
      </c>
      <c r="AJ473" s="170" t="s">
        <v>575</v>
      </c>
    </row>
    <row r="474" spans="1:36">
      <c r="A474" s="178" t="s">
        <v>829</v>
      </c>
      <c r="B474" s="170" t="s">
        <v>575</v>
      </c>
      <c r="C474" s="170" t="s">
        <v>575</v>
      </c>
      <c r="D474" s="170" t="s">
        <v>575</v>
      </c>
      <c r="E474" s="170" t="s">
        <v>575</v>
      </c>
      <c r="F474" s="170" t="s">
        <v>575</v>
      </c>
      <c r="G474" s="170" t="s">
        <v>575</v>
      </c>
      <c r="H474" s="170" t="s">
        <v>575</v>
      </c>
      <c r="I474" s="170" t="s">
        <v>575</v>
      </c>
      <c r="J474" s="170" t="s">
        <v>575</v>
      </c>
      <c r="K474" s="170" t="s">
        <v>575</v>
      </c>
      <c r="L474" s="170" t="s">
        <v>575</v>
      </c>
      <c r="M474" s="170" t="s">
        <v>575</v>
      </c>
      <c r="N474" s="170" t="s">
        <v>575</v>
      </c>
      <c r="O474" s="170" t="s">
        <v>575</v>
      </c>
      <c r="P474" s="170" t="s">
        <v>575</v>
      </c>
      <c r="Q474" s="170" t="s">
        <v>575</v>
      </c>
      <c r="R474" s="170" t="s">
        <v>575</v>
      </c>
      <c r="S474" s="170" t="s">
        <v>575</v>
      </c>
      <c r="T474" s="170" t="s">
        <v>575</v>
      </c>
      <c r="U474" s="170" t="s">
        <v>575</v>
      </c>
      <c r="V474" s="129" t="s">
        <v>215</v>
      </c>
      <c r="W474" s="170" t="s">
        <v>575</v>
      </c>
      <c r="X474" s="170" t="s">
        <v>575</v>
      </c>
      <c r="Y474" s="170" t="s">
        <v>575</v>
      </c>
      <c r="Z474" s="170" t="s">
        <v>575</v>
      </c>
      <c r="AA474" s="170" t="s">
        <v>575</v>
      </c>
      <c r="AB474" s="170" t="s">
        <v>575</v>
      </c>
      <c r="AC474" s="170" t="s">
        <v>575</v>
      </c>
      <c r="AD474" s="170" t="s">
        <v>575</v>
      </c>
      <c r="AE474" s="170" t="s">
        <v>575</v>
      </c>
      <c r="AF474" s="170" t="s">
        <v>575</v>
      </c>
      <c r="AG474" s="129" t="s">
        <v>215</v>
      </c>
      <c r="AH474" s="170" t="s">
        <v>575</v>
      </c>
      <c r="AI474" s="170" t="s">
        <v>575</v>
      </c>
      <c r="AJ474" s="170" t="s">
        <v>575</v>
      </c>
    </row>
    <row r="475" spans="1:36">
      <c r="A475" s="199" t="s">
        <v>830</v>
      </c>
      <c r="B475" s="170" t="s">
        <v>575</v>
      </c>
      <c r="C475" s="170" t="s">
        <v>575</v>
      </c>
      <c r="D475" s="170" t="s">
        <v>575</v>
      </c>
      <c r="E475" s="170" t="s">
        <v>575</v>
      </c>
      <c r="F475" s="170" t="s">
        <v>575</v>
      </c>
      <c r="G475" s="170" t="s">
        <v>575</v>
      </c>
      <c r="H475" s="170" t="s">
        <v>621</v>
      </c>
      <c r="I475" s="170" t="s">
        <v>575</v>
      </c>
      <c r="J475" s="170" t="s">
        <v>575</v>
      </c>
      <c r="K475" s="170" t="s">
        <v>575</v>
      </c>
      <c r="L475" s="170" t="s">
        <v>575</v>
      </c>
      <c r="M475" s="170" t="s">
        <v>575</v>
      </c>
      <c r="N475" s="170" t="s">
        <v>575</v>
      </c>
      <c r="O475" s="170" t="s">
        <v>575</v>
      </c>
      <c r="P475" s="170" t="s">
        <v>575</v>
      </c>
      <c r="Q475" s="170" t="s">
        <v>575</v>
      </c>
      <c r="R475" s="170" t="s">
        <v>575</v>
      </c>
      <c r="S475" s="170" t="s">
        <v>575</v>
      </c>
      <c r="T475" s="170" t="s">
        <v>575</v>
      </c>
      <c r="U475" s="170" t="s">
        <v>575</v>
      </c>
      <c r="V475" s="129" t="s">
        <v>215</v>
      </c>
      <c r="W475" s="170">
        <v>391.00292248704386</v>
      </c>
      <c r="X475" s="170">
        <v>45.101851511540602</v>
      </c>
      <c r="Y475" s="170" t="s">
        <v>575</v>
      </c>
      <c r="Z475" s="170" t="s">
        <v>575</v>
      </c>
      <c r="AA475" s="170" t="s">
        <v>575</v>
      </c>
      <c r="AB475" s="170" t="s">
        <v>575</v>
      </c>
      <c r="AC475" s="170" t="s">
        <v>575</v>
      </c>
      <c r="AD475" s="170" t="s">
        <v>575</v>
      </c>
      <c r="AE475" s="170" t="s">
        <v>575</v>
      </c>
      <c r="AF475" s="170" t="s">
        <v>575</v>
      </c>
      <c r="AG475" s="129" t="s">
        <v>215</v>
      </c>
      <c r="AH475" s="170" t="s">
        <v>575</v>
      </c>
      <c r="AI475" s="170">
        <v>120.41830440901001</v>
      </c>
      <c r="AJ475" s="170" t="s">
        <v>575</v>
      </c>
    </row>
    <row r="476" spans="1:36">
      <c r="A476" s="178" t="s">
        <v>831</v>
      </c>
      <c r="B476" s="129" t="s">
        <v>215</v>
      </c>
      <c r="C476" s="129" t="s">
        <v>215</v>
      </c>
      <c r="D476" s="129" t="s">
        <v>215</v>
      </c>
      <c r="E476" s="129" t="s">
        <v>215</v>
      </c>
      <c r="F476" s="129" t="s">
        <v>215</v>
      </c>
      <c r="G476" s="129" t="s">
        <v>215</v>
      </c>
      <c r="H476" s="129" t="s">
        <v>215</v>
      </c>
      <c r="I476" s="129" t="s">
        <v>215</v>
      </c>
      <c r="J476" s="129" t="s">
        <v>215</v>
      </c>
      <c r="K476" s="129" t="s">
        <v>215</v>
      </c>
      <c r="L476" s="129" t="s">
        <v>215</v>
      </c>
      <c r="M476" s="129" t="s">
        <v>215</v>
      </c>
      <c r="N476" s="129" t="s">
        <v>215</v>
      </c>
      <c r="O476" s="129" t="s">
        <v>215</v>
      </c>
      <c r="P476" s="129" t="s">
        <v>215</v>
      </c>
      <c r="Q476" s="129" t="s">
        <v>215</v>
      </c>
      <c r="R476" s="129" t="s">
        <v>215</v>
      </c>
      <c r="S476" s="129" t="s">
        <v>215</v>
      </c>
      <c r="T476" s="129" t="s">
        <v>215</v>
      </c>
      <c r="U476" s="129" t="s">
        <v>215</v>
      </c>
      <c r="V476" s="129" t="s">
        <v>215</v>
      </c>
      <c r="W476" s="170">
        <v>391.00292248704386</v>
      </c>
      <c r="X476" s="170">
        <v>45.101851511540602</v>
      </c>
      <c r="Y476" s="170" t="s">
        <v>575</v>
      </c>
      <c r="Z476" s="170" t="s">
        <v>575</v>
      </c>
      <c r="AA476" s="170" t="s">
        <v>575</v>
      </c>
      <c r="AB476" s="170" t="s">
        <v>575</v>
      </c>
      <c r="AC476" s="170" t="s">
        <v>575</v>
      </c>
      <c r="AD476" s="170" t="s">
        <v>575</v>
      </c>
      <c r="AE476" s="170" t="s">
        <v>575</v>
      </c>
      <c r="AF476" s="170" t="s">
        <v>575</v>
      </c>
      <c r="AG476" s="129" t="s">
        <v>215</v>
      </c>
      <c r="AH476" s="129" t="s">
        <v>215</v>
      </c>
      <c r="AI476" s="170" t="s">
        <v>575</v>
      </c>
      <c r="AJ476" s="129" t="s">
        <v>215</v>
      </c>
    </row>
    <row r="477" spans="1:36">
      <c r="A477" s="178" t="s">
        <v>832</v>
      </c>
      <c r="B477" s="170" t="s">
        <v>575</v>
      </c>
      <c r="C477" s="170" t="s">
        <v>575</v>
      </c>
      <c r="D477" s="170" t="s">
        <v>575</v>
      </c>
      <c r="E477" s="170" t="s">
        <v>575</v>
      </c>
      <c r="F477" s="170" t="s">
        <v>575</v>
      </c>
      <c r="G477" s="170" t="s">
        <v>575</v>
      </c>
      <c r="H477" s="170" t="s">
        <v>607</v>
      </c>
      <c r="I477" s="170" t="s">
        <v>575</v>
      </c>
      <c r="J477" s="170" t="s">
        <v>575</v>
      </c>
      <c r="K477" s="170" t="s">
        <v>575</v>
      </c>
      <c r="L477" s="170" t="s">
        <v>575</v>
      </c>
      <c r="M477" s="170" t="s">
        <v>575</v>
      </c>
      <c r="N477" s="170" t="s">
        <v>575</v>
      </c>
      <c r="O477" s="170" t="s">
        <v>575</v>
      </c>
      <c r="P477" s="170" t="s">
        <v>575</v>
      </c>
      <c r="Q477" s="170" t="s">
        <v>575</v>
      </c>
      <c r="R477" s="170" t="s">
        <v>575</v>
      </c>
      <c r="S477" s="170" t="s">
        <v>575</v>
      </c>
      <c r="T477" s="170" t="s">
        <v>575</v>
      </c>
      <c r="U477" s="170" t="s">
        <v>575</v>
      </c>
      <c r="V477" s="129" t="s">
        <v>215</v>
      </c>
      <c r="W477" s="170" t="s">
        <v>575</v>
      </c>
      <c r="X477" s="170" t="s">
        <v>575</v>
      </c>
      <c r="Y477" s="170" t="s">
        <v>575</v>
      </c>
      <c r="Z477" s="170" t="s">
        <v>575</v>
      </c>
      <c r="AA477" s="170" t="s">
        <v>575</v>
      </c>
      <c r="AB477" s="170" t="s">
        <v>575</v>
      </c>
      <c r="AC477" s="170" t="s">
        <v>575</v>
      </c>
      <c r="AD477" s="170" t="s">
        <v>575</v>
      </c>
      <c r="AE477" s="170" t="s">
        <v>575</v>
      </c>
      <c r="AF477" s="170" t="s">
        <v>575</v>
      </c>
      <c r="AG477" s="129" t="s">
        <v>215</v>
      </c>
      <c r="AH477" s="170" t="s">
        <v>575</v>
      </c>
      <c r="AI477" s="170">
        <v>120.41830440900908</v>
      </c>
      <c r="AJ477" s="129" t="s">
        <v>215</v>
      </c>
    </row>
    <row r="478" spans="1:36">
      <c r="A478" s="179" t="s">
        <v>833</v>
      </c>
      <c r="B478" s="170" t="s">
        <v>575</v>
      </c>
      <c r="C478" s="170" t="s">
        <v>575</v>
      </c>
      <c r="D478" s="170" t="s">
        <v>575</v>
      </c>
      <c r="E478" s="170" t="s">
        <v>575</v>
      </c>
      <c r="F478" s="170" t="s">
        <v>575</v>
      </c>
      <c r="G478" s="170" t="s">
        <v>575</v>
      </c>
      <c r="H478" s="170" t="s">
        <v>575</v>
      </c>
      <c r="I478" s="170" t="s">
        <v>575</v>
      </c>
      <c r="J478" s="170" t="s">
        <v>575</v>
      </c>
      <c r="K478" s="170" t="s">
        <v>575</v>
      </c>
      <c r="L478" s="170" t="s">
        <v>575</v>
      </c>
      <c r="M478" s="170" t="s">
        <v>575</v>
      </c>
      <c r="N478" s="170" t="s">
        <v>575</v>
      </c>
      <c r="O478" s="170" t="s">
        <v>575</v>
      </c>
      <c r="P478" s="170" t="s">
        <v>575</v>
      </c>
      <c r="Q478" s="170" t="s">
        <v>575</v>
      </c>
      <c r="R478" s="170" t="s">
        <v>575</v>
      </c>
      <c r="S478" s="170" t="s">
        <v>575</v>
      </c>
      <c r="T478" s="170" t="s">
        <v>575</v>
      </c>
      <c r="U478" s="170" t="s">
        <v>575</v>
      </c>
      <c r="V478" s="129" t="s">
        <v>215</v>
      </c>
      <c r="W478" s="170" t="s">
        <v>575</v>
      </c>
      <c r="X478" s="170" t="s">
        <v>575</v>
      </c>
      <c r="Y478" s="170" t="s">
        <v>575</v>
      </c>
      <c r="Z478" s="170" t="s">
        <v>575</v>
      </c>
      <c r="AA478" s="170" t="s">
        <v>575</v>
      </c>
      <c r="AB478" s="170" t="s">
        <v>575</v>
      </c>
      <c r="AC478" s="170" t="s">
        <v>575</v>
      </c>
      <c r="AD478" s="170" t="s">
        <v>575</v>
      </c>
      <c r="AE478" s="170" t="s">
        <v>575</v>
      </c>
      <c r="AF478" s="170" t="s">
        <v>575</v>
      </c>
      <c r="AG478" s="129" t="s">
        <v>215</v>
      </c>
      <c r="AH478" s="170" t="s">
        <v>575</v>
      </c>
      <c r="AI478" s="170" t="s">
        <v>575</v>
      </c>
      <c r="AJ478" s="170" t="s">
        <v>575</v>
      </c>
    </row>
    <row r="479" spans="1:36">
      <c r="A479" s="201" t="s">
        <v>767</v>
      </c>
      <c r="B479" s="170">
        <v>13.653808184451821</v>
      </c>
      <c r="C479" s="170" t="s">
        <v>600</v>
      </c>
      <c r="D479" s="170" t="s">
        <v>600</v>
      </c>
      <c r="E479" s="170" t="s">
        <v>600</v>
      </c>
      <c r="F479" s="170" t="s">
        <v>600</v>
      </c>
      <c r="G479" s="170" t="s">
        <v>600</v>
      </c>
      <c r="H479" s="170" t="s">
        <v>600</v>
      </c>
      <c r="I479" s="170" t="s">
        <v>600</v>
      </c>
      <c r="J479" s="170" t="s">
        <v>600</v>
      </c>
      <c r="K479" s="170" t="s">
        <v>600</v>
      </c>
      <c r="L479" s="170" t="s">
        <v>600</v>
      </c>
      <c r="M479" s="170" t="s">
        <v>600</v>
      </c>
      <c r="N479" s="170" t="s">
        <v>600</v>
      </c>
      <c r="O479" s="170" t="s">
        <v>600</v>
      </c>
      <c r="P479" s="170" t="s">
        <v>600</v>
      </c>
      <c r="Q479" s="170" t="s">
        <v>600</v>
      </c>
      <c r="R479" s="170" t="s">
        <v>600</v>
      </c>
      <c r="S479" s="170" t="s">
        <v>600</v>
      </c>
      <c r="T479" s="170" t="s">
        <v>600</v>
      </c>
      <c r="U479" s="170" t="s">
        <v>575</v>
      </c>
      <c r="V479" s="129" t="s">
        <v>215</v>
      </c>
      <c r="W479" s="170">
        <v>144.24217892128843</v>
      </c>
      <c r="X479" s="170">
        <v>161.24482706901873</v>
      </c>
      <c r="Y479" s="170">
        <v>9.0044223607149796</v>
      </c>
      <c r="Z479" s="170" t="s">
        <v>600</v>
      </c>
      <c r="AA479" s="170">
        <v>11.369796578319169</v>
      </c>
      <c r="AB479" s="170" t="s">
        <v>600</v>
      </c>
      <c r="AC479" s="170" t="s">
        <v>600</v>
      </c>
      <c r="AD479" s="170" t="s">
        <v>600</v>
      </c>
      <c r="AE479" s="170" t="s">
        <v>600</v>
      </c>
      <c r="AF479" s="170" t="s">
        <v>575</v>
      </c>
      <c r="AG479" s="129" t="s">
        <v>215</v>
      </c>
      <c r="AH479" s="170" t="s">
        <v>575</v>
      </c>
      <c r="AI479" s="170">
        <v>30.55205049930526</v>
      </c>
      <c r="AJ479" s="170">
        <v>28.28933976063529</v>
      </c>
    </row>
    <row r="480" spans="1:36">
      <c r="A480" s="178" t="s">
        <v>768</v>
      </c>
      <c r="B480" s="170">
        <v>13.653808184451821</v>
      </c>
      <c r="C480" s="170" t="s">
        <v>575</v>
      </c>
      <c r="D480" s="170" t="s">
        <v>575</v>
      </c>
      <c r="E480" s="170" t="s">
        <v>575</v>
      </c>
      <c r="F480" s="170" t="s">
        <v>575</v>
      </c>
      <c r="G480" s="170" t="s">
        <v>575</v>
      </c>
      <c r="H480" s="170" t="s">
        <v>575</v>
      </c>
      <c r="I480" s="170" t="s">
        <v>575</v>
      </c>
      <c r="J480" s="170" t="s">
        <v>575</v>
      </c>
      <c r="K480" s="170" t="s">
        <v>575</v>
      </c>
      <c r="L480" s="170" t="s">
        <v>575</v>
      </c>
      <c r="M480" s="170" t="s">
        <v>575</v>
      </c>
      <c r="N480" s="170" t="s">
        <v>575</v>
      </c>
      <c r="O480" s="170" t="s">
        <v>575</v>
      </c>
      <c r="P480" s="170" t="s">
        <v>575</v>
      </c>
      <c r="Q480" s="170" t="s">
        <v>575</v>
      </c>
      <c r="R480" s="170" t="s">
        <v>575</v>
      </c>
      <c r="S480" s="170" t="s">
        <v>575</v>
      </c>
      <c r="T480" s="170" t="s">
        <v>575</v>
      </c>
      <c r="U480" s="170" t="s">
        <v>575</v>
      </c>
      <c r="V480" s="129" t="s">
        <v>215</v>
      </c>
      <c r="W480" s="170">
        <v>144.24217892128843</v>
      </c>
      <c r="X480" s="170">
        <v>161.24482706901873</v>
      </c>
      <c r="Y480" s="170">
        <v>9.0044223607149796</v>
      </c>
      <c r="Z480" s="170" t="s">
        <v>575</v>
      </c>
      <c r="AA480" s="170">
        <v>11.369796578319169</v>
      </c>
      <c r="AB480" s="170" t="s">
        <v>575</v>
      </c>
      <c r="AC480" s="170" t="s">
        <v>575</v>
      </c>
      <c r="AD480" s="170" t="s">
        <v>575</v>
      </c>
      <c r="AE480" s="170" t="s">
        <v>575</v>
      </c>
      <c r="AF480" s="170" t="s">
        <v>575</v>
      </c>
      <c r="AG480" s="129" t="s">
        <v>215</v>
      </c>
      <c r="AH480" s="170" t="s">
        <v>575</v>
      </c>
      <c r="AI480" s="170">
        <v>30.55205049930526</v>
      </c>
      <c r="AJ480" s="170">
        <v>28.28933976063529</v>
      </c>
    </row>
    <row r="481" spans="1:36">
      <c r="A481" s="178" t="s">
        <v>769</v>
      </c>
      <c r="B481" s="170" t="s">
        <v>604</v>
      </c>
      <c r="C481" s="170" t="s">
        <v>604</v>
      </c>
      <c r="D481" s="170" t="s">
        <v>604</v>
      </c>
      <c r="E481" s="170" t="s">
        <v>604</v>
      </c>
      <c r="F481" s="170" t="s">
        <v>604</v>
      </c>
      <c r="G481" s="170" t="s">
        <v>604</v>
      </c>
      <c r="H481" s="170" t="s">
        <v>604</v>
      </c>
      <c r="I481" s="170" t="s">
        <v>604</v>
      </c>
      <c r="J481" s="170" t="s">
        <v>604</v>
      </c>
      <c r="K481" s="170" t="s">
        <v>604</v>
      </c>
      <c r="L481" s="170" t="s">
        <v>604</v>
      </c>
      <c r="M481" s="170" t="s">
        <v>604</v>
      </c>
      <c r="N481" s="170" t="s">
        <v>604</v>
      </c>
      <c r="O481" s="170" t="s">
        <v>604</v>
      </c>
      <c r="P481" s="170" t="s">
        <v>604</v>
      </c>
      <c r="Q481" s="170" t="s">
        <v>604</v>
      </c>
      <c r="R481" s="170" t="s">
        <v>604</v>
      </c>
      <c r="S481" s="170" t="s">
        <v>604</v>
      </c>
      <c r="T481" s="170" t="s">
        <v>604</v>
      </c>
      <c r="U481" s="170" t="s">
        <v>575</v>
      </c>
      <c r="V481" s="129" t="s">
        <v>215</v>
      </c>
      <c r="W481" s="170" t="s">
        <v>604</v>
      </c>
      <c r="X481" s="170" t="s">
        <v>604</v>
      </c>
      <c r="Y481" s="170" t="s">
        <v>604</v>
      </c>
      <c r="Z481" s="170" t="s">
        <v>604</v>
      </c>
      <c r="AA481" s="170" t="s">
        <v>604</v>
      </c>
      <c r="AB481" s="170" t="s">
        <v>604</v>
      </c>
      <c r="AC481" s="170" t="s">
        <v>604</v>
      </c>
      <c r="AD481" s="170" t="s">
        <v>604</v>
      </c>
      <c r="AE481" s="170" t="s">
        <v>604</v>
      </c>
      <c r="AF481" s="170" t="s">
        <v>575</v>
      </c>
      <c r="AG481" s="129" t="s">
        <v>215</v>
      </c>
      <c r="AH481" s="170" t="s">
        <v>575</v>
      </c>
      <c r="AI481" s="170" t="s">
        <v>604</v>
      </c>
      <c r="AJ481" s="170" t="s">
        <v>604</v>
      </c>
    </row>
    <row r="482" spans="1:36">
      <c r="A482" s="178" t="s">
        <v>770</v>
      </c>
      <c r="B482" s="170" t="s">
        <v>604</v>
      </c>
      <c r="C482" s="170" t="s">
        <v>604</v>
      </c>
      <c r="D482" s="170" t="s">
        <v>604</v>
      </c>
      <c r="E482" s="170" t="s">
        <v>604</v>
      </c>
      <c r="F482" s="170" t="s">
        <v>604</v>
      </c>
      <c r="G482" s="170" t="s">
        <v>604</v>
      </c>
      <c r="H482" s="170" t="s">
        <v>604</v>
      </c>
      <c r="I482" s="170" t="s">
        <v>604</v>
      </c>
      <c r="J482" s="170" t="s">
        <v>604</v>
      </c>
      <c r="K482" s="170" t="s">
        <v>604</v>
      </c>
      <c r="L482" s="170" t="s">
        <v>604</v>
      </c>
      <c r="M482" s="170" t="s">
        <v>604</v>
      </c>
      <c r="N482" s="170" t="s">
        <v>604</v>
      </c>
      <c r="O482" s="170" t="s">
        <v>604</v>
      </c>
      <c r="P482" s="170" t="s">
        <v>604</v>
      </c>
      <c r="Q482" s="170" t="s">
        <v>604</v>
      </c>
      <c r="R482" s="170" t="s">
        <v>604</v>
      </c>
      <c r="S482" s="170" t="s">
        <v>604</v>
      </c>
      <c r="T482" s="170" t="s">
        <v>604</v>
      </c>
      <c r="U482" s="170" t="s">
        <v>575</v>
      </c>
      <c r="V482" s="129" t="s">
        <v>215</v>
      </c>
      <c r="W482" s="170" t="s">
        <v>604</v>
      </c>
      <c r="X482" s="170" t="s">
        <v>604</v>
      </c>
      <c r="Y482" s="170" t="s">
        <v>604</v>
      </c>
      <c r="Z482" s="170" t="s">
        <v>604</v>
      </c>
      <c r="AA482" s="170" t="s">
        <v>604</v>
      </c>
      <c r="AB482" s="170" t="s">
        <v>604</v>
      </c>
      <c r="AC482" s="170" t="s">
        <v>604</v>
      </c>
      <c r="AD482" s="170" t="s">
        <v>604</v>
      </c>
      <c r="AE482" s="170" t="s">
        <v>604</v>
      </c>
      <c r="AF482" s="170" t="s">
        <v>575</v>
      </c>
      <c r="AG482" s="129" t="s">
        <v>215</v>
      </c>
      <c r="AH482" s="170" t="s">
        <v>575</v>
      </c>
      <c r="AI482" s="170" t="s">
        <v>604</v>
      </c>
      <c r="AJ482" s="170" t="s">
        <v>604</v>
      </c>
    </row>
    <row r="483" spans="1:36">
      <c r="A483" s="178" t="s">
        <v>771</v>
      </c>
      <c r="B483" s="170" t="s">
        <v>604</v>
      </c>
      <c r="C483" s="170" t="s">
        <v>604</v>
      </c>
      <c r="D483" s="170" t="s">
        <v>604</v>
      </c>
      <c r="E483" s="170" t="s">
        <v>604</v>
      </c>
      <c r="F483" s="170" t="s">
        <v>604</v>
      </c>
      <c r="G483" s="170" t="s">
        <v>604</v>
      </c>
      <c r="H483" s="170" t="s">
        <v>604</v>
      </c>
      <c r="I483" s="170" t="s">
        <v>604</v>
      </c>
      <c r="J483" s="170" t="s">
        <v>604</v>
      </c>
      <c r="K483" s="170" t="s">
        <v>604</v>
      </c>
      <c r="L483" s="170" t="s">
        <v>604</v>
      </c>
      <c r="M483" s="170" t="s">
        <v>604</v>
      </c>
      <c r="N483" s="170" t="s">
        <v>604</v>
      </c>
      <c r="O483" s="170" t="s">
        <v>604</v>
      </c>
      <c r="P483" s="170" t="s">
        <v>604</v>
      </c>
      <c r="Q483" s="170" t="s">
        <v>604</v>
      </c>
      <c r="R483" s="170" t="s">
        <v>604</v>
      </c>
      <c r="S483" s="170" t="s">
        <v>604</v>
      </c>
      <c r="T483" s="170" t="s">
        <v>604</v>
      </c>
      <c r="U483" s="170" t="s">
        <v>575</v>
      </c>
      <c r="V483" s="129" t="s">
        <v>215</v>
      </c>
      <c r="W483" s="170" t="s">
        <v>604</v>
      </c>
      <c r="X483" s="170" t="s">
        <v>604</v>
      </c>
      <c r="Y483" s="170" t="s">
        <v>604</v>
      </c>
      <c r="Z483" s="170" t="s">
        <v>604</v>
      </c>
      <c r="AA483" s="170" t="s">
        <v>604</v>
      </c>
      <c r="AB483" s="170" t="s">
        <v>604</v>
      </c>
      <c r="AC483" s="170" t="s">
        <v>604</v>
      </c>
      <c r="AD483" s="170" t="s">
        <v>604</v>
      </c>
      <c r="AE483" s="170" t="s">
        <v>604</v>
      </c>
      <c r="AF483" s="170" t="s">
        <v>575</v>
      </c>
      <c r="AG483" s="129" t="s">
        <v>215</v>
      </c>
      <c r="AH483" s="170" t="s">
        <v>575</v>
      </c>
      <c r="AI483" s="170" t="s">
        <v>604</v>
      </c>
      <c r="AJ483" s="170" t="s">
        <v>604</v>
      </c>
    </row>
    <row r="484" spans="1:36">
      <c r="A484" s="178" t="s">
        <v>772</v>
      </c>
      <c r="B484" s="170" t="s">
        <v>575</v>
      </c>
      <c r="C484" s="170" t="s">
        <v>575</v>
      </c>
      <c r="D484" s="170" t="s">
        <v>575</v>
      </c>
      <c r="E484" s="170" t="s">
        <v>575</v>
      </c>
      <c r="F484" s="170" t="s">
        <v>575</v>
      </c>
      <c r="G484" s="170" t="s">
        <v>575</v>
      </c>
      <c r="H484" s="170" t="s">
        <v>575</v>
      </c>
      <c r="I484" s="170" t="s">
        <v>575</v>
      </c>
      <c r="J484" s="170" t="s">
        <v>575</v>
      </c>
      <c r="K484" s="170" t="s">
        <v>575</v>
      </c>
      <c r="L484" s="170" t="s">
        <v>575</v>
      </c>
      <c r="M484" s="170" t="s">
        <v>575</v>
      </c>
      <c r="N484" s="170" t="s">
        <v>575</v>
      </c>
      <c r="O484" s="170" t="s">
        <v>575</v>
      </c>
      <c r="P484" s="170" t="s">
        <v>575</v>
      </c>
      <c r="Q484" s="170" t="s">
        <v>575</v>
      </c>
      <c r="R484" s="170" t="s">
        <v>575</v>
      </c>
      <c r="S484" s="170" t="s">
        <v>575</v>
      </c>
      <c r="T484" s="170" t="s">
        <v>575</v>
      </c>
      <c r="U484" s="170" t="s">
        <v>575</v>
      </c>
      <c r="V484" s="129" t="s">
        <v>215</v>
      </c>
      <c r="W484" s="170" t="s">
        <v>575</v>
      </c>
      <c r="X484" s="170" t="s">
        <v>575</v>
      </c>
      <c r="Y484" s="170" t="s">
        <v>575</v>
      </c>
      <c r="Z484" s="170" t="s">
        <v>575</v>
      </c>
      <c r="AA484" s="170" t="s">
        <v>575</v>
      </c>
      <c r="AB484" s="170" t="s">
        <v>575</v>
      </c>
      <c r="AC484" s="170" t="s">
        <v>575</v>
      </c>
      <c r="AD484" s="170" t="s">
        <v>575</v>
      </c>
      <c r="AE484" s="170" t="s">
        <v>575</v>
      </c>
      <c r="AF484" s="170" t="s">
        <v>575</v>
      </c>
      <c r="AG484" s="129" t="s">
        <v>215</v>
      </c>
      <c r="AH484" s="170" t="s">
        <v>575</v>
      </c>
      <c r="AI484" s="170" t="s">
        <v>575</v>
      </c>
      <c r="AJ484" s="170" t="s">
        <v>575</v>
      </c>
    </row>
    <row r="485" spans="1:36">
      <c r="A485" s="181" t="s">
        <v>773</v>
      </c>
      <c r="B485" s="170">
        <v>1.1499999999999999</v>
      </c>
      <c r="C485" s="170">
        <v>511.23099999999999</v>
      </c>
      <c r="D485" s="170" t="s">
        <v>575</v>
      </c>
      <c r="E485" s="170" t="s">
        <v>575</v>
      </c>
      <c r="F485" s="170">
        <v>2700.6672400000002</v>
      </c>
      <c r="G485" s="170" t="s">
        <v>575</v>
      </c>
      <c r="H485" s="170">
        <v>51303.730300000003</v>
      </c>
      <c r="I485" s="170" t="s">
        <v>575</v>
      </c>
      <c r="J485" s="170">
        <v>2108.0477999999998</v>
      </c>
      <c r="K485" s="170" t="s">
        <v>575</v>
      </c>
      <c r="L485" s="170" t="s">
        <v>575</v>
      </c>
      <c r="M485" s="170" t="s">
        <v>575</v>
      </c>
      <c r="N485" s="170" t="s">
        <v>575</v>
      </c>
      <c r="O485" s="170" t="s">
        <v>575</v>
      </c>
      <c r="P485" s="170" t="s">
        <v>575</v>
      </c>
      <c r="Q485" s="170">
        <v>124.76</v>
      </c>
      <c r="R485" s="170" t="s">
        <v>575</v>
      </c>
      <c r="S485" s="170" t="s">
        <v>575</v>
      </c>
      <c r="T485" s="170" t="s">
        <v>575</v>
      </c>
      <c r="U485" s="170" t="s">
        <v>575</v>
      </c>
      <c r="V485" s="129" t="s">
        <v>215</v>
      </c>
      <c r="W485" s="170">
        <v>2.1192000000000002</v>
      </c>
      <c r="X485" s="170" t="s">
        <v>575</v>
      </c>
      <c r="Y485" s="170" t="s">
        <v>575</v>
      </c>
      <c r="Z485" s="170" t="s">
        <v>575</v>
      </c>
      <c r="AA485" s="170" t="s">
        <v>575</v>
      </c>
      <c r="AB485" s="170" t="s">
        <v>575</v>
      </c>
      <c r="AC485" s="170" t="s">
        <v>575</v>
      </c>
      <c r="AD485" s="170" t="s">
        <v>575</v>
      </c>
      <c r="AE485" s="170" t="s">
        <v>575</v>
      </c>
      <c r="AF485" s="170" t="s">
        <v>575</v>
      </c>
      <c r="AG485" s="129" t="s">
        <v>215</v>
      </c>
      <c r="AH485" s="170">
        <v>5917.8748952000005</v>
      </c>
      <c r="AI485" s="170" t="s">
        <v>575</v>
      </c>
      <c r="AJ485" s="170" t="s">
        <v>575</v>
      </c>
    </row>
    <row r="486" spans="1:36">
      <c r="A486" s="178" t="s">
        <v>774</v>
      </c>
      <c r="B486" s="170" t="s">
        <v>575</v>
      </c>
      <c r="C486" s="170">
        <v>511.23099999999999</v>
      </c>
      <c r="D486" s="170" t="s">
        <v>575</v>
      </c>
      <c r="E486" s="170" t="s">
        <v>575</v>
      </c>
      <c r="F486" s="170">
        <v>2675.2572400000004</v>
      </c>
      <c r="G486" s="170" t="s">
        <v>575</v>
      </c>
      <c r="H486" s="170">
        <v>47305.3603</v>
      </c>
      <c r="I486" s="170" t="s">
        <v>575</v>
      </c>
      <c r="J486" s="170">
        <v>2108.0477999999998</v>
      </c>
      <c r="K486" s="170" t="s">
        <v>575</v>
      </c>
      <c r="L486" s="170" t="s">
        <v>575</v>
      </c>
      <c r="M486" s="170" t="s">
        <v>575</v>
      </c>
      <c r="N486" s="170" t="s">
        <v>575</v>
      </c>
      <c r="O486" s="170" t="s">
        <v>575</v>
      </c>
      <c r="P486" s="170" t="s">
        <v>575</v>
      </c>
      <c r="Q486" s="170">
        <v>99.2</v>
      </c>
      <c r="R486" s="170" t="s">
        <v>575</v>
      </c>
      <c r="S486" s="170" t="s">
        <v>575</v>
      </c>
      <c r="T486" s="170" t="s">
        <v>575</v>
      </c>
      <c r="U486" s="170" t="s">
        <v>575</v>
      </c>
      <c r="V486" s="129" t="s">
        <v>215</v>
      </c>
      <c r="W486" s="170" t="s">
        <v>575</v>
      </c>
      <c r="X486" s="170" t="s">
        <v>575</v>
      </c>
      <c r="Y486" s="170" t="s">
        <v>575</v>
      </c>
      <c r="Z486" s="170" t="s">
        <v>575</v>
      </c>
      <c r="AA486" s="170" t="s">
        <v>575</v>
      </c>
      <c r="AB486" s="170" t="s">
        <v>575</v>
      </c>
      <c r="AC486" s="170" t="s">
        <v>575</v>
      </c>
      <c r="AD486" s="170" t="s">
        <v>575</v>
      </c>
      <c r="AE486" s="170" t="s">
        <v>575</v>
      </c>
      <c r="AF486" s="170" t="s">
        <v>575</v>
      </c>
      <c r="AG486" s="129" t="s">
        <v>215</v>
      </c>
      <c r="AH486" s="170" t="s">
        <v>575</v>
      </c>
      <c r="AI486" s="170" t="s">
        <v>575</v>
      </c>
      <c r="AJ486" s="170" t="s">
        <v>575</v>
      </c>
    </row>
    <row r="487" spans="1:36">
      <c r="A487" s="178" t="s">
        <v>775</v>
      </c>
      <c r="B487" s="170" t="s">
        <v>575</v>
      </c>
      <c r="C487" s="170" t="s">
        <v>575</v>
      </c>
      <c r="D487" s="170" t="s">
        <v>575</v>
      </c>
      <c r="E487" s="170" t="s">
        <v>575</v>
      </c>
      <c r="F487" s="170" t="s">
        <v>575</v>
      </c>
      <c r="G487" s="170" t="s">
        <v>575</v>
      </c>
      <c r="H487" s="170">
        <v>170.17</v>
      </c>
      <c r="I487" s="170" t="s">
        <v>575</v>
      </c>
      <c r="J487" s="170" t="s">
        <v>575</v>
      </c>
      <c r="K487" s="170" t="s">
        <v>575</v>
      </c>
      <c r="L487" s="170" t="s">
        <v>575</v>
      </c>
      <c r="M487" s="170" t="s">
        <v>575</v>
      </c>
      <c r="N487" s="170" t="s">
        <v>575</v>
      </c>
      <c r="O487" s="170" t="s">
        <v>575</v>
      </c>
      <c r="P487" s="170" t="s">
        <v>575</v>
      </c>
      <c r="Q487" s="170" t="s">
        <v>575</v>
      </c>
      <c r="R487" s="170" t="s">
        <v>575</v>
      </c>
      <c r="S487" s="170" t="s">
        <v>575</v>
      </c>
      <c r="T487" s="170" t="s">
        <v>575</v>
      </c>
      <c r="U487" s="170" t="s">
        <v>575</v>
      </c>
      <c r="V487" s="129" t="s">
        <v>215</v>
      </c>
      <c r="W487" s="170" t="s">
        <v>575</v>
      </c>
      <c r="X487" s="170" t="s">
        <v>575</v>
      </c>
      <c r="Y487" s="170" t="s">
        <v>575</v>
      </c>
      <c r="Z487" s="170" t="s">
        <v>575</v>
      </c>
      <c r="AA487" s="170" t="s">
        <v>575</v>
      </c>
      <c r="AB487" s="170" t="s">
        <v>575</v>
      </c>
      <c r="AC487" s="170" t="s">
        <v>575</v>
      </c>
      <c r="AD487" s="170" t="s">
        <v>575</v>
      </c>
      <c r="AE487" s="170" t="s">
        <v>575</v>
      </c>
      <c r="AF487" s="170" t="s">
        <v>575</v>
      </c>
      <c r="AG487" s="129" t="s">
        <v>215</v>
      </c>
      <c r="AH487" s="170" t="s">
        <v>575</v>
      </c>
      <c r="AI487" s="170" t="s">
        <v>575</v>
      </c>
      <c r="AJ487" s="170" t="s">
        <v>575</v>
      </c>
    </row>
    <row r="488" spans="1:36">
      <c r="A488" s="178" t="s">
        <v>776</v>
      </c>
      <c r="B488" s="170">
        <v>1.1499999999999999</v>
      </c>
      <c r="C488" s="170" t="s">
        <v>575</v>
      </c>
      <c r="D488" s="170" t="s">
        <v>575</v>
      </c>
      <c r="E488" s="170" t="s">
        <v>575</v>
      </c>
      <c r="F488" s="170">
        <v>25.41</v>
      </c>
      <c r="G488" s="170" t="s">
        <v>575</v>
      </c>
      <c r="H488" s="170" t="s">
        <v>575</v>
      </c>
      <c r="I488" s="170" t="s">
        <v>575</v>
      </c>
      <c r="J488" s="170" t="s">
        <v>575</v>
      </c>
      <c r="K488" s="170" t="s">
        <v>575</v>
      </c>
      <c r="L488" s="170" t="s">
        <v>575</v>
      </c>
      <c r="M488" s="170" t="s">
        <v>575</v>
      </c>
      <c r="N488" s="170" t="s">
        <v>575</v>
      </c>
      <c r="O488" s="170" t="s">
        <v>575</v>
      </c>
      <c r="P488" s="170" t="s">
        <v>575</v>
      </c>
      <c r="Q488" s="170">
        <v>25.56</v>
      </c>
      <c r="R488" s="170" t="s">
        <v>575</v>
      </c>
      <c r="S488" s="170" t="s">
        <v>575</v>
      </c>
      <c r="T488" s="170" t="s">
        <v>575</v>
      </c>
      <c r="U488" s="170" t="s">
        <v>575</v>
      </c>
      <c r="V488" s="129" t="s">
        <v>215</v>
      </c>
      <c r="W488" s="170">
        <v>2.1192000000000002</v>
      </c>
      <c r="X488" s="170" t="s">
        <v>575</v>
      </c>
      <c r="Y488" s="170" t="s">
        <v>575</v>
      </c>
      <c r="Z488" s="170" t="s">
        <v>575</v>
      </c>
      <c r="AA488" s="170" t="s">
        <v>575</v>
      </c>
      <c r="AB488" s="170" t="s">
        <v>575</v>
      </c>
      <c r="AC488" s="170" t="s">
        <v>575</v>
      </c>
      <c r="AD488" s="170" t="s">
        <v>575</v>
      </c>
      <c r="AE488" s="170" t="s">
        <v>575</v>
      </c>
      <c r="AF488" s="170" t="s">
        <v>575</v>
      </c>
      <c r="AG488" s="129" t="s">
        <v>215</v>
      </c>
      <c r="AH488" s="170" t="s">
        <v>575</v>
      </c>
      <c r="AI488" s="170" t="s">
        <v>575</v>
      </c>
      <c r="AJ488" s="170" t="s">
        <v>575</v>
      </c>
    </row>
    <row r="489" spans="1:36">
      <c r="A489" s="178" t="s">
        <v>777</v>
      </c>
      <c r="B489" s="170" t="s">
        <v>575</v>
      </c>
      <c r="C489" s="170" t="s">
        <v>575</v>
      </c>
      <c r="D489" s="170" t="s">
        <v>575</v>
      </c>
      <c r="E489" s="170" t="s">
        <v>575</v>
      </c>
      <c r="F489" s="170" t="s">
        <v>575</v>
      </c>
      <c r="G489" s="170" t="s">
        <v>575</v>
      </c>
      <c r="H489" s="170">
        <v>3828.2</v>
      </c>
      <c r="I489" s="170" t="s">
        <v>575</v>
      </c>
      <c r="J489" s="170" t="s">
        <v>575</v>
      </c>
      <c r="K489" s="170" t="s">
        <v>575</v>
      </c>
      <c r="L489" s="170" t="s">
        <v>575</v>
      </c>
      <c r="M489" s="170" t="s">
        <v>575</v>
      </c>
      <c r="N489" s="170" t="s">
        <v>575</v>
      </c>
      <c r="O489" s="170" t="s">
        <v>575</v>
      </c>
      <c r="P489" s="170" t="s">
        <v>575</v>
      </c>
      <c r="Q489" s="170" t="s">
        <v>575</v>
      </c>
      <c r="R489" s="170" t="s">
        <v>575</v>
      </c>
      <c r="S489" s="170" t="s">
        <v>575</v>
      </c>
      <c r="T489" s="170" t="s">
        <v>575</v>
      </c>
      <c r="U489" s="170" t="s">
        <v>575</v>
      </c>
      <c r="V489" s="129" t="s">
        <v>215</v>
      </c>
      <c r="W489" s="170" t="s">
        <v>575</v>
      </c>
      <c r="X489" s="170" t="s">
        <v>575</v>
      </c>
      <c r="Y489" s="170" t="s">
        <v>575</v>
      </c>
      <c r="Z489" s="170" t="s">
        <v>575</v>
      </c>
      <c r="AA489" s="170" t="s">
        <v>575</v>
      </c>
      <c r="AB489" s="170" t="s">
        <v>575</v>
      </c>
      <c r="AC489" s="170" t="s">
        <v>575</v>
      </c>
      <c r="AD489" s="170" t="s">
        <v>575</v>
      </c>
      <c r="AE489" s="170" t="s">
        <v>575</v>
      </c>
      <c r="AF489" s="170" t="s">
        <v>575</v>
      </c>
      <c r="AG489" s="129" t="s">
        <v>215</v>
      </c>
      <c r="AH489" s="170" t="s">
        <v>575</v>
      </c>
      <c r="AI489" s="170" t="s">
        <v>575</v>
      </c>
      <c r="AJ489" s="170" t="s">
        <v>575</v>
      </c>
    </row>
    <row r="490" spans="1:36">
      <c r="A490" s="178" t="s">
        <v>778</v>
      </c>
      <c r="B490" s="170" t="s">
        <v>575</v>
      </c>
      <c r="C490" s="170" t="s">
        <v>575</v>
      </c>
      <c r="D490" s="170" t="s">
        <v>575</v>
      </c>
      <c r="E490" s="170" t="s">
        <v>575</v>
      </c>
      <c r="F490" s="170" t="s">
        <v>575</v>
      </c>
      <c r="G490" s="170" t="s">
        <v>575</v>
      </c>
      <c r="H490" s="170" t="s">
        <v>575</v>
      </c>
      <c r="I490" s="170" t="s">
        <v>575</v>
      </c>
      <c r="J490" s="170" t="s">
        <v>575</v>
      </c>
      <c r="K490" s="170" t="s">
        <v>575</v>
      </c>
      <c r="L490" s="170" t="s">
        <v>575</v>
      </c>
      <c r="M490" s="170" t="s">
        <v>575</v>
      </c>
      <c r="N490" s="170" t="s">
        <v>575</v>
      </c>
      <c r="O490" s="170" t="s">
        <v>575</v>
      </c>
      <c r="P490" s="170" t="s">
        <v>575</v>
      </c>
      <c r="Q490" s="170" t="s">
        <v>575</v>
      </c>
      <c r="R490" s="170" t="s">
        <v>575</v>
      </c>
      <c r="S490" s="170" t="s">
        <v>575</v>
      </c>
      <c r="T490" s="170" t="s">
        <v>575</v>
      </c>
      <c r="U490" s="170" t="s">
        <v>575</v>
      </c>
      <c r="V490" s="129" t="s">
        <v>215</v>
      </c>
      <c r="W490" s="170" t="s">
        <v>575</v>
      </c>
      <c r="X490" s="170" t="s">
        <v>575</v>
      </c>
      <c r="Y490" s="170" t="s">
        <v>575</v>
      </c>
      <c r="Z490" s="170" t="s">
        <v>575</v>
      </c>
      <c r="AA490" s="170" t="s">
        <v>575</v>
      </c>
      <c r="AB490" s="170" t="s">
        <v>575</v>
      </c>
      <c r="AC490" s="170" t="s">
        <v>575</v>
      </c>
      <c r="AD490" s="170" t="s">
        <v>575</v>
      </c>
      <c r="AE490" s="170" t="s">
        <v>575</v>
      </c>
      <c r="AF490" s="170" t="s">
        <v>575</v>
      </c>
      <c r="AG490" s="129" t="s">
        <v>215</v>
      </c>
      <c r="AH490" s="170" t="s">
        <v>575</v>
      </c>
      <c r="AI490" s="170" t="s">
        <v>575</v>
      </c>
      <c r="AJ490" s="170" t="s">
        <v>575</v>
      </c>
    </row>
    <row r="491" spans="1:36">
      <c r="A491" s="179" t="s">
        <v>779</v>
      </c>
      <c r="B491" s="170" t="s">
        <v>575</v>
      </c>
      <c r="C491" s="170" t="s">
        <v>575</v>
      </c>
      <c r="D491" s="170" t="s">
        <v>575</v>
      </c>
      <c r="E491" s="170" t="s">
        <v>575</v>
      </c>
      <c r="F491" s="170" t="s">
        <v>575</v>
      </c>
      <c r="G491" s="170" t="s">
        <v>575</v>
      </c>
      <c r="H491" s="170" t="s">
        <v>575</v>
      </c>
      <c r="I491" s="170" t="s">
        <v>575</v>
      </c>
      <c r="J491" s="170" t="s">
        <v>575</v>
      </c>
      <c r="K491" s="170" t="s">
        <v>575</v>
      </c>
      <c r="L491" s="170" t="s">
        <v>575</v>
      </c>
      <c r="M491" s="170" t="s">
        <v>575</v>
      </c>
      <c r="N491" s="170" t="s">
        <v>575</v>
      </c>
      <c r="O491" s="170" t="s">
        <v>575</v>
      </c>
      <c r="P491" s="170" t="s">
        <v>575</v>
      </c>
      <c r="Q491" s="170" t="s">
        <v>575</v>
      </c>
      <c r="R491" s="170" t="s">
        <v>575</v>
      </c>
      <c r="S491" s="170" t="s">
        <v>575</v>
      </c>
      <c r="T491" s="170" t="s">
        <v>575</v>
      </c>
      <c r="U491" s="170" t="s">
        <v>575</v>
      </c>
      <c r="V491" s="129" t="s">
        <v>215</v>
      </c>
      <c r="W491" s="170" t="s">
        <v>575</v>
      </c>
      <c r="X491" s="170" t="s">
        <v>575</v>
      </c>
      <c r="Y491" s="170" t="s">
        <v>575</v>
      </c>
      <c r="Z491" s="170" t="s">
        <v>575</v>
      </c>
      <c r="AA491" s="170" t="s">
        <v>575</v>
      </c>
      <c r="AB491" s="170" t="s">
        <v>575</v>
      </c>
      <c r="AC491" s="170" t="s">
        <v>575</v>
      </c>
      <c r="AD491" s="170" t="s">
        <v>575</v>
      </c>
      <c r="AE491" s="170" t="s">
        <v>575</v>
      </c>
      <c r="AF491" s="170" t="s">
        <v>575</v>
      </c>
      <c r="AG491" s="129" t="s">
        <v>215</v>
      </c>
      <c r="AH491" s="170">
        <v>5917.8748952000005</v>
      </c>
      <c r="AI491" s="170" t="s">
        <v>575</v>
      </c>
      <c r="AJ491" s="170" t="s">
        <v>575</v>
      </c>
    </row>
    <row r="492" spans="1:36">
      <c r="A492" s="180" t="s">
        <v>780</v>
      </c>
      <c r="B492" s="170" t="s">
        <v>575</v>
      </c>
      <c r="C492" s="170" t="s">
        <v>575</v>
      </c>
      <c r="D492" s="170" t="s">
        <v>575</v>
      </c>
      <c r="E492" s="170" t="s">
        <v>575</v>
      </c>
      <c r="F492" s="170" t="s">
        <v>575</v>
      </c>
      <c r="G492" s="170" t="s">
        <v>575</v>
      </c>
      <c r="H492" s="170" t="s">
        <v>575</v>
      </c>
      <c r="I492" s="170" t="s">
        <v>575</v>
      </c>
      <c r="J492" s="170" t="s">
        <v>575</v>
      </c>
      <c r="K492" s="170" t="s">
        <v>575</v>
      </c>
      <c r="L492" s="170" t="s">
        <v>575</v>
      </c>
      <c r="M492" s="170" t="s">
        <v>575</v>
      </c>
      <c r="N492" s="170" t="s">
        <v>575</v>
      </c>
      <c r="O492" s="170" t="s">
        <v>575</v>
      </c>
      <c r="P492" s="170" t="s">
        <v>575</v>
      </c>
      <c r="Q492" s="170" t="s">
        <v>575</v>
      </c>
      <c r="R492" s="170" t="s">
        <v>575</v>
      </c>
      <c r="S492" s="170" t="s">
        <v>575</v>
      </c>
      <c r="T492" s="170" t="s">
        <v>575</v>
      </c>
      <c r="U492" s="170" t="s">
        <v>575</v>
      </c>
      <c r="V492" s="129" t="s">
        <v>215</v>
      </c>
      <c r="W492" s="170" t="s">
        <v>575</v>
      </c>
      <c r="X492" s="170" t="s">
        <v>575</v>
      </c>
      <c r="Y492" s="170" t="s">
        <v>575</v>
      </c>
      <c r="Z492" s="170" t="s">
        <v>575</v>
      </c>
      <c r="AA492" s="170" t="s">
        <v>575</v>
      </c>
      <c r="AB492" s="170" t="s">
        <v>575</v>
      </c>
      <c r="AC492" s="170" t="s">
        <v>575</v>
      </c>
      <c r="AD492" s="170" t="s">
        <v>575</v>
      </c>
      <c r="AE492" s="170" t="s">
        <v>575</v>
      </c>
      <c r="AF492" s="170" t="s">
        <v>575</v>
      </c>
      <c r="AG492" s="129" t="s">
        <v>215</v>
      </c>
      <c r="AH492" s="170" t="s">
        <v>575</v>
      </c>
      <c r="AI492" s="170">
        <v>362.21551272187003</v>
      </c>
      <c r="AJ492" s="170" t="s">
        <v>575</v>
      </c>
    </row>
    <row r="493" spans="1:36">
      <c r="A493" s="178" t="s">
        <v>781</v>
      </c>
      <c r="B493" s="170" t="s">
        <v>575</v>
      </c>
      <c r="C493" s="170" t="s">
        <v>575</v>
      </c>
      <c r="D493" s="170" t="s">
        <v>575</v>
      </c>
      <c r="E493" s="170" t="s">
        <v>575</v>
      </c>
      <c r="F493" s="170" t="s">
        <v>575</v>
      </c>
      <c r="G493" s="170" t="s">
        <v>575</v>
      </c>
      <c r="H493" s="170" t="s">
        <v>575</v>
      </c>
      <c r="I493" s="170" t="s">
        <v>575</v>
      </c>
      <c r="J493" s="170" t="s">
        <v>575</v>
      </c>
      <c r="K493" s="170" t="s">
        <v>575</v>
      </c>
      <c r="L493" s="170" t="s">
        <v>575</v>
      </c>
      <c r="M493" s="170" t="s">
        <v>575</v>
      </c>
      <c r="N493" s="170" t="s">
        <v>575</v>
      </c>
      <c r="O493" s="170" t="s">
        <v>575</v>
      </c>
      <c r="P493" s="170" t="s">
        <v>575</v>
      </c>
      <c r="Q493" s="170" t="s">
        <v>575</v>
      </c>
      <c r="R493" s="170" t="s">
        <v>575</v>
      </c>
      <c r="S493" s="170" t="s">
        <v>575</v>
      </c>
      <c r="T493" s="170" t="s">
        <v>575</v>
      </c>
      <c r="U493" s="170" t="s">
        <v>575</v>
      </c>
      <c r="V493" s="129" t="s">
        <v>215</v>
      </c>
      <c r="W493" s="170" t="s">
        <v>575</v>
      </c>
      <c r="X493" s="170" t="s">
        <v>575</v>
      </c>
      <c r="Y493" s="170" t="s">
        <v>575</v>
      </c>
      <c r="Z493" s="170" t="s">
        <v>575</v>
      </c>
      <c r="AA493" s="170" t="s">
        <v>575</v>
      </c>
      <c r="AB493" s="170" t="s">
        <v>575</v>
      </c>
      <c r="AC493" s="170" t="s">
        <v>575</v>
      </c>
      <c r="AD493" s="170" t="s">
        <v>575</v>
      </c>
      <c r="AE493" s="170" t="s">
        <v>575</v>
      </c>
      <c r="AF493" s="170" t="s">
        <v>575</v>
      </c>
      <c r="AG493" s="129" t="s">
        <v>215</v>
      </c>
      <c r="AH493" s="170" t="s">
        <v>575</v>
      </c>
      <c r="AI493" s="170">
        <v>362.21551272186957</v>
      </c>
      <c r="AJ493" s="170" t="s">
        <v>575</v>
      </c>
    </row>
    <row r="494" spans="1:36">
      <c r="A494" s="178" t="s">
        <v>782</v>
      </c>
      <c r="B494" s="129" t="s">
        <v>215</v>
      </c>
      <c r="C494" s="129" t="s">
        <v>215</v>
      </c>
      <c r="D494" s="129" t="s">
        <v>215</v>
      </c>
      <c r="E494" s="129" t="s">
        <v>215</v>
      </c>
      <c r="F494" s="129" t="s">
        <v>215</v>
      </c>
      <c r="G494" s="129" t="s">
        <v>215</v>
      </c>
      <c r="H494" s="129" t="s">
        <v>215</v>
      </c>
      <c r="I494" s="129" t="s">
        <v>215</v>
      </c>
      <c r="J494" s="129" t="s">
        <v>215</v>
      </c>
      <c r="K494" s="129" t="s">
        <v>215</v>
      </c>
      <c r="L494" s="129" t="s">
        <v>215</v>
      </c>
      <c r="M494" s="129" t="s">
        <v>215</v>
      </c>
      <c r="N494" s="129" t="s">
        <v>215</v>
      </c>
      <c r="O494" s="129" t="s">
        <v>215</v>
      </c>
      <c r="P494" s="129" t="s">
        <v>215</v>
      </c>
      <c r="Q494" s="129" t="s">
        <v>215</v>
      </c>
      <c r="R494" s="129" t="s">
        <v>215</v>
      </c>
      <c r="S494" s="129" t="s">
        <v>215</v>
      </c>
      <c r="T494" s="129" t="s">
        <v>215</v>
      </c>
      <c r="U494" s="129" t="s">
        <v>215</v>
      </c>
      <c r="V494" s="129" t="s">
        <v>215</v>
      </c>
      <c r="W494" s="170" t="s">
        <v>575</v>
      </c>
      <c r="X494" s="170" t="s">
        <v>575</v>
      </c>
      <c r="Y494" s="170" t="s">
        <v>575</v>
      </c>
      <c r="Z494" s="170" t="s">
        <v>575</v>
      </c>
      <c r="AA494" s="170" t="s">
        <v>575</v>
      </c>
      <c r="AB494" s="170" t="s">
        <v>575</v>
      </c>
      <c r="AC494" s="170" t="s">
        <v>575</v>
      </c>
      <c r="AD494" s="170" t="s">
        <v>575</v>
      </c>
      <c r="AE494" s="170" t="s">
        <v>575</v>
      </c>
      <c r="AF494" s="170" t="s">
        <v>575</v>
      </c>
      <c r="AG494" s="129" t="s">
        <v>215</v>
      </c>
      <c r="AH494" s="129" t="s">
        <v>215</v>
      </c>
      <c r="AI494" s="170" t="s">
        <v>604</v>
      </c>
      <c r="AJ494" s="129" t="s">
        <v>215</v>
      </c>
    </row>
    <row r="495" spans="1:36">
      <c r="A495" s="178" t="s">
        <v>784</v>
      </c>
      <c r="B495" s="170" t="s">
        <v>575</v>
      </c>
      <c r="C495" s="170" t="s">
        <v>575</v>
      </c>
      <c r="D495" s="170" t="s">
        <v>575</v>
      </c>
      <c r="E495" s="170" t="s">
        <v>575</v>
      </c>
      <c r="F495" s="170" t="s">
        <v>575</v>
      </c>
      <c r="G495" s="170" t="s">
        <v>575</v>
      </c>
      <c r="H495" s="170" t="s">
        <v>575</v>
      </c>
      <c r="I495" s="170" t="s">
        <v>575</v>
      </c>
      <c r="J495" s="170" t="s">
        <v>575</v>
      </c>
      <c r="K495" s="170" t="s">
        <v>575</v>
      </c>
      <c r="L495" s="170" t="s">
        <v>575</v>
      </c>
      <c r="M495" s="170" t="s">
        <v>575</v>
      </c>
      <c r="N495" s="170" t="s">
        <v>575</v>
      </c>
      <c r="O495" s="170" t="s">
        <v>575</v>
      </c>
      <c r="P495" s="170" t="s">
        <v>575</v>
      </c>
      <c r="Q495" s="170" t="s">
        <v>575</v>
      </c>
      <c r="R495" s="170" t="s">
        <v>575</v>
      </c>
      <c r="S495" s="170" t="s">
        <v>575</v>
      </c>
      <c r="T495" s="170" t="s">
        <v>575</v>
      </c>
      <c r="U495" s="170" t="s">
        <v>575</v>
      </c>
      <c r="V495" s="129" t="s">
        <v>215</v>
      </c>
      <c r="W495" s="170" t="s">
        <v>575</v>
      </c>
      <c r="X495" s="170" t="s">
        <v>575</v>
      </c>
      <c r="Y495" s="170" t="s">
        <v>575</v>
      </c>
      <c r="Z495" s="170" t="s">
        <v>575</v>
      </c>
      <c r="AA495" s="170" t="s">
        <v>575</v>
      </c>
      <c r="AB495" s="170" t="s">
        <v>575</v>
      </c>
      <c r="AC495" s="170" t="s">
        <v>575</v>
      </c>
      <c r="AD495" s="170" t="s">
        <v>575</v>
      </c>
      <c r="AE495" s="170" t="s">
        <v>575</v>
      </c>
      <c r="AF495" s="170" t="s">
        <v>575</v>
      </c>
      <c r="AG495" s="129" t="s">
        <v>215</v>
      </c>
      <c r="AH495" s="170" t="s">
        <v>575</v>
      </c>
      <c r="AI495" s="170" t="s">
        <v>575</v>
      </c>
      <c r="AJ495" s="170" t="s">
        <v>575</v>
      </c>
    </row>
    <row r="496" spans="1:36">
      <c r="A496" s="202" t="s">
        <v>834</v>
      </c>
      <c r="B496" s="170" t="s">
        <v>661</v>
      </c>
      <c r="C496" s="170" t="s">
        <v>575</v>
      </c>
      <c r="D496" s="170" t="s">
        <v>575</v>
      </c>
      <c r="E496" s="170" t="s">
        <v>575</v>
      </c>
      <c r="F496" s="170" t="s">
        <v>575</v>
      </c>
      <c r="G496" s="170" t="s">
        <v>575</v>
      </c>
      <c r="H496" s="170" t="s">
        <v>575</v>
      </c>
      <c r="I496" s="170" t="s">
        <v>575</v>
      </c>
      <c r="J496" s="170" t="s">
        <v>575</v>
      </c>
      <c r="K496" s="170" t="s">
        <v>575</v>
      </c>
      <c r="L496" s="170" t="s">
        <v>575</v>
      </c>
      <c r="M496" s="170" t="s">
        <v>575</v>
      </c>
      <c r="N496" s="170" t="s">
        <v>575</v>
      </c>
      <c r="O496" s="170" t="s">
        <v>575</v>
      </c>
      <c r="P496" s="170" t="s">
        <v>575</v>
      </c>
      <c r="Q496" s="170" t="s">
        <v>575</v>
      </c>
      <c r="R496" s="170" t="s">
        <v>575</v>
      </c>
      <c r="S496" s="170" t="s">
        <v>575</v>
      </c>
      <c r="T496" s="170" t="s">
        <v>575</v>
      </c>
      <c r="U496" s="170" t="s">
        <v>575</v>
      </c>
      <c r="V496" s="129" t="s">
        <v>215</v>
      </c>
      <c r="W496" s="170" t="s">
        <v>661</v>
      </c>
      <c r="X496" s="170" t="s">
        <v>661</v>
      </c>
      <c r="Y496" s="170" t="s">
        <v>661</v>
      </c>
      <c r="Z496" s="170" t="s">
        <v>575</v>
      </c>
      <c r="AA496" s="170" t="s">
        <v>661</v>
      </c>
      <c r="AB496" s="170" t="s">
        <v>575</v>
      </c>
      <c r="AC496" s="170" t="s">
        <v>575</v>
      </c>
      <c r="AD496" s="170" t="s">
        <v>575</v>
      </c>
      <c r="AE496" s="170" t="s">
        <v>575</v>
      </c>
      <c r="AF496" s="170" t="s">
        <v>575</v>
      </c>
      <c r="AG496" s="129" t="s">
        <v>215</v>
      </c>
      <c r="AH496" s="170" t="s">
        <v>575</v>
      </c>
      <c r="AI496" s="170" t="s">
        <v>661</v>
      </c>
      <c r="AJ496" s="170" t="s">
        <v>661</v>
      </c>
    </row>
    <row r="497" spans="1:36">
      <c r="A497" s="203" t="s">
        <v>835</v>
      </c>
      <c r="B497" s="170" t="s">
        <v>661</v>
      </c>
      <c r="C497" s="170" t="s">
        <v>575</v>
      </c>
      <c r="D497" s="170" t="s">
        <v>575</v>
      </c>
      <c r="E497" s="170" t="s">
        <v>575</v>
      </c>
      <c r="F497" s="170" t="s">
        <v>575</v>
      </c>
      <c r="G497" s="170" t="s">
        <v>575</v>
      </c>
      <c r="H497" s="170" t="s">
        <v>575</v>
      </c>
      <c r="I497" s="170" t="s">
        <v>575</v>
      </c>
      <c r="J497" s="170" t="s">
        <v>575</v>
      </c>
      <c r="K497" s="170" t="s">
        <v>575</v>
      </c>
      <c r="L497" s="170" t="s">
        <v>575</v>
      </c>
      <c r="M497" s="170" t="s">
        <v>575</v>
      </c>
      <c r="N497" s="170" t="s">
        <v>575</v>
      </c>
      <c r="O497" s="170" t="s">
        <v>575</v>
      </c>
      <c r="P497" s="170" t="s">
        <v>575</v>
      </c>
      <c r="Q497" s="170" t="s">
        <v>575</v>
      </c>
      <c r="R497" s="170" t="s">
        <v>575</v>
      </c>
      <c r="S497" s="170" t="s">
        <v>575</v>
      </c>
      <c r="T497" s="170" t="s">
        <v>575</v>
      </c>
      <c r="U497" s="170" t="s">
        <v>575</v>
      </c>
      <c r="V497" s="129" t="s">
        <v>215</v>
      </c>
      <c r="W497" s="170" t="s">
        <v>661</v>
      </c>
      <c r="X497" s="170" t="s">
        <v>661</v>
      </c>
      <c r="Y497" s="170" t="s">
        <v>661</v>
      </c>
      <c r="Z497" s="170" t="s">
        <v>575</v>
      </c>
      <c r="AA497" s="170" t="s">
        <v>661</v>
      </c>
      <c r="AB497" s="170" t="s">
        <v>575</v>
      </c>
      <c r="AC497" s="170" t="s">
        <v>575</v>
      </c>
      <c r="AD497" s="170" t="s">
        <v>575</v>
      </c>
      <c r="AE497" s="170" t="s">
        <v>575</v>
      </c>
      <c r="AF497" s="170" t="s">
        <v>575</v>
      </c>
      <c r="AG497" s="129" t="s">
        <v>215</v>
      </c>
      <c r="AH497" s="170" t="s">
        <v>575</v>
      </c>
      <c r="AI497" s="170" t="s">
        <v>661</v>
      </c>
      <c r="AJ497" s="170" t="s">
        <v>661</v>
      </c>
    </row>
    <row r="498" spans="1:36" ht="15.75" customHeight="1" thickBot="1">
      <c r="A498" s="204" t="s">
        <v>836</v>
      </c>
      <c r="B498" s="425" t="s">
        <v>823</v>
      </c>
      <c r="C498" s="439"/>
      <c r="D498" s="439"/>
      <c r="E498" s="439"/>
      <c r="F498" s="439"/>
      <c r="G498" s="439"/>
      <c r="H498" s="439"/>
      <c r="I498" s="439"/>
      <c r="J498" s="439"/>
      <c r="K498" s="439"/>
      <c r="L498" s="439"/>
      <c r="M498" s="439"/>
      <c r="N498" s="439"/>
      <c r="O498" s="439"/>
      <c r="P498" s="439"/>
      <c r="Q498" s="439"/>
      <c r="R498" s="439"/>
      <c r="S498" s="439"/>
      <c r="T498" s="439"/>
      <c r="U498" s="439"/>
      <c r="V498" s="439"/>
      <c r="W498" s="439"/>
      <c r="X498" s="439"/>
      <c r="Y498" s="439"/>
      <c r="Z498" s="439"/>
      <c r="AA498" s="439"/>
      <c r="AB498" s="439"/>
      <c r="AC498" s="439"/>
      <c r="AD498" s="439"/>
      <c r="AE498" s="439"/>
      <c r="AF498" s="439"/>
      <c r="AG498" s="439"/>
      <c r="AH498" s="439"/>
      <c r="AI498" s="439"/>
      <c r="AJ498" s="440"/>
    </row>
    <row r="499" spans="1:36" ht="15.75" thickTop="1">
      <c r="A499" s="199" t="s">
        <v>837</v>
      </c>
      <c r="B499" s="170">
        <v>20259.421463170704</v>
      </c>
      <c r="C499" s="170">
        <v>345.08092500000004</v>
      </c>
      <c r="D499" s="170" t="s">
        <v>600</v>
      </c>
      <c r="E499" s="170" t="s">
        <v>600</v>
      </c>
      <c r="F499" s="170">
        <v>9452.3353400000015</v>
      </c>
      <c r="G499" s="170" t="s">
        <v>600</v>
      </c>
      <c r="H499" s="170">
        <v>73364.334329000005</v>
      </c>
      <c r="I499" s="170" t="s">
        <v>600</v>
      </c>
      <c r="J499" s="170">
        <v>9422.9736659999999</v>
      </c>
      <c r="K499" s="170" t="s">
        <v>600</v>
      </c>
      <c r="L499" s="170" t="s">
        <v>600</v>
      </c>
      <c r="M499" s="170" t="s">
        <v>600</v>
      </c>
      <c r="N499" s="170" t="s">
        <v>600</v>
      </c>
      <c r="O499" s="170" t="s">
        <v>600</v>
      </c>
      <c r="P499" s="170" t="s">
        <v>600</v>
      </c>
      <c r="Q499" s="170">
        <v>1223.8956000000001</v>
      </c>
      <c r="R499" s="170" t="s">
        <v>600</v>
      </c>
      <c r="S499" s="170" t="s">
        <v>600</v>
      </c>
      <c r="T499" s="170" t="s">
        <v>600</v>
      </c>
      <c r="U499" s="170" t="s">
        <v>575</v>
      </c>
      <c r="V499" s="129" t="s">
        <v>215</v>
      </c>
      <c r="W499" s="170">
        <v>3971.1221874075763</v>
      </c>
      <c r="X499" s="170">
        <v>2517.4294786828241</v>
      </c>
      <c r="Y499" s="170">
        <v>79.509049445113277</v>
      </c>
      <c r="Z499" s="170" t="s">
        <v>600</v>
      </c>
      <c r="AA499" s="170">
        <v>117.10890475668745</v>
      </c>
      <c r="AB499" s="170" t="s">
        <v>600</v>
      </c>
      <c r="AC499" s="170" t="s">
        <v>600</v>
      </c>
      <c r="AD499" s="170" t="s">
        <v>600</v>
      </c>
      <c r="AE499" s="170" t="s">
        <v>600</v>
      </c>
      <c r="AF499" s="170" t="s">
        <v>575</v>
      </c>
      <c r="AG499" s="129" t="s">
        <v>215</v>
      </c>
      <c r="AH499" s="170">
        <v>5917.8748952000005</v>
      </c>
      <c r="AI499" s="170">
        <v>11700.637781968331</v>
      </c>
      <c r="AJ499" s="170">
        <v>486.57664388300799</v>
      </c>
    </row>
    <row r="500" spans="1:36">
      <c r="A500" s="205" t="s">
        <v>838</v>
      </c>
      <c r="B500" s="170">
        <v>20040.325102040817</v>
      </c>
      <c r="C500" s="170" t="s">
        <v>575</v>
      </c>
      <c r="D500" s="170" t="s">
        <v>575</v>
      </c>
      <c r="E500" s="170" t="s">
        <v>575</v>
      </c>
      <c r="F500" s="170" t="s">
        <v>575</v>
      </c>
      <c r="G500" s="170" t="s">
        <v>575</v>
      </c>
      <c r="H500" s="170" t="s">
        <v>575</v>
      </c>
      <c r="I500" s="170" t="s">
        <v>575</v>
      </c>
      <c r="J500" s="170" t="s">
        <v>575</v>
      </c>
      <c r="K500" s="170" t="s">
        <v>575</v>
      </c>
      <c r="L500" s="170" t="s">
        <v>575</v>
      </c>
      <c r="M500" s="170" t="s">
        <v>575</v>
      </c>
      <c r="N500" s="170" t="s">
        <v>575</v>
      </c>
      <c r="O500" s="170" t="s">
        <v>575</v>
      </c>
      <c r="P500" s="170" t="s">
        <v>575</v>
      </c>
      <c r="Q500" s="170" t="s">
        <v>575</v>
      </c>
      <c r="R500" s="170" t="s">
        <v>575</v>
      </c>
      <c r="S500" s="170" t="s">
        <v>575</v>
      </c>
      <c r="T500" s="170" t="s">
        <v>575</v>
      </c>
      <c r="U500" s="170" t="s">
        <v>575</v>
      </c>
      <c r="V500" s="129" t="s">
        <v>215</v>
      </c>
      <c r="W500" s="170" t="s">
        <v>575</v>
      </c>
      <c r="X500" s="170" t="s">
        <v>575</v>
      </c>
      <c r="Y500" s="170" t="s">
        <v>575</v>
      </c>
      <c r="Z500" s="170" t="s">
        <v>575</v>
      </c>
      <c r="AA500" s="170" t="s">
        <v>575</v>
      </c>
      <c r="AB500" s="170" t="s">
        <v>575</v>
      </c>
      <c r="AC500" s="170" t="s">
        <v>575</v>
      </c>
      <c r="AD500" s="170" t="s">
        <v>575</v>
      </c>
      <c r="AE500" s="170" t="s">
        <v>575</v>
      </c>
      <c r="AF500" s="170" t="s">
        <v>575</v>
      </c>
      <c r="AG500" s="129" t="s">
        <v>215</v>
      </c>
      <c r="AH500" s="170" t="s">
        <v>575</v>
      </c>
      <c r="AI500" s="170" t="s">
        <v>575</v>
      </c>
      <c r="AJ500" s="170" t="s">
        <v>575</v>
      </c>
    </row>
    <row r="501" spans="1:36">
      <c r="A501" s="206" t="s">
        <v>839</v>
      </c>
      <c r="B501" s="170" t="s">
        <v>575</v>
      </c>
      <c r="C501" s="170" t="s">
        <v>575</v>
      </c>
      <c r="D501" s="170" t="s">
        <v>575</v>
      </c>
      <c r="E501" s="170" t="s">
        <v>575</v>
      </c>
      <c r="F501" s="170" t="s">
        <v>575</v>
      </c>
      <c r="G501" s="170" t="s">
        <v>575</v>
      </c>
      <c r="H501" s="170" t="s">
        <v>621</v>
      </c>
      <c r="I501" s="170" t="s">
        <v>575</v>
      </c>
      <c r="J501" s="170" t="s">
        <v>575</v>
      </c>
      <c r="K501" s="170" t="s">
        <v>575</v>
      </c>
      <c r="L501" s="170" t="s">
        <v>575</v>
      </c>
      <c r="M501" s="170" t="s">
        <v>575</v>
      </c>
      <c r="N501" s="170" t="s">
        <v>575</v>
      </c>
      <c r="O501" s="170" t="s">
        <v>575</v>
      </c>
      <c r="P501" s="170" t="s">
        <v>575</v>
      </c>
      <c r="Q501" s="170" t="s">
        <v>575</v>
      </c>
      <c r="R501" s="170" t="s">
        <v>575</v>
      </c>
      <c r="S501" s="170" t="s">
        <v>575</v>
      </c>
      <c r="T501" s="170" t="s">
        <v>575</v>
      </c>
      <c r="U501" s="170" t="s">
        <v>575</v>
      </c>
      <c r="V501" s="129" t="s">
        <v>215</v>
      </c>
      <c r="W501" s="170">
        <v>2889.5115971792543</v>
      </c>
      <c r="X501" s="170">
        <v>550.24258844079532</v>
      </c>
      <c r="Y501" s="170" t="s">
        <v>575</v>
      </c>
      <c r="Z501" s="170" t="s">
        <v>575</v>
      </c>
      <c r="AA501" s="170" t="s">
        <v>575</v>
      </c>
      <c r="AB501" s="170" t="s">
        <v>575</v>
      </c>
      <c r="AC501" s="170" t="s">
        <v>575</v>
      </c>
      <c r="AD501" s="170" t="s">
        <v>575</v>
      </c>
      <c r="AE501" s="170" t="s">
        <v>575</v>
      </c>
      <c r="AF501" s="170" t="s">
        <v>575</v>
      </c>
      <c r="AG501" s="129" t="s">
        <v>215</v>
      </c>
      <c r="AH501" s="170" t="s">
        <v>575</v>
      </c>
      <c r="AI501" s="170">
        <v>2745.5373405254281</v>
      </c>
      <c r="AJ501" s="170" t="s">
        <v>575</v>
      </c>
    </row>
    <row r="502" spans="1:36">
      <c r="A502" s="207" t="s">
        <v>840</v>
      </c>
      <c r="B502" s="170">
        <v>202.07636112988695</v>
      </c>
      <c r="C502" s="170" t="s">
        <v>600</v>
      </c>
      <c r="D502" s="170" t="s">
        <v>600</v>
      </c>
      <c r="E502" s="170" t="s">
        <v>600</v>
      </c>
      <c r="F502" s="170" t="s">
        <v>600</v>
      </c>
      <c r="G502" s="170" t="s">
        <v>600</v>
      </c>
      <c r="H502" s="170" t="s">
        <v>600</v>
      </c>
      <c r="I502" s="170" t="s">
        <v>600</v>
      </c>
      <c r="J502" s="170" t="s">
        <v>600</v>
      </c>
      <c r="K502" s="170" t="s">
        <v>600</v>
      </c>
      <c r="L502" s="170" t="s">
        <v>600</v>
      </c>
      <c r="M502" s="170" t="s">
        <v>600</v>
      </c>
      <c r="N502" s="170" t="s">
        <v>600</v>
      </c>
      <c r="O502" s="170" t="s">
        <v>600</v>
      </c>
      <c r="P502" s="170" t="s">
        <v>600</v>
      </c>
      <c r="Q502" s="170" t="s">
        <v>600</v>
      </c>
      <c r="R502" s="170" t="s">
        <v>600</v>
      </c>
      <c r="S502" s="170" t="s">
        <v>600</v>
      </c>
      <c r="T502" s="170" t="s">
        <v>600</v>
      </c>
      <c r="U502" s="170" t="s">
        <v>575</v>
      </c>
      <c r="V502" s="129" t="s">
        <v>215</v>
      </c>
      <c r="W502" s="170">
        <v>1065.9497022283217</v>
      </c>
      <c r="X502" s="170">
        <v>1967.1868902420288</v>
      </c>
      <c r="Y502" s="170">
        <v>79.509049445113277</v>
      </c>
      <c r="Z502" s="170" t="s">
        <v>600</v>
      </c>
      <c r="AA502" s="170">
        <v>117.10890475668745</v>
      </c>
      <c r="AB502" s="170" t="s">
        <v>600</v>
      </c>
      <c r="AC502" s="170" t="s">
        <v>600</v>
      </c>
      <c r="AD502" s="170" t="s">
        <v>600</v>
      </c>
      <c r="AE502" s="170" t="s">
        <v>600</v>
      </c>
      <c r="AF502" s="170" t="s">
        <v>575</v>
      </c>
      <c r="AG502" s="129" t="s">
        <v>215</v>
      </c>
      <c r="AH502" s="170" t="s">
        <v>575</v>
      </c>
      <c r="AI502" s="170">
        <v>696.58675138415992</v>
      </c>
      <c r="AJ502" s="170">
        <v>486.57664388292699</v>
      </c>
    </row>
    <row r="503" spans="1:36">
      <c r="A503" s="208" t="s">
        <v>841</v>
      </c>
      <c r="B503" s="170">
        <v>17.02</v>
      </c>
      <c r="C503" s="170">
        <v>345.08092500000004</v>
      </c>
      <c r="D503" s="170" t="s">
        <v>575</v>
      </c>
      <c r="E503" s="170" t="s">
        <v>575</v>
      </c>
      <c r="F503" s="170">
        <v>9452.3353400000015</v>
      </c>
      <c r="G503" s="170" t="s">
        <v>575</v>
      </c>
      <c r="H503" s="170">
        <v>73364.334329000005</v>
      </c>
      <c r="I503" s="170" t="s">
        <v>575</v>
      </c>
      <c r="J503" s="170">
        <v>9422.9736659999999</v>
      </c>
      <c r="K503" s="170" t="s">
        <v>575</v>
      </c>
      <c r="L503" s="170" t="s">
        <v>575</v>
      </c>
      <c r="M503" s="170" t="s">
        <v>575</v>
      </c>
      <c r="N503" s="170" t="s">
        <v>575</v>
      </c>
      <c r="O503" s="170" t="s">
        <v>575</v>
      </c>
      <c r="P503" s="170" t="s">
        <v>575</v>
      </c>
      <c r="Q503" s="170">
        <v>1223.8956000000001</v>
      </c>
      <c r="R503" s="170" t="s">
        <v>575</v>
      </c>
      <c r="S503" s="170" t="s">
        <v>575</v>
      </c>
      <c r="T503" s="170" t="s">
        <v>575</v>
      </c>
      <c r="U503" s="170" t="s">
        <v>575</v>
      </c>
      <c r="V503" s="129" t="s">
        <v>215</v>
      </c>
      <c r="W503" s="170">
        <v>15.660888</v>
      </c>
      <c r="X503" s="170" t="s">
        <v>575</v>
      </c>
      <c r="Y503" s="170" t="s">
        <v>575</v>
      </c>
      <c r="Z503" s="170" t="s">
        <v>575</v>
      </c>
      <c r="AA503" s="170" t="s">
        <v>575</v>
      </c>
      <c r="AB503" s="170" t="s">
        <v>575</v>
      </c>
      <c r="AC503" s="170" t="s">
        <v>575</v>
      </c>
      <c r="AD503" s="170" t="s">
        <v>575</v>
      </c>
      <c r="AE503" s="170" t="s">
        <v>575</v>
      </c>
      <c r="AF503" s="170" t="s">
        <v>575</v>
      </c>
      <c r="AG503" s="129" t="s">
        <v>215</v>
      </c>
      <c r="AH503" s="170">
        <v>5917.8748952000005</v>
      </c>
      <c r="AI503" s="170" t="s">
        <v>575</v>
      </c>
      <c r="AJ503" s="170" t="s">
        <v>575</v>
      </c>
    </row>
    <row r="504" spans="1:36">
      <c r="A504" s="207" t="s">
        <v>842</v>
      </c>
      <c r="B504" s="170" t="s">
        <v>575</v>
      </c>
      <c r="C504" s="170" t="s">
        <v>575</v>
      </c>
      <c r="D504" s="170" t="s">
        <v>575</v>
      </c>
      <c r="E504" s="170" t="s">
        <v>575</v>
      </c>
      <c r="F504" s="170" t="s">
        <v>575</v>
      </c>
      <c r="G504" s="170" t="s">
        <v>575</v>
      </c>
      <c r="H504" s="170" t="s">
        <v>575</v>
      </c>
      <c r="I504" s="170" t="s">
        <v>575</v>
      </c>
      <c r="J504" s="170" t="s">
        <v>575</v>
      </c>
      <c r="K504" s="170" t="s">
        <v>575</v>
      </c>
      <c r="L504" s="170" t="s">
        <v>575</v>
      </c>
      <c r="M504" s="170" t="s">
        <v>575</v>
      </c>
      <c r="N504" s="170" t="s">
        <v>575</v>
      </c>
      <c r="O504" s="170" t="s">
        <v>575</v>
      </c>
      <c r="P504" s="170" t="s">
        <v>575</v>
      </c>
      <c r="Q504" s="170" t="s">
        <v>575</v>
      </c>
      <c r="R504" s="170" t="s">
        <v>575</v>
      </c>
      <c r="S504" s="170" t="s">
        <v>575</v>
      </c>
      <c r="T504" s="170" t="s">
        <v>575</v>
      </c>
      <c r="U504" s="170" t="s">
        <v>575</v>
      </c>
      <c r="V504" s="129" t="s">
        <v>215</v>
      </c>
      <c r="W504" s="170" t="s">
        <v>575</v>
      </c>
      <c r="X504" s="170" t="s">
        <v>575</v>
      </c>
      <c r="Y504" s="170" t="s">
        <v>575</v>
      </c>
      <c r="Z504" s="170" t="s">
        <v>575</v>
      </c>
      <c r="AA504" s="170" t="s">
        <v>575</v>
      </c>
      <c r="AB504" s="170" t="s">
        <v>575</v>
      </c>
      <c r="AC504" s="170" t="s">
        <v>575</v>
      </c>
      <c r="AD504" s="170" t="s">
        <v>575</v>
      </c>
      <c r="AE504" s="170" t="s">
        <v>575</v>
      </c>
      <c r="AF504" s="170" t="s">
        <v>575</v>
      </c>
      <c r="AG504" s="129" t="s">
        <v>215</v>
      </c>
      <c r="AH504" s="170" t="s">
        <v>575</v>
      </c>
      <c r="AI504" s="170">
        <v>8258.5136900586367</v>
      </c>
      <c r="AJ504" s="170" t="s">
        <v>575</v>
      </c>
    </row>
    <row r="505" spans="1:36">
      <c r="A505" s="209" t="s">
        <v>843</v>
      </c>
      <c r="B505" s="170" t="s">
        <v>661</v>
      </c>
      <c r="C505" s="170" t="s">
        <v>575</v>
      </c>
      <c r="D505" s="170" t="s">
        <v>575</v>
      </c>
      <c r="E505" s="170" t="s">
        <v>575</v>
      </c>
      <c r="F505" s="170" t="s">
        <v>575</v>
      </c>
      <c r="G505" s="170" t="s">
        <v>575</v>
      </c>
      <c r="H505" s="170" t="s">
        <v>575</v>
      </c>
      <c r="I505" s="170" t="s">
        <v>575</v>
      </c>
      <c r="J505" s="170" t="s">
        <v>575</v>
      </c>
      <c r="K505" s="170" t="s">
        <v>575</v>
      </c>
      <c r="L505" s="170" t="s">
        <v>575</v>
      </c>
      <c r="M505" s="170" t="s">
        <v>575</v>
      </c>
      <c r="N505" s="170" t="s">
        <v>575</v>
      </c>
      <c r="O505" s="170" t="s">
        <v>575</v>
      </c>
      <c r="P505" s="170" t="s">
        <v>575</v>
      </c>
      <c r="Q505" s="170" t="s">
        <v>575</v>
      </c>
      <c r="R505" s="170" t="s">
        <v>575</v>
      </c>
      <c r="S505" s="170" t="s">
        <v>575</v>
      </c>
      <c r="T505" s="170" t="s">
        <v>575</v>
      </c>
      <c r="U505" s="170" t="s">
        <v>575</v>
      </c>
      <c r="V505" s="129" t="s">
        <v>215</v>
      </c>
      <c r="W505" s="170" t="s">
        <v>661</v>
      </c>
      <c r="X505" s="170" t="s">
        <v>661</v>
      </c>
      <c r="Y505" s="170" t="s">
        <v>661</v>
      </c>
      <c r="Z505" s="170" t="s">
        <v>575</v>
      </c>
      <c r="AA505" s="170" t="s">
        <v>661</v>
      </c>
      <c r="AB505" s="170" t="s">
        <v>575</v>
      </c>
      <c r="AC505" s="170" t="s">
        <v>575</v>
      </c>
      <c r="AD505" s="170" t="s">
        <v>575</v>
      </c>
      <c r="AE505" s="170" t="s">
        <v>575</v>
      </c>
      <c r="AF505" s="170" t="s">
        <v>575</v>
      </c>
      <c r="AG505" s="129" t="s">
        <v>215</v>
      </c>
      <c r="AH505" s="170" t="s">
        <v>575</v>
      </c>
      <c r="AI505" s="170" t="s">
        <v>661</v>
      </c>
      <c r="AJ505" s="170" t="s">
        <v>661</v>
      </c>
    </row>
    <row r="507" spans="1:36">
      <c r="A507" s="116" t="s">
        <v>844</v>
      </c>
      <c r="B507" s="154">
        <f>B469</f>
        <v>1368.879828592615</v>
      </c>
      <c r="C507" s="154">
        <f t="shared" ref="C507:AJ507" si="3">C469</f>
        <v>511.23099999999999</v>
      </c>
      <c r="D507" s="154" t="str">
        <f t="shared" si="3"/>
        <v>NE,NA</v>
      </c>
      <c r="E507" s="154" t="str">
        <f t="shared" si="3"/>
        <v>NE,NA</v>
      </c>
      <c r="F507" s="154">
        <f t="shared" si="3"/>
        <v>2700.6672400000002</v>
      </c>
      <c r="G507" s="154" t="str">
        <f t="shared" si="3"/>
        <v>NE,NA</v>
      </c>
      <c r="H507" s="154">
        <f t="shared" si="3"/>
        <v>51303.730300000003</v>
      </c>
      <c r="I507" s="154" t="str">
        <f t="shared" si="3"/>
        <v>NE,NA</v>
      </c>
      <c r="J507" s="154">
        <f t="shared" si="3"/>
        <v>2108.0477999999998</v>
      </c>
      <c r="K507" s="154" t="str">
        <f t="shared" si="3"/>
        <v>NE,NA</v>
      </c>
      <c r="L507" s="154" t="str">
        <f t="shared" si="3"/>
        <v>NE,NA</v>
      </c>
      <c r="M507" s="154" t="str">
        <f t="shared" si="3"/>
        <v>NE,NA</v>
      </c>
      <c r="N507" s="154" t="str">
        <f t="shared" si="3"/>
        <v>NE,NA</v>
      </c>
      <c r="O507" s="154" t="str">
        <f t="shared" si="3"/>
        <v>NE,NA</v>
      </c>
      <c r="P507" s="154" t="str">
        <f t="shared" si="3"/>
        <v>NE,NA</v>
      </c>
      <c r="Q507" s="154">
        <f t="shared" si="3"/>
        <v>124.76</v>
      </c>
      <c r="R507" s="154" t="str">
        <f t="shared" si="3"/>
        <v>NE,NA</v>
      </c>
      <c r="S507" s="154" t="str">
        <f t="shared" si="3"/>
        <v>NE,NA</v>
      </c>
      <c r="T507" s="154" t="str">
        <f t="shared" si="3"/>
        <v>NE,NA</v>
      </c>
      <c r="U507" s="154" t="str">
        <f t="shared" si="3"/>
        <v>NA</v>
      </c>
      <c r="V507" s="154" t="str">
        <f t="shared" si="3"/>
        <v/>
      </c>
      <c r="W507" s="154">
        <f t="shared" si="3"/>
        <v>537.36430140833227</v>
      </c>
      <c r="X507" s="154">
        <f t="shared" si="3"/>
        <v>206.34667858055934</v>
      </c>
      <c r="Y507" s="154">
        <f t="shared" si="3"/>
        <v>9.0044223607149796</v>
      </c>
      <c r="Z507" s="154" t="str">
        <f t="shared" si="3"/>
        <v>NE,NA</v>
      </c>
      <c r="AA507" s="154">
        <f t="shared" si="3"/>
        <v>11.369796578319169</v>
      </c>
      <c r="AB507" s="154" t="str">
        <f t="shared" si="3"/>
        <v>NE,NA</v>
      </c>
      <c r="AC507" s="154" t="str">
        <f t="shared" si="3"/>
        <v>NE,NA</v>
      </c>
      <c r="AD507" s="154" t="str">
        <f t="shared" si="3"/>
        <v>NE,NA</v>
      </c>
      <c r="AE507" s="154" t="str">
        <f t="shared" si="3"/>
        <v>NE,NA</v>
      </c>
      <c r="AF507" s="154" t="str">
        <f t="shared" si="3"/>
        <v>NA</v>
      </c>
      <c r="AG507" s="154" t="str">
        <f t="shared" si="3"/>
        <v/>
      </c>
      <c r="AH507" s="154">
        <f t="shared" si="3"/>
        <v>5917.8748952000005</v>
      </c>
      <c r="AI507" s="154">
        <f t="shared" si="3"/>
        <v>513.18586763019005</v>
      </c>
      <c r="AJ507" s="154">
        <f t="shared" si="3"/>
        <v>28.289339760640001</v>
      </c>
    </row>
    <row r="510" spans="1:36" ht="15.75">
      <c r="A510" s="184" t="s">
        <v>845</v>
      </c>
      <c r="B510" s="155"/>
      <c r="C510" s="155"/>
      <c r="D510" s="155"/>
      <c r="E510" s="155"/>
      <c r="F510" s="156"/>
      <c r="G510" s="156" t="s">
        <v>558</v>
      </c>
    </row>
    <row r="511" spans="1:36" ht="15.75">
      <c r="A511" s="184" t="s">
        <v>846</v>
      </c>
      <c r="B511" s="155"/>
      <c r="C511" s="155"/>
      <c r="D511" s="155"/>
      <c r="E511" s="155"/>
      <c r="F511" s="156"/>
      <c r="G511" s="156" t="s">
        <v>559</v>
      </c>
    </row>
    <row r="512" spans="1:36">
      <c r="A512" s="155"/>
      <c r="B512" s="155"/>
      <c r="C512" s="155"/>
      <c r="D512" s="155"/>
      <c r="E512" s="155"/>
      <c r="F512" s="156"/>
      <c r="G512" s="156" t="s">
        <v>560</v>
      </c>
    </row>
    <row r="513" spans="1:7" ht="15.75" thickBot="1">
      <c r="A513" s="155"/>
      <c r="B513" s="155"/>
      <c r="C513" s="155"/>
      <c r="D513" s="155"/>
      <c r="E513" s="155"/>
      <c r="F513" s="210"/>
      <c r="G513" s="155"/>
    </row>
    <row r="514" spans="1:7">
      <c r="A514" s="211" t="s">
        <v>847</v>
      </c>
      <c r="B514" s="212" t="s">
        <v>562</v>
      </c>
      <c r="C514" s="167" t="s">
        <v>563</v>
      </c>
      <c r="D514" s="167" t="s">
        <v>564</v>
      </c>
      <c r="E514" s="167" t="s">
        <v>735</v>
      </c>
      <c r="F514" s="213" t="s">
        <v>566</v>
      </c>
      <c r="G514" s="213" t="s">
        <v>567</v>
      </c>
    </row>
    <row r="515" spans="1:7" ht="15.75" thickBot="1">
      <c r="A515" s="214" t="s">
        <v>848</v>
      </c>
      <c r="B515" s="435" t="s">
        <v>569</v>
      </c>
      <c r="C515" s="435"/>
      <c r="D515" s="435"/>
      <c r="E515" s="435"/>
      <c r="F515" s="435"/>
      <c r="G515" s="436"/>
    </row>
    <row r="516" spans="1:7" ht="15.75" thickTop="1">
      <c r="A516" s="215" t="s">
        <v>849</v>
      </c>
      <c r="B516" s="170">
        <v>7853.7090592547993</v>
      </c>
      <c r="C516" s="170">
        <v>9683.8167602284338</v>
      </c>
      <c r="D516" s="170">
        <v>927.61746474238998</v>
      </c>
      <c r="E516" s="170">
        <v>6.1186719260000002</v>
      </c>
      <c r="F516" s="170">
        <v>178.32176849999999</v>
      </c>
      <c r="G516" s="170" t="s">
        <v>575</v>
      </c>
    </row>
    <row r="517" spans="1:7">
      <c r="A517" s="180" t="s">
        <v>850</v>
      </c>
      <c r="B517" s="129" t="s">
        <v>215</v>
      </c>
      <c r="C517" s="170">
        <v>9008.2634000282051</v>
      </c>
      <c r="D517" s="170">
        <v>55.48073193690994</v>
      </c>
      <c r="E517" s="129" t="s">
        <v>215</v>
      </c>
      <c r="F517" s="129" t="s">
        <v>215</v>
      </c>
      <c r="G517" s="170" t="s">
        <v>575</v>
      </c>
    </row>
    <row r="518" spans="1:7">
      <c r="A518" s="180" t="s">
        <v>851</v>
      </c>
      <c r="B518" s="129" t="s">
        <v>215</v>
      </c>
      <c r="C518" s="170">
        <v>6754.7612768982408</v>
      </c>
      <c r="D518" s="129" t="s">
        <v>215</v>
      </c>
      <c r="E518" s="129" t="s">
        <v>215</v>
      </c>
      <c r="F518" s="129" t="s">
        <v>215</v>
      </c>
      <c r="G518" s="129" t="s">
        <v>215</v>
      </c>
    </row>
    <row r="519" spans="1:7">
      <c r="A519" s="172" t="s">
        <v>852</v>
      </c>
      <c r="B519" s="129" t="s">
        <v>215</v>
      </c>
      <c r="C519" s="170">
        <v>6510.3132861119166</v>
      </c>
      <c r="D519" s="129" t="s">
        <v>215</v>
      </c>
      <c r="E519" s="129" t="s">
        <v>215</v>
      </c>
      <c r="F519" s="129" t="s">
        <v>215</v>
      </c>
      <c r="G519" s="129" t="s">
        <v>215</v>
      </c>
    </row>
    <row r="520" spans="1:7">
      <c r="A520" s="216" t="s">
        <v>853</v>
      </c>
      <c r="B520" s="129" t="s">
        <v>215</v>
      </c>
      <c r="C520" s="129" t="s">
        <v>215</v>
      </c>
      <c r="D520" s="129" t="s">
        <v>215</v>
      </c>
      <c r="E520" s="129" t="s">
        <v>215</v>
      </c>
      <c r="F520" s="129" t="s">
        <v>215</v>
      </c>
      <c r="G520" s="129" t="s">
        <v>215</v>
      </c>
    </row>
    <row r="521" spans="1:7">
      <c r="A521" s="217" t="s">
        <v>854</v>
      </c>
      <c r="B521" s="129" t="s">
        <v>215</v>
      </c>
      <c r="C521" s="170" t="s">
        <v>215</v>
      </c>
      <c r="D521" s="129" t="s">
        <v>215</v>
      </c>
      <c r="E521" s="129" t="s">
        <v>215</v>
      </c>
      <c r="F521" s="129" t="s">
        <v>215</v>
      </c>
      <c r="G521" s="129" t="s">
        <v>215</v>
      </c>
    </row>
    <row r="522" spans="1:7">
      <c r="A522" s="217" t="s">
        <v>855</v>
      </c>
      <c r="B522" s="129" t="s">
        <v>215</v>
      </c>
      <c r="C522" s="170" t="s">
        <v>215</v>
      </c>
      <c r="D522" s="129" t="s">
        <v>215</v>
      </c>
      <c r="E522" s="129" t="s">
        <v>215</v>
      </c>
      <c r="F522" s="129" t="s">
        <v>215</v>
      </c>
      <c r="G522" s="129" t="s">
        <v>215</v>
      </c>
    </row>
    <row r="523" spans="1:7">
      <c r="A523" s="216" t="s">
        <v>856</v>
      </c>
      <c r="B523" s="129" t="s">
        <v>215</v>
      </c>
      <c r="C523" s="129" t="s">
        <v>215</v>
      </c>
      <c r="D523" s="129" t="s">
        <v>215</v>
      </c>
      <c r="E523" s="129" t="s">
        <v>215</v>
      </c>
      <c r="F523" s="129" t="s">
        <v>215</v>
      </c>
      <c r="G523" s="129" t="s">
        <v>215</v>
      </c>
    </row>
    <row r="524" spans="1:7">
      <c r="A524" s="217" t="s">
        <v>857</v>
      </c>
      <c r="B524" s="129" t="s">
        <v>215</v>
      </c>
      <c r="C524" s="170" t="s">
        <v>215</v>
      </c>
      <c r="D524" s="129" t="s">
        <v>215</v>
      </c>
      <c r="E524" s="129" t="s">
        <v>215</v>
      </c>
      <c r="F524" s="129" t="s">
        <v>215</v>
      </c>
      <c r="G524" s="129" t="s">
        <v>215</v>
      </c>
    </row>
    <row r="525" spans="1:7">
      <c r="A525" s="217" t="s">
        <v>858</v>
      </c>
      <c r="B525" s="129" t="s">
        <v>215</v>
      </c>
      <c r="C525" s="170" t="s">
        <v>215</v>
      </c>
      <c r="D525" s="129" t="s">
        <v>215</v>
      </c>
      <c r="E525" s="129" t="s">
        <v>215</v>
      </c>
      <c r="F525" s="129" t="s">
        <v>215</v>
      </c>
      <c r="G525" s="129" t="s">
        <v>215</v>
      </c>
    </row>
    <row r="526" spans="1:7">
      <c r="A526" s="217" t="s">
        <v>859</v>
      </c>
      <c r="B526" s="129" t="s">
        <v>215</v>
      </c>
      <c r="C526" s="170" t="s">
        <v>215</v>
      </c>
      <c r="D526" s="129" t="s">
        <v>215</v>
      </c>
      <c r="E526" s="129" t="s">
        <v>215</v>
      </c>
      <c r="F526" s="129" t="s">
        <v>215</v>
      </c>
      <c r="G526" s="129" t="s">
        <v>215</v>
      </c>
    </row>
    <row r="527" spans="1:7">
      <c r="A527" s="216" t="s">
        <v>860</v>
      </c>
      <c r="B527" s="129" t="s">
        <v>215</v>
      </c>
      <c r="C527" s="129" t="s">
        <v>215</v>
      </c>
      <c r="D527" s="129" t="s">
        <v>215</v>
      </c>
      <c r="E527" s="129" t="s">
        <v>215</v>
      </c>
      <c r="F527" s="129" t="s">
        <v>215</v>
      </c>
      <c r="G527" s="129" t="s">
        <v>215</v>
      </c>
    </row>
    <row r="528" spans="1:7">
      <c r="A528" s="217" t="s">
        <v>861</v>
      </c>
      <c r="B528" s="129" t="s">
        <v>215</v>
      </c>
      <c r="C528" s="170">
        <v>6510.3132861119166</v>
      </c>
      <c r="D528" s="129" t="s">
        <v>215</v>
      </c>
      <c r="E528" s="129" t="s">
        <v>215</v>
      </c>
      <c r="F528" s="129" t="s">
        <v>215</v>
      </c>
      <c r="G528" s="129" t="s">
        <v>215</v>
      </c>
    </row>
    <row r="529" spans="1:7">
      <c r="A529" s="218" t="s">
        <v>862</v>
      </c>
      <c r="B529" s="129" t="s">
        <v>215</v>
      </c>
      <c r="C529" s="170">
        <v>1503.0509320217539</v>
      </c>
      <c r="D529" s="129"/>
      <c r="E529" s="129" t="s">
        <v>215</v>
      </c>
      <c r="F529" s="129" t="s">
        <v>215</v>
      </c>
      <c r="G529" s="129"/>
    </row>
    <row r="530" spans="1:7">
      <c r="A530" s="218" t="s">
        <v>863</v>
      </c>
      <c r="B530" s="129" t="s">
        <v>215</v>
      </c>
      <c r="C530" s="170">
        <v>5007.2623540901623</v>
      </c>
      <c r="D530" s="129"/>
      <c r="E530" s="129" t="s">
        <v>215</v>
      </c>
      <c r="F530" s="129" t="s">
        <v>215</v>
      </c>
      <c r="G530" s="129"/>
    </row>
    <row r="531" spans="1:7">
      <c r="A531" s="218" t="s">
        <v>864</v>
      </c>
      <c r="B531" s="129" t="s">
        <v>215</v>
      </c>
      <c r="C531" s="170" t="s">
        <v>577</v>
      </c>
      <c r="D531" s="129"/>
      <c r="E531" s="129" t="s">
        <v>215</v>
      </c>
      <c r="F531" s="129" t="s">
        <v>215</v>
      </c>
      <c r="G531" s="129"/>
    </row>
    <row r="532" spans="1:7">
      <c r="A532" s="218" t="s">
        <v>865</v>
      </c>
      <c r="B532" s="129" t="s">
        <v>215</v>
      </c>
      <c r="C532" s="170" t="s">
        <v>577</v>
      </c>
      <c r="D532" s="129"/>
      <c r="E532" s="129" t="s">
        <v>215</v>
      </c>
      <c r="F532" s="129" t="s">
        <v>215</v>
      </c>
      <c r="G532" s="129"/>
    </row>
    <row r="533" spans="1:7">
      <c r="A533" s="218" t="s">
        <v>866</v>
      </c>
      <c r="B533" s="129" t="s">
        <v>215</v>
      </c>
      <c r="C533" s="170" t="s">
        <v>577</v>
      </c>
      <c r="D533" s="129"/>
      <c r="E533" s="129" t="s">
        <v>215</v>
      </c>
      <c r="F533" s="129" t="s">
        <v>215</v>
      </c>
      <c r="G533" s="129"/>
    </row>
    <row r="534" spans="1:7">
      <c r="A534" s="218" t="s">
        <v>867</v>
      </c>
      <c r="B534" s="129" t="s">
        <v>215</v>
      </c>
      <c r="C534" s="170" t="s">
        <v>577</v>
      </c>
      <c r="D534" s="129"/>
      <c r="E534" s="129" t="s">
        <v>215</v>
      </c>
      <c r="F534" s="129" t="s">
        <v>215</v>
      </c>
      <c r="G534" s="129"/>
    </row>
    <row r="535" spans="1:7">
      <c r="A535" s="218" t="s">
        <v>868</v>
      </c>
      <c r="B535" s="129" t="s">
        <v>215</v>
      </c>
      <c r="C535" s="170" t="s">
        <v>577</v>
      </c>
      <c r="D535" s="129"/>
      <c r="E535" s="129" t="s">
        <v>215</v>
      </c>
      <c r="F535" s="129" t="s">
        <v>215</v>
      </c>
      <c r="G535" s="129"/>
    </row>
    <row r="536" spans="1:7">
      <c r="A536" s="218" t="s">
        <v>869</v>
      </c>
      <c r="B536" s="129" t="s">
        <v>215</v>
      </c>
      <c r="C536" s="170" t="s">
        <v>577</v>
      </c>
      <c r="D536" s="129"/>
      <c r="E536" s="129" t="s">
        <v>215</v>
      </c>
      <c r="F536" s="129" t="s">
        <v>215</v>
      </c>
      <c r="G536" s="129"/>
    </row>
    <row r="537" spans="1:7">
      <c r="A537" s="218" t="s">
        <v>870</v>
      </c>
      <c r="B537" s="129" t="s">
        <v>215</v>
      </c>
      <c r="C537" s="170" t="s">
        <v>577</v>
      </c>
      <c r="D537" s="129"/>
      <c r="E537" s="129" t="s">
        <v>215</v>
      </c>
      <c r="F537" s="129" t="s">
        <v>215</v>
      </c>
      <c r="G537" s="129"/>
    </row>
    <row r="538" spans="1:7">
      <c r="A538" s="218" t="s">
        <v>871</v>
      </c>
      <c r="B538" s="129" t="s">
        <v>215</v>
      </c>
      <c r="C538" s="170" t="s">
        <v>577</v>
      </c>
      <c r="D538" s="129"/>
      <c r="E538" s="129" t="s">
        <v>215</v>
      </c>
      <c r="F538" s="129" t="s">
        <v>215</v>
      </c>
      <c r="G538" s="129"/>
    </row>
    <row r="539" spans="1:7">
      <c r="A539" s="218" t="s">
        <v>872</v>
      </c>
      <c r="B539" s="129" t="s">
        <v>215</v>
      </c>
      <c r="C539" s="170" t="s">
        <v>577</v>
      </c>
      <c r="D539" s="129"/>
      <c r="E539" s="129" t="s">
        <v>215</v>
      </c>
      <c r="F539" s="129" t="s">
        <v>215</v>
      </c>
      <c r="G539" s="129"/>
    </row>
    <row r="540" spans="1:7">
      <c r="A540" s="172" t="s">
        <v>873</v>
      </c>
      <c r="B540" s="129" t="s">
        <v>215</v>
      </c>
      <c r="C540" s="170">
        <v>49.08</v>
      </c>
      <c r="D540" s="129" t="s">
        <v>215</v>
      </c>
      <c r="E540" s="129" t="s">
        <v>215</v>
      </c>
      <c r="F540" s="129" t="s">
        <v>215</v>
      </c>
      <c r="G540" s="129" t="s">
        <v>215</v>
      </c>
    </row>
    <row r="541" spans="1:7">
      <c r="A541" s="172" t="s">
        <v>874</v>
      </c>
      <c r="B541" s="129" t="s">
        <v>215</v>
      </c>
      <c r="C541" s="170">
        <v>91.609200000000016</v>
      </c>
      <c r="D541" s="129" t="s">
        <v>215</v>
      </c>
      <c r="E541" s="129" t="s">
        <v>215</v>
      </c>
      <c r="F541" s="129" t="s">
        <v>215</v>
      </c>
      <c r="G541" s="129" t="s">
        <v>215</v>
      </c>
    </row>
    <row r="542" spans="1:7">
      <c r="A542" s="172" t="s">
        <v>875</v>
      </c>
      <c r="B542" s="129" t="s">
        <v>215</v>
      </c>
      <c r="C542" s="170">
        <v>103.75879078632427</v>
      </c>
      <c r="D542" s="129" t="s">
        <v>215</v>
      </c>
      <c r="E542" s="129" t="s">
        <v>215</v>
      </c>
      <c r="F542" s="129" t="s">
        <v>215</v>
      </c>
      <c r="G542" s="129" t="s">
        <v>215</v>
      </c>
    </row>
    <row r="543" spans="1:7">
      <c r="A543" s="219" t="s">
        <v>876</v>
      </c>
      <c r="B543" s="129" t="s">
        <v>215</v>
      </c>
      <c r="C543" s="170" t="s">
        <v>604</v>
      </c>
      <c r="D543" s="129"/>
      <c r="E543" s="129" t="s">
        <v>215</v>
      </c>
      <c r="F543" s="129" t="s">
        <v>215</v>
      </c>
      <c r="G543" s="129"/>
    </row>
    <row r="544" spans="1:7">
      <c r="A544" s="219" t="s">
        <v>877</v>
      </c>
      <c r="B544" s="129" t="s">
        <v>215</v>
      </c>
      <c r="C544" s="170">
        <v>14.482519</v>
      </c>
      <c r="D544" s="129"/>
      <c r="E544" s="129" t="s">
        <v>215</v>
      </c>
      <c r="F544" s="129" t="s">
        <v>215</v>
      </c>
      <c r="G544" s="129"/>
    </row>
    <row r="545" spans="1:7">
      <c r="A545" s="219" t="s">
        <v>878</v>
      </c>
      <c r="B545" s="129" t="s">
        <v>215</v>
      </c>
      <c r="C545" s="170">
        <v>69.750133199999993</v>
      </c>
      <c r="D545" s="129"/>
      <c r="E545" s="129" t="s">
        <v>215</v>
      </c>
      <c r="F545" s="129" t="s">
        <v>215</v>
      </c>
      <c r="G545" s="129"/>
    </row>
    <row r="546" spans="1:7">
      <c r="A546" s="219" t="s">
        <v>879</v>
      </c>
      <c r="B546" s="129" t="s">
        <v>215</v>
      </c>
      <c r="C546" s="170">
        <v>2.1242679999999998</v>
      </c>
      <c r="D546" s="129"/>
      <c r="E546" s="129" t="s">
        <v>215</v>
      </c>
      <c r="F546" s="129" t="s">
        <v>215</v>
      </c>
      <c r="G546" s="129"/>
    </row>
    <row r="547" spans="1:7">
      <c r="A547" s="219" t="s">
        <v>880</v>
      </c>
      <c r="B547" s="129" t="s">
        <v>215</v>
      </c>
      <c r="C547" s="170" t="s">
        <v>604</v>
      </c>
      <c r="D547" s="129"/>
      <c r="E547" s="129" t="s">
        <v>215</v>
      </c>
      <c r="F547" s="129" t="s">
        <v>215</v>
      </c>
      <c r="G547" s="129"/>
    </row>
    <row r="548" spans="1:7">
      <c r="A548" s="220" t="s">
        <v>881</v>
      </c>
      <c r="B548" s="129" t="s">
        <v>215</v>
      </c>
      <c r="C548" s="170">
        <v>17.401870586324279</v>
      </c>
      <c r="D548" s="129" t="s">
        <v>215</v>
      </c>
      <c r="E548" s="129" t="s">
        <v>215</v>
      </c>
      <c r="F548" s="129" t="s">
        <v>215</v>
      </c>
      <c r="G548" s="129" t="s">
        <v>215</v>
      </c>
    </row>
    <row r="549" spans="1:7">
      <c r="A549" s="221" t="s">
        <v>882</v>
      </c>
      <c r="B549" s="129" t="s">
        <v>215</v>
      </c>
      <c r="C549" s="170">
        <v>17.401870586324279</v>
      </c>
      <c r="D549" s="129"/>
      <c r="E549" s="129" t="s">
        <v>215</v>
      </c>
      <c r="F549" s="129" t="s">
        <v>215</v>
      </c>
      <c r="G549" s="129"/>
    </row>
    <row r="550" spans="1:7">
      <c r="A550" s="180" t="s">
        <v>883</v>
      </c>
      <c r="B550" s="129" t="s">
        <v>215</v>
      </c>
      <c r="C550" s="170">
        <v>2253.5021231299656</v>
      </c>
      <c r="D550" s="170">
        <v>55.48073193690994</v>
      </c>
      <c r="E550" s="129" t="s">
        <v>215</v>
      </c>
      <c r="F550" s="129" t="s">
        <v>215</v>
      </c>
      <c r="G550" s="170" t="s">
        <v>575</v>
      </c>
    </row>
    <row r="551" spans="1:7">
      <c r="A551" s="174" t="s">
        <v>884</v>
      </c>
      <c r="B551" s="129" t="s">
        <v>215</v>
      </c>
      <c r="C551" s="170">
        <v>1190.71616749286</v>
      </c>
      <c r="D551" s="170">
        <v>42.685046184607813</v>
      </c>
      <c r="E551" s="129" t="s">
        <v>215</v>
      </c>
      <c r="F551" s="129" t="s">
        <v>215</v>
      </c>
      <c r="G551" s="170" t="s">
        <v>575</v>
      </c>
    </row>
    <row r="552" spans="1:7">
      <c r="A552" s="216" t="s">
        <v>853</v>
      </c>
      <c r="B552" s="129" t="s">
        <v>215</v>
      </c>
      <c r="C552" s="129" t="s">
        <v>215</v>
      </c>
      <c r="D552" s="129" t="s">
        <v>215</v>
      </c>
      <c r="E552" s="129" t="s">
        <v>215</v>
      </c>
      <c r="F552" s="129" t="s">
        <v>215</v>
      </c>
      <c r="G552" s="129" t="s">
        <v>215</v>
      </c>
    </row>
    <row r="553" spans="1:7">
      <c r="A553" s="217" t="s">
        <v>854</v>
      </c>
      <c r="B553" s="129" t="s">
        <v>215</v>
      </c>
      <c r="C553" s="170" t="s">
        <v>215</v>
      </c>
      <c r="D553" s="170" t="s">
        <v>215</v>
      </c>
      <c r="E553" s="129" t="s">
        <v>215</v>
      </c>
      <c r="F553" s="129" t="s">
        <v>215</v>
      </c>
      <c r="G553" s="136" t="s">
        <v>215</v>
      </c>
    </row>
    <row r="554" spans="1:7">
      <c r="A554" s="217" t="s">
        <v>855</v>
      </c>
      <c r="B554" s="129" t="s">
        <v>215</v>
      </c>
      <c r="C554" s="170" t="s">
        <v>215</v>
      </c>
      <c r="D554" s="170" t="s">
        <v>215</v>
      </c>
      <c r="E554" s="129" t="s">
        <v>215</v>
      </c>
      <c r="F554" s="129" t="s">
        <v>215</v>
      </c>
      <c r="G554" s="136" t="s">
        <v>215</v>
      </c>
    </row>
    <row r="555" spans="1:7">
      <c r="A555" s="216" t="s">
        <v>856</v>
      </c>
      <c r="B555" s="129" t="s">
        <v>215</v>
      </c>
      <c r="C555" s="129" t="s">
        <v>215</v>
      </c>
      <c r="D555" s="129" t="s">
        <v>215</v>
      </c>
      <c r="E555" s="129" t="s">
        <v>215</v>
      </c>
      <c r="F555" s="129" t="s">
        <v>215</v>
      </c>
      <c r="G555" s="129" t="s">
        <v>215</v>
      </c>
    </row>
    <row r="556" spans="1:7">
      <c r="A556" s="217" t="s">
        <v>857</v>
      </c>
      <c r="B556" s="129" t="s">
        <v>215</v>
      </c>
      <c r="C556" s="170" t="s">
        <v>215</v>
      </c>
      <c r="D556" s="170" t="s">
        <v>215</v>
      </c>
      <c r="E556" s="129" t="s">
        <v>215</v>
      </c>
      <c r="F556" s="129" t="s">
        <v>215</v>
      </c>
      <c r="G556" s="136" t="s">
        <v>215</v>
      </c>
    </row>
    <row r="557" spans="1:7">
      <c r="A557" s="217" t="s">
        <v>858</v>
      </c>
      <c r="B557" s="129" t="s">
        <v>215</v>
      </c>
      <c r="C557" s="170" t="s">
        <v>215</v>
      </c>
      <c r="D557" s="170" t="s">
        <v>215</v>
      </c>
      <c r="E557" s="129" t="s">
        <v>215</v>
      </c>
      <c r="F557" s="129" t="s">
        <v>215</v>
      </c>
      <c r="G557" s="136" t="s">
        <v>215</v>
      </c>
    </row>
    <row r="558" spans="1:7">
      <c r="A558" s="217" t="s">
        <v>859</v>
      </c>
      <c r="B558" s="129" t="s">
        <v>215</v>
      </c>
      <c r="C558" s="170" t="s">
        <v>215</v>
      </c>
      <c r="D558" s="170" t="s">
        <v>215</v>
      </c>
      <c r="E558" s="129" t="s">
        <v>215</v>
      </c>
      <c r="F558" s="129" t="s">
        <v>215</v>
      </c>
      <c r="G558" s="136" t="s">
        <v>215</v>
      </c>
    </row>
    <row r="559" spans="1:7">
      <c r="A559" s="216" t="s">
        <v>860</v>
      </c>
      <c r="B559" s="129" t="s">
        <v>215</v>
      </c>
      <c r="C559" s="129" t="s">
        <v>215</v>
      </c>
      <c r="D559" s="129" t="s">
        <v>215</v>
      </c>
      <c r="E559" s="129" t="s">
        <v>215</v>
      </c>
      <c r="F559" s="129" t="s">
        <v>215</v>
      </c>
      <c r="G559" s="129" t="s">
        <v>215</v>
      </c>
    </row>
    <row r="560" spans="1:7">
      <c r="A560" s="217" t="s">
        <v>885</v>
      </c>
      <c r="B560" s="129" t="s">
        <v>215</v>
      </c>
      <c r="C560" s="170">
        <v>1190.71616749286</v>
      </c>
      <c r="D560" s="170">
        <v>42.685046184607813</v>
      </c>
      <c r="E560" s="129" t="s">
        <v>215</v>
      </c>
      <c r="F560" s="129" t="s">
        <v>215</v>
      </c>
      <c r="G560" s="136" t="s">
        <v>575</v>
      </c>
    </row>
    <row r="561" spans="1:7">
      <c r="A561" s="218" t="s">
        <v>862</v>
      </c>
      <c r="B561" s="129" t="s">
        <v>215</v>
      </c>
      <c r="C561" s="170">
        <v>1057.4656164906501</v>
      </c>
      <c r="D561" s="170">
        <v>18.671015563378649</v>
      </c>
      <c r="E561" s="129" t="s">
        <v>215</v>
      </c>
      <c r="F561" s="129" t="s">
        <v>215</v>
      </c>
      <c r="G561" s="136" t="s">
        <v>575</v>
      </c>
    </row>
    <row r="562" spans="1:7">
      <c r="A562" s="218" t="s">
        <v>863</v>
      </c>
      <c r="B562" s="129" t="s">
        <v>215</v>
      </c>
      <c r="C562" s="170">
        <v>133.25055100220999</v>
      </c>
      <c r="D562" s="170">
        <v>24.014030621229161</v>
      </c>
      <c r="E562" s="129" t="s">
        <v>215</v>
      </c>
      <c r="F562" s="129" t="s">
        <v>215</v>
      </c>
      <c r="G562" s="136" t="s">
        <v>575</v>
      </c>
    </row>
    <row r="563" spans="1:7">
      <c r="A563" s="218" t="s">
        <v>864</v>
      </c>
      <c r="B563" s="129" t="s">
        <v>215</v>
      </c>
      <c r="C563" s="170" t="s">
        <v>577</v>
      </c>
      <c r="D563" s="170" t="s">
        <v>577</v>
      </c>
      <c r="E563" s="129" t="s">
        <v>215</v>
      </c>
      <c r="F563" s="129" t="s">
        <v>215</v>
      </c>
      <c r="G563" s="136" t="s">
        <v>575</v>
      </c>
    </row>
    <row r="564" spans="1:7">
      <c r="A564" s="218" t="s">
        <v>865</v>
      </c>
      <c r="B564" s="129" t="s">
        <v>215</v>
      </c>
      <c r="C564" s="170" t="s">
        <v>577</v>
      </c>
      <c r="D564" s="170" t="s">
        <v>577</v>
      </c>
      <c r="E564" s="129" t="s">
        <v>215</v>
      </c>
      <c r="F564" s="129" t="s">
        <v>215</v>
      </c>
      <c r="G564" s="136" t="s">
        <v>575</v>
      </c>
    </row>
    <row r="565" spans="1:7">
      <c r="A565" s="218" t="s">
        <v>866</v>
      </c>
      <c r="B565" s="129" t="s">
        <v>215</v>
      </c>
      <c r="C565" s="170" t="s">
        <v>577</v>
      </c>
      <c r="D565" s="170" t="s">
        <v>577</v>
      </c>
      <c r="E565" s="129" t="s">
        <v>215</v>
      </c>
      <c r="F565" s="129" t="s">
        <v>215</v>
      </c>
      <c r="G565" s="136" t="s">
        <v>575</v>
      </c>
    </row>
    <row r="566" spans="1:7">
      <c r="A566" s="218" t="s">
        <v>867</v>
      </c>
      <c r="B566" s="129" t="s">
        <v>215</v>
      </c>
      <c r="C566" s="170" t="s">
        <v>577</v>
      </c>
      <c r="D566" s="170" t="s">
        <v>577</v>
      </c>
      <c r="E566" s="129" t="s">
        <v>215</v>
      </c>
      <c r="F566" s="129" t="s">
        <v>215</v>
      </c>
      <c r="G566" s="136" t="s">
        <v>575</v>
      </c>
    </row>
    <row r="567" spans="1:7">
      <c r="A567" s="218" t="s">
        <v>868</v>
      </c>
      <c r="B567" s="129" t="s">
        <v>215</v>
      </c>
      <c r="C567" s="170" t="s">
        <v>577</v>
      </c>
      <c r="D567" s="170" t="s">
        <v>577</v>
      </c>
      <c r="E567" s="129" t="s">
        <v>215</v>
      </c>
      <c r="F567" s="129" t="s">
        <v>215</v>
      </c>
      <c r="G567" s="136" t="s">
        <v>575</v>
      </c>
    </row>
    <row r="568" spans="1:7">
      <c r="A568" s="218" t="s">
        <v>869</v>
      </c>
      <c r="B568" s="129" t="s">
        <v>215</v>
      </c>
      <c r="C568" s="170" t="s">
        <v>577</v>
      </c>
      <c r="D568" s="170" t="s">
        <v>577</v>
      </c>
      <c r="E568" s="129" t="s">
        <v>215</v>
      </c>
      <c r="F568" s="129" t="s">
        <v>215</v>
      </c>
      <c r="G568" s="136" t="s">
        <v>575</v>
      </c>
    </row>
    <row r="569" spans="1:7">
      <c r="A569" s="218" t="s">
        <v>870</v>
      </c>
      <c r="B569" s="129" t="s">
        <v>215</v>
      </c>
      <c r="C569" s="170" t="s">
        <v>577</v>
      </c>
      <c r="D569" s="170" t="s">
        <v>577</v>
      </c>
      <c r="E569" s="129" t="s">
        <v>215</v>
      </c>
      <c r="F569" s="129" t="s">
        <v>215</v>
      </c>
      <c r="G569" s="136" t="s">
        <v>575</v>
      </c>
    </row>
    <row r="570" spans="1:7">
      <c r="A570" s="218" t="s">
        <v>871</v>
      </c>
      <c r="B570" s="129" t="s">
        <v>215</v>
      </c>
      <c r="C570" s="170" t="s">
        <v>577</v>
      </c>
      <c r="D570" s="170" t="s">
        <v>577</v>
      </c>
      <c r="E570" s="129" t="s">
        <v>215</v>
      </c>
      <c r="F570" s="129" t="s">
        <v>215</v>
      </c>
      <c r="G570" s="136" t="s">
        <v>575</v>
      </c>
    </row>
    <row r="571" spans="1:7">
      <c r="A571" s="218" t="s">
        <v>872</v>
      </c>
      <c r="B571" s="129" t="s">
        <v>215</v>
      </c>
      <c r="C571" s="170" t="s">
        <v>577</v>
      </c>
      <c r="D571" s="170" t="s">
        <v>577</v>
      </c>
      <c r="E571" s="129" t="s">
        <v>215</v>
      </c>
      <c r="F571" s="129" t="s">
        <v>215</v>
      </c>
      <c r="G571" s="136" t="s">
        <v>575</v>
      </c>
    </row>
    <row r="572" spans="1:7">
      <c r="A572" s="172" t="s">
        <v>873</v>
      </c>
      <c r="B572" s="129" t="s">
        <v>215</v>
      </c>
      <c r="C572" s="170">
        <v>3.47664809845039</v>
      </c>
      <c r="D572" s="170">
        <v>1.15882913799309</v>
      </c>
      <c r="E572" s="129" t="s">
        <v>215</v>
      </c>
      <c r="F572" s="129" t="s">
        <v>215</v>
      </c>
      <c r="G572" s="136" t="s">
        <v>575</v>
      </c>
    </row>
    <row r="573" spans="1:7">
      <c r="A573" s="172" t="s">
        <v>874</v>
      </c>
      <c r="B573" s="129" t="s">
        <v>215</v>
      </c>
      <c r="C573" s="170">
        <v>916.17653441980599</v>
      </c>
      <c r="D573" s="170">
        <v>5.7137253038384097</v>
      </c>
      <c r="E573" s="129" t="s">
        <v>215</v>
      </c>
      <c r="F573" s="129" t="s">
        <v>215</v>
      </c>
      <c r="G573" s="136" t="s">
        <v>575</v>
      </c>
    </row>
    <row r="574" spans="1:7">
      <c r="A574" s="172" t="s">
        <v>875</v>
      </c>
      <c r="B574" s="129" t="s">
        <v>215</v>
      </c>
      <c r="C574" s="170">
        <v>143.13277311884897</v>
      </c>
      <c r="D574" s="170">
        <v>5.9231313104706302</v>
      </c>
      <c r="E574" s="129" t="s">
        <v>215</v>
      </c>
      <c r="F574" s="129" t="s">
        <v>215</v>
      </c>
      <c r="G574" s="170" t="s">
        <v>575</v>
      </c>
    </row>
    <row r="575" spans="1:7">
      <c r="A575" s="219" t="s">
        <v>876</v>
      </c>
      <c r="B575" s="129" t="s">
        <v>215</v>
      </c>
      <c r="C575" s="170" t="s">
        <v>604</v>
      </c>
      <c r="D575" s="170" t="s">
        <v>604</v>
      </c>
      <c r="E575" s="129" t="s">
        <v>215</v>
      </c>
      <c r="F575" s="129" t="s">
        <v>215</v>
      </c>
      <c r="G575" s="136" t="s">
        <v>575</v>
      </c>
    </row>
    <row r="576" spans="1:7">
      <c r="A576" s="219" t="s">
        <v>877</v>
      </c>
      <c r="B576" s="129" t="s">
        <v>215</v>
      </c>
      <c r="C576" s="170">
        <v>0.97110900520321997</v>
      </c>
      <c r="D576" s="170">
        <v>8.605344306328E-2</v>
      </c>
      <c r="E576" s="129" t="s">
        <v>215</v>
      </c>
      <c r="F576" s="129" t="s">
        <v>215</v>
      </c>
      <c r="G576" s="136" t="s">
        <v>575</v>
      </c>
    </row>
    <row r="577" spans="1:7">
      <c r="A577" s="219" t="s">
        <v>878</v>
      </c>
      <c r="B577" s="129" t="s">
        <v>215</v>
      </c>
      <c r="C577" s="170">
        <v>12.102255140157601</v>
      </c>
      <c r="D577" s="170">
        <v>0.46691353425823001</v>
      </c>
      <c r="E577" s="129" t="s">
        <v>215</v>
      </c>
      <c r="F577" s="129" t="s">
        <v>215</v>
      </c>
      <c r="G577" s="136" t="s">
        <v>575</v>
      </c>
    </row>
    <row r="578" spans="1:7">
      <c r="A578" s="219" t="s">
        <v>879</v>
      </c>
      <c r="B578" s="129" t="s">
        <v>215</v>
      </c>
      <c r="C578" s="170">
        <v>0.20352704247281</v>
      </c>
      <c r="D578" s="170">
        <v>8.4830813865599992E-3</v>
      </c>
      <c r="E578" s="129" t="s">
        <v>215</v>
      </c>
      <c r="F578" s="129" t="s">
        <v>215</v>
      </c>
      <c r="G578" s="136" t="s">
        <v>575</v>
      </c>
    </row>
    <row r="579" spans="1:7">
      <c r="A579" s="219" t="s">
        <v>880</v>
      </c>
      <c r="B579" s="129" t="s">
        <v>215</v>
      </c>
      <c r="C579" s="170">
        <v>129.43446856752999</v>
      </c>
      <c r="D579" s="170">
        <v>5.3616812517625601</v>
      </c>
      <c r="E579" s="129" t="s">
        <v>215</v>
      </c>
      <c r="F579" s="129" t="s">
        <v>215</v>
      </c>
      <c r="G579" s="136" t="s">
        <v>575</v>
      </c>
    </row>
    <row r="580" spans="1:7">
      <c r="A580" s="220" t="s">
        <v>881</v>
      </c>
      <c r="B580" s="129" t="s">
        <v>215</v>
      </c>
      <c r="C580" s="170">
        <v>0.42141336348535002</v>
      </c>
      <c r="D580" s="170" t="s">
        <v>575</v>
      </c>
      <c r="E580" s="129" t="s">
        <v>215</v>
      </c>
      <c r="F580" s="129" t="s">
        <v>215</v>
      </c>
      <c r="G580" s="170" t="s">
        <v>575</v>
      </c>
    </row>
    <row r="581" spans="1:7">
      <c r="A581" s="221" t="s">
        <v>882</v>
      </c>
      <c r="B581" s="129" t="s">
        <v>215</v>
      </c>
      <c r="C581" s="170">
        <v>0.42141336348535002</v>
      </c>
      <c r="D581" s="170" t="s">
        <v>575</v>
      </c>
      <c r="E581" s="129" t="s">
        <v>215</v>
      </c>
      <c r="F581" s="129" t="s">
        <v>215</v>
      </c>
      <c r="G581" s="136" t="s">
        <v>575</v>
      </c>
    </row>
    <row r="582" spans="1:7" ht="15.75" thickBot="1">
      <c r="A582" s="172" t="s">
        <v>886</v>
      </c>
      <c r="B582" s="129" t="s">
        <v>215</v>
      </c>
      <c r="C582" s="129" t="s">
        <v>215</v>
      </c>
      <c r="D582" s="170" t="s">
        <v>704</v>
      </c>
      <c r="E582" s="129" t="s">
        <v>215</v>
      </c>
      <c r="F582" s="129" t="s">
        <v>215</v>
      </c>
      <c r="G582" s="129" t="s">
        <v>215</v>
      </c>
    </row>
    <row r="583" spans="1:7" ht="15.75" thickTop="1">
      <c r="A583" s="222" t="s">
        <v>887</v>
      </c>
      <c r="B583" s="129" t="s">
        <v>215</v>
      </c>
      <c r="C583" s="170">
        <v>667.06184741502784</v>
      </c>
      <c r="D583" s="129" t="s">
        <v>215</v>
      </c>
      <c r="E583" s="129" t="s">
        <v>215</v>
      </c>
      <c r="F583" s="129" t="s">
        <v>215</v>
      </c>
      <c r="G583" s="170" t="s">
        <v>575</v>
      </c>
    </row>
    <row r="584" spans="1:7">
      <c r="A584" s="223" t="s">
        <v>888</v>
      </c>
      <c r="B584" s="129" t="s">
        <v>215</v>
      </c>
      <c r="C584" s="136" t="s">
        <v>575</v>
      </c>
      <c r="D584" s="170">
        <v>871.87715278448013</v>
      </c>
      <c r="E584" s="136" t="s">
        <v>575</v>
      </c>
      <c r="F584" s="136" t="s">
        <v>575</v>
      </c>
      <c r="G584" s="136" t="s">
        <v>575</v>
      </c>
    </row>
    <row r="585" spans="1:7">
      <c r="A585" s="223" t="s">
        <v>889</v>
      </c>
      <c r="B585" s="129" t="s">
        <v>215</v>
      </c>
      <c r="C585" s="170" t="s">
        <v>577</v>
      </c>
      <c r="D585" s="170" t="s">
        <v>577</v>
      </c>
      <c r="E585" s="136" t="s">
        <v>577</v>
      </c>
      <c r="F585" s="136" t="s">
        <v>577</v>
      </c>
      <c r="G585" s="136" t="s">
        <v>575</v>
      </c>
    </row>
    <row r="586" spans="1:7">
      <c r="A586" s="223" t="s">
        <v>890</v>
      </c>
      <c r="B586" s="129" t="s">
        <v>215</v>
      </c>
      <c r="C586" s="170">
        <v>8.4915127851999994</v>
      </c>
      <c r="D586" s="170">
        <v>0.25958002099999999</v>
      </c>
      <c r="E586" s="136">
        <v>6.1186719260000002</v>
      </c>
      <c r="F586" s="136">
        <v>178.32176849999999</v>
      </c>
      <c r="G586" s="136" t="s">
        <v>575</v>
      </c>
    </row>
    <row r="587" spans="1:7">
      <c r="A587" s="180" t="s">
        <v>891</v>
      </c>
      <c r="B587" s="170">
        <v>4349.248664685867</v>
      </c>
      <c r="C587" s="129" t="s">
        <v>215</v>
      </c>
      <c r="D587" s="129" t="s">
        <v>215</v>
      </c>
      <c r="E587" s="129" t="s">
        <v>215</v>
      </c>
      <c r="F587" s="129" t="s">
        <v>215</v>
      </c>
      <c r="G587" s="129" t="s">
        <v>215</v>
      </c>
    </row>
    <row r="588" spans="1:7">
      <c r="A588" s="180" t="s">
        <v>892</v>
      </c>
      <c r="B588" s="170">
        <v>3504.4603945689328</v>
      </c>
      <c r="C588" s="129" t="s">
        <v>215</v>
      </c>
      <c r="D588" s="129" t="s">
        <v>215</v>
      </c>
      <c r="E588" s="129" t="s">
        <v>215</v>
      </c>
      <c r="F588" s="129" t="s">
        <v>215</v>
      </c>
      <c r="G588" s="129" t="s">
        <v>215</v>
      </c>
    </row>
    <row r="589" spans="1:7">
      <c r="A589" s="177" t="s">
        <v>893</v>
      </c>
      <c r="B589" s="170" t="s">
        <v>575</v>
      </c>
      <c r="C589" s="129" t="s">
        <v>215</v>
      </c>
      <c r="D589" s="129" t="s">
        <v>215</v>
      </c>
      <c r="E589" s="129" t="s">
        <v>215</v>
      </c>
      <c r="F589" s="129" t="s">
        <v>215</v>
      </c>
      <c r="G589" s="129" t="s">
        <v>215</v>
      </c>
    </row>
    <row r="590" spans="1:7">
      <c r="A590" s="224" t="s">
        <v>894</v>
      </c>
      <c r="B590" s="170" t="s">
        <v>575</v>
      </c>
      <c r="C590" s="170" t="s">
        <v>575</v>
      </c>
      <c r="D590" s="170" t="s">
        <v>575</v>
      </c>
      <c r="E590" s="170" t="s">
        <v>575</v>
      </c>
      <c r="F590" s="170" t="s">
        <v>575</v>
      </c>
      <c r="G590" s="170" t="s">
        <v>575</v>
      </c>
    </row>
    <row r="591" spans="1:7" customFormat="1"/>
    <row r="592" spans="1:7" customFormat="1">
      <c r="A592" s="225" t="s">
        <v>895</v>
      </c>
      <c r="B592" s="226">
        <f>B516</f>
        <v>7853.7090592547993</v>
      </c>
      <c r="C592" s="226">
        <f t="shared" ref="C592:G592" si="4">C516</f>
        <v>9683.8167602284338</v>
      </c>
      <c r="D592" s="226">
        <f t="shared" si="4"/>
        <v>927.61746474238998</v>
      </c>
      <c r="E592" s="226">
        <f t="shared" si="4"/>
        <v>6.1186719260000002</v>
      </c>
      <c r="F592" s="226">
        <f t="shared" si="4"/>
        <v>178.32176849999999</v>
      </c>
      <c r="G592" s="226" t="str">
        <f t="shared" si="4"/>
        <v>NA</v>
      </c>
    </row>
    <row r="593" spans="1:7" customFormat="1"/>
    <row r="595" spans="1:7" ht="15.75">
      <c r="A595" s="157" t="s">
        <v>896</v>
      </c>
      <c r="B595" s="155"/>
      <c r="C595" s="155"/>
      <c r="D595" s="155"/>
      <c r="E595" s="155"/>
      <c r="F595" s="155"/>
      <c r="G595" s="156" t="s">
        <v>558</v>
      </c>
    </row>
    <row r="596" spans="1:7" ht="15.75">
      <c r="A596" s="157" t="s">
        <v>788</v>
      </c>
      <c r="B596" s="155"/>
      <c r="C596" s="155"/>
      <c r="D596" s="155"/>
      <c r="E596" s="155"/>
      <c r="F596" s="155"/>
      <c r="G596" s="156" t="s">
        <v>559</v>
      </c>
    </row>
    <row r="597" spans="1:7">
      <c r="A597" s="155"/>
      <c r="B597" s="155"/>
      <c r="C597" s="155"/>
      <c r="D597" s="155"/>
      <c r="E597" s="155"/>
      <c r="F597" s="155"/>
      <c r="G597" s="156" t="s">
        <v>560</v>
      </c>
    </row>
    <row r="598" spans="1:7">
      <c r="A598" s="155"/>
      <c r="B598" s="155"/>
      <c r="C598" s="155"/>
      <c r="D598" s="155"/>
      <c r="E598" s="155"/>
      <c r="F598" s="155"/>
      <c r="G598" s="227"/>
    </row>
    <row r="599" spans="1:7" ht="54" customHeight="1">
      <c r="A599" s="427" t="s">
        <v>561</v>
      </c>
      <c r="B599" s="228" t="s">
        <v>897</v>
      </c>
      <c r="C599" s="228" t="s">
        <v>898</v>
      </c>
      <c r="D599" s="228" t="s">
        <v>899</v>
      </c>
      <c r="E599" s="228" t="s">
        <v>735</v>
      </c>
      <c r="F599" s="228" t="s">
        <v>566</v>
      </c>
      <c r="G599" s="228" t="s">
        <v>567</v>
      </c>
    </row>
    <row r="600" spans="1:7" ht="15.75" thickBot="1">
      <c r="A600" s="428"/>
      <c r="B600" s="429" t="s">
        <v>569</v>
      </c>
      <c r="C600" s="430"/>
      <c r="D600" s="430"/>
      <c r="E600" s="430"/>
      <c r="F600" s="430"/>
      <c r="G600" s="431"/>
    </row>
    <row r="601" spans="1:7" ht="15.75" thickTop="1">
      <c r="A601" s="229" t="s">
        <v>900</v>
      </c>
      <c r="B601" s="170">
        <v>-753995.51839844999</v>
      </c>
      <c r="C601" s="170">
        <v>531.85881719906831</v>
      </c>
      <c r="D601" s="170">
        <v>32.678873470649037</v>
      </c>
      <c r="E601" s="170">
        <v>260.43433602794096</v>
      </c>
      <c r="F601" s="170">
        <v>8843.7956130299117</v>
      </c>
      <c r="G601" s="170" t="s">
        <v>600</v>
      </c>
    </row>
    <row r="602" spans="1:7">
      <c r="A602" s="230" t="s">
        <v>901</v>
      </c>
      <c r="B602" s="170">
        <v>-637978.45490462042</v>
      </c>
      <c r="C602" s="170">
        <v>378.1866677687982</v>
      </c>
      <c r="D602" s="170">
        <v>22.19176572303617</v>
      </c>
      <c r="E602" s="170">
        <v>238.96198502794095</v>
      </c>
      <c r="F602" s="170">
        <v>8485.9231550299119</v>
      </c>
      <c r="G602" s="170" t="s">
        <v>600</v>
      </c>
    </row>
    <row r="603" spans="1:7">
      <c r="A603" s="231" t="s">
        <v>902</v>
      </c>
      <c r="B603" s="170">
        <v>-557339.93333333544</v>
      </c>
      <c r="C603" s="170">
        <v>377.62915101810825</v>
      </c>
      <c r="D603" s="170">
        <v>21.879447265204291</v>
      </c>
      <c r="E603" s="136">
        <v>238.96198502794095</v>
      </c>
      <c r="F603" s="136">
        <v>8485.9231550299119</v>
      </c>
      <c r="G603" s="136" t="s">
        <v>604</v>
      </c>
    </row>
    <row r="604" spans="1:7">
      <c r="A604" s="232" t="s">
        <v>903</v>
      </c>
      <c r="B604" s="170">
        <v>-81396.25700645188</v>
      </c>
      <c r="C604" s="170" t="s">
        <v>577</v>
      </c>
      <c r="D604" s="170" t="s">
        <v>614</v>
      </c>
      <c r="E604" s="136" t="s">
        <v>575</v>
      </c>
      <c r="F604" s="136" t="s">
        <v>575</v>
      </c>
      <c r="G604" s="136" t="s">
        <v>575</v>
      </c>
    </row>
    <row r="605" spans="1:7">
      <c r="A605" s="233" t="s">
        <v>904</v>
      </c>
      <c r="B605" s="170">
        <v>-666.32376173768955</v>
      </c>
      <c r="C605" s="170" t="s">
        <v>704</v>
      </c>
      <c r="D605" s="170" t="s">
        <v>614</v>
      </c>
      <c r="E605" s="170" t="s">
        <v>575</v>
      </c>
      <c r="F605" s="170" t="s">
        <v>575</v>
      </c>
      <c r="G605" s="170" t="s">
        <v>575</v>
      </c>
    </row>
    <row r="606" spans="1:7">
      <c r="A606" s="231" t="s">
        <v>905</v>
      </c>
      <c r="B606" s="170">
        <v>-26544.318012731943</v>
      </c>
      <c r="C606" s="170" t="s">
        <v>577</v>
      </c>
      <c r="D606" s="170" t="s">
        <v>577</v>
      </c>
      <c r="E606" s="136" t="s">
        <v>575</v>
      </c>
      <c r="F606" s="136" t="s">
        <v>575</v>
      </c>
      <c r="G606" s="136" t="s">
        <v>575</v>
      </c>
    </row>
    <row r="607" spans="1:7">
      <c r="A607" s="231" t="s">
        <v>906</v>
      </c>
      <c r="B607" s="170">
        <v>25877.994250994256</v>
      </c>
      <c r="C607" s="170" t="s">
        <v>577</v>
      </c>
      <c r="D607" s="170" t="s">
        <v>614</v>
      </c>
      <c r="E607" s="136" t="s">
        <v>575</v>
      </c>
      <c r="F607" s="136" t="s">
        <v>575</v>
      </c>
      <c r="G607" s="136" t="s">
        <v>575</v>
      </c>
    </row>
    <row r="608" spans="1:7">
      <c r="A608" s="230" t="s">
        <v>907</v>
      </c>
      <c r="B608" s="170">
        <v>24646.316722482985</v>
      </c>
      <c r="C608" s="170">
        <v>12.663181</v>
      </c>
      <c r="D608" s="170">
        <v>1.1562030000000001</v>
      </c>
      <c r="E608" s="170">
        <v>21.472351</v>
      </c>
      <c r="F608" s="170">
        <v>357.87245799999999</v>
      </c>
      <c r="G608" s="170" t="s">
        <v>575</v>
      </c>
    </row>
    <row r="609" spans="1:7">
      <c r="A609" s="231" t="s">
        <v>908</v>
      </c>
      <c r="B609" s="170">
        <v>5491.5160375693067</v>
      </c>
      <c r="C609" s="170">
        <v>12.663181</v>
      </c>
      <c r="D609" s="170">
        <v>1.1562030000000001</v>
      </c>
      <c r="E609" s="136">
        <v>21.472351</v>
      </c>
      <c r="F609" s="136">
        <v>357.87245799999999</v>
      </c>
      <c r="G609" s="136" t="s">
        <v>575</v>
      </c>
    </row>
    <row r="610" spans="1:7">
      <c r="A610" s="232" t="s">
        <v>909</v>
      </c>
      <c r="B610" s="170">
        <v>19154.800684913676</v>
      </c>
      <c r="C610" s="170" t="s">
        <v>577</v>
      </c>
      <c r="D610" s="170" t="s">
        <v>661</v>
      </c>
      <c r="E610" s="136" t="s">
        <v>575</v>
      </c>
      <c r="F610" s="136" t="s">
        <v>575</v>
      </c>
      <c r="G610" s="136" t="s">
        <v>575</v>
      </c>
    </row>
    <row r="611" spans="1:7">
      <c r="A611" s="233" t="s">
        <v>910</v>
      </c>
      <c r="B611" s="170">
        <v>-8933.7665940208881</v>
      </c>
      <c r="C611" s="170">
        <v>141.00896843027013</v>
      </c>
      <c r="D611" s="170">
        <v>0.59525414428571</v>
      </c>
      <c r="E611" s="170" t="s">
        <v>575</v>
      </c>
      <c r="F611" s="170" t="s">
        <v>575</v>
      </c>
      <c r="G611" s="170" t="s">
        <v>575</v>
      </c>
    </row>
    <row r="612" spans="1:7">
      <c r="A612" s="231" t="s">
        <v>911</v>
      </c>
      <c r="B612" s="170">
        <v>-11049.29816119739</v>
      </c>
      <c r="C612" s="170" t="s">
        <v>604</v>
      </c>
      <c r="D612" s="170">
        <v>0.59215403</v>
      </c>
      <c r="E612" s="136" t="s">
        <v>575</v>
      </c>
      <c r="F612" s="136" t="s">
        <v>575</v>
      </c>
      <c r="G612" s="136" t="s">
        <v>575</v>
      </c>
    </row>
    <row r="613" spans="1:7">
      <c r="A613" s="231" t="s">
        <v>912</v>
      </c>
      <c r="B613" s="170">
        <v>14.70777500566034</v>
      </c>
      <c r="C613" s="170" t="s">
        <v>604</v>
      </c>
      <c r="D613" s="170" t="s">
        <v>600</v>
      </c>
      <c r="E613" s="136" t="s">
        <v>575</v>
      </c>
      <c r="F613" s="136" t="s">
        <v>575</v>
      </c>
      <c r="G613" s="136" t="s">
        <v>575</v>
      </c>
    </row>
    <row r="614" spans="1:7">
      <c r="A614" s="230" t="s">
        <v>913</v>
      </c>
      <c r="B614" s="170">
        <v>-23028.898012021731</v>
      </c>
      <c r="C614" s="170" t="s">
        <v>604</v>
      </c>
      <c r="D614" s="170">
        <v>5.8882097066021197</v>
      </c>
      <c r="E614" s="170" t="s">
        <v>604</v>
      </c>
      <c r="F614" s="170" t="s">
        <v>604</v>
      </c>
      <c r="G614" s="170" t="s">
        <v>575</v>
      </c>
    </row>
    <row r="615" spans="1:7">
      <c r="A615" s="231" t="s">
        <v>914</v>
      </c>
      <c r="B615" s="170">
        <v>-91412.672182165814</v>
      </c>
      <c r="C615" s="170" t="s">
        <v>604</v>
      </c>
      <c r="D615" s="170">
        <v>5.8882097066021197</v>
      </c>
      <c r="E615" s="136" t="s">
        <v>604</v>
      </c>
      <c r="F615" s="136" t="s">
        <v>604</v>
      </c>
      <c r="G615" s="136" t="s">
        <v>575</v>
      </c>
    </row>
    <row r="616" spans="1:7">
      <c r="A616" s="232" t="s">
        <v>915</v>
      </c>
      <c r="B616" s="170">
        <v>68383.774170144083</v>
      </c>
      <c r="C616" s="170" t="s">
        <v>604</v>
      </c>
      <c r="D616" s="170" t="s">
        <v>704</v>
      </c>
      <c r="E616" s="136" t="s">
        <v>604</v>
      </c>
      <c r="F616" s="136" t="s">
        <v>604</v>
      </c>
      <c r="G616" s="136" t="s">
        <v>575</v>
      </c>
    </row>
    <row r="617" spans="1:7">
      <c r="A617" s="233" t="s">
        <v>916</v>
      </c>
      <c r="B617" s="170" t="s">
        <v>604</v>
      </c>
      <c r="C617" s="170" t="s">
        <v>600</v>
      </c>
      <c r="D617" s="170" t="s">
        <v>600</v>
      </c>
      <c r="E617" s="170" t="s">
        <v>575</v>
      </c>
      <c r="F617" s="170" t="s">
        <v>575</v>
      </c>
      <c r="G617" s="170" t="s">
        <v>575</v>
      </c>
    </row>
    <row r="618" spans="1:7">
      <c r="A618" s="231" t="s">
        <v>917</v>
      </c>
      <c r="B618" s="129" t="s">
        <v>215</v>
      </c>
      <c r="C618" s="129" t="s">
        <v>215</v>
      </c>
      <c r="D618" s="129" t="s">
        <v>215</v>
      </c>
      <c r="E618" s="129" t="s">
        <v>215</v>
      </c>
      <c r="F618" s="129" t="s">
        <v>215</v>
      </c>
      <c r="G618" s="129" t="s">
        <v>215</v>
      </c>
    </row>
    <row r="619" spans="1:7">
      <c r="A619" s="231" t="s">
        <v>918</v>
      </c>
      <c r="B619" s="170" t="s">
        <v>604</v>
      </c>
      <c r="C619" s="170" t="s">
        <v>575</v>
      </c>
      <c r="D619" s="170" t="s">
        <v>575</v>
      </c>
      <c r="E619" s="136" t="s">
        <v>575</v>
      </c>
      <c r="F619" s="136" t="s">
        <v>575</v>
      </c>
      <c r="G619" s="136" t="s">
        <v>575</v>
      </c>
    </row>
    <row r="620" spans="1:7">
      <c r="A620" s="230" t="s">
        <v>919</v>
      </c>
      <c r="B620" s="170">
        <v>-108034.39184853215</v>
      </c>
      <c r="C620" s="129" t="s">
        <v>215</v>
      </c>
      <c r="D620" s="129" t="s">
        <v>215</v>
      </c>
      <c r="E620" s="129" t="s">
        <v>215</v>
      </c>
      <c r="F620" s="129" t="s">
        <v>215</v>
      </c>
      <c r="G620" s="129" t="s">
        <v>215</v>
      </c>
    </row>
    <row r="621" spans="1:7">
      <c r="A621" s="234" t="s">
        <v>920</v>
      </c>
      <c r="B621" s="170" t="s">
        <v>575</v>
      </c>
      <c r="C621" s="170" t="s">
        <v>575</v>
      </c>
      <c r="D621" s="170">
        <v>0.50193114272688</v>
      </c>
      <c r="E621" s="170" t="s">
        <v>575</v>
      </c>
      <c r="F621" s="170" t="s">
        <v>575</v>
      </c>
      <c r="G621" s="170" t="s">
        <v>575</v>
      </c>
    </row>
    <row r="622" spans="1:7">
      <c r="A622" s="203" t="s">
        <v>921</v>
      </c>
      <c r="B622" s="170" t="s">
        <v>575</v>
      </c>
      <c r="C622" s="170" t="s">
        <v>575</v>
      </c>
      <c r="D622" s="170" t="s">
        <v>575</v>
      </c>
      <c r="E622" s="170" t="s">
        <v>575</v>
      </c>
      <c r="F622" s="170" t="s">
        <v>575</v>
      </c>
      <c r="G622" s="170" t="s">
        <v>575</v>
      </c>
    </row>
    <row r="623" spans="1:7">
      <c r="A623" s="203" t="s">
        <v>922</v>
      </c>
      <c r="B623" s="170" t="s">
        <v>575</v>
      </c>
      <c r="C623" s="170" t="s">
        <v>575</v>
      </c>
      <c r="D623" s="170" t="s">
        <v>575</v>
      </c>
      <c r="E623" s="170" t="s">
        <v>575</v>
      </c>
      <c r="F623" s="170" t="s">
        <v>575</v>
      </c>
      <c r="G623" s="170" t="s">
        <v>575</v>
      </c>
    </row>
    <row r="624" spans="1:7">
      <c r="A624" s="203" t="s">
        <v>923</v>
      </c>
      <c r="B624" s="170" t="s">
        <v>575</v>
      </c>
      <c r="C624" s="170" t="s">
        <v>575</v>
      </c>
      <c r="D624" s="170" t="s">
        <v>575</v>
      </c>
      <c r="E624" s="170" t="s">
        <v>575</v>
      </c>
      <c r="F624" s="170" t="s">
        <v>575</v>
      </c>
      <c r="G624" s="170" t="s">
        <v>575</v>
      </c>
    </row>
    <row r="625" spans="1:8">
      <c r="A625" s="203" t="s">
        <v>924</v>
      </c>
      <c r="B625" s="170" t="s">
        <v>575</v>
      </c>
      <c r="C625" s="170" t="s">
        <v>575</v>
      </c>
      <c r="D625" s="170">
        <v>0.50193114272688</v>
      </c>
      <c r="E625" s="170" t="s">
        <v>575</v>
      </c>
      <c r="F625" s="170" t="s">
        <v>575</v>
      </c>
      <c r="G625" s="170" t="s">
        <v>575</v>
      </c>
    </row>
    <row r="627" spans="1:8">
      <c r="A627" s="116" t="s">
        <v>925</v>
      </c>
      <c r="B627" s="117">
        <f>B601</f>
        <v>-753995.51839844999</v>
      </c>
      <c r="C627" s="154">
        <f t="shared" ref="C627:G627" si="5">C601</f>
        <v>531.85881719906831</v>
      </c>
      <c r="D627" s="154">
        <f t="shared" si="5"/>
        <v>32.678873470649037</v>
      </c>
      <c r="E627" s="154">
        <f t="shared" si="5"/>
        <v>260.43433602794096</v>
      </c>
      <c r="F627" s="154">
        <f t="shared" si="5"/>
        <v>8843.7956130299117</v>
      </c>
      <c r="G627" s="154" t="str">
        <f t="shared" si="5"/>
        <v>NE,NA</v>
      </c>
    </row>
    <row r="630" spans="1:8" ht="15.75">
      <c r="A630" s="437" t="s">
        <v>926</v>
      </c>
      <c r="B630" s="437"/>
      <c r="C630" s="155"/>
      <c r="D630" s="155"/>
      <c r="E630" s="155"/>
      <c r="F630" s="155"/>
      <c r="G630" s="155"/>
      <c r="H630" s="156" t="s">
        <v>558</v>
      </c>
    </row>
    <row r="631" spans="1:8" ht="15.75">
      <c r="A631" s="184" t="s">
        <v>788</v>
      </c>
      <c r="B631" s="158"/>
      <c r="C631" s="155"/>
      <c r="D631" s="155"/>
      <c r="E631" s="155"/>
      <c r="F631" s="155"/>
      <c r="G631" s="155"/>
      <c r="H631" s="156" t="s">
        <v>559</v>
      </c>
    </row>
    <row r="632" spans="1:8">
      <c r="A632" s="155"/>
      <c r="B632" s="155"/>
      <c r="C632" s="155"/>
      <c r="D632" s="155"/>
      <c r="E632" s="155"/>
      <c r="F632" s="155"/>
      <c r="G632" s="155"/>
      <c r="H632" s="156" t="s">
        <v>560</v>
      </c>
    </row>
    <row r="633" spans="1:8" ht="15.75" thickBot="1">
      <c r="A633" s="155"/>
      <c r="B633" s="155"/>
      <c r="C633" s="155"/>
      <c r="D633" s="155"/>
      <c r="E633" s="155"/>
      <c r="F633" s="155"/>
      <c r="G633" s="155"/>
      <c r="H633" s="235"/>
    </row>
    <row r="634" spans="1:8">
      <c r="A634" s="419" t="s">
        <v>927</v>
      </c>
      <c r="B634" s="236" t="s">
        <v>928</v>
      </c>
      <c r="C634" s="237" t="s">
        <v>563</v>
      </c>
      <c r="D634" s="237" t="s">
        <v>564</v>
      </c>
      <c r="E634" s="237" t="s">
        <v>735</v>
      </c>
      <c r="F634" s="238" t="s">
        <v>566</v>
      </c>
      <c r="G634" s="239" t="s">
        <v>567</v>
      </c>
      <c r="H634" s="240" t="s">
        <v>736</v>
      </c>
    </row>
    <row r="635" spans="1:8" ht="15.75" thickBot="1">
      <c r="A635" s="420"/>
      <c r="B635" s="421" t="s">
        <v>569</v>
      </c>
      <c r="C635" s="422"/>
      <c r="D635" s="422"/>
      <c r="E635" s="422"/>
      <c r="F635" s="422"/>
      <c r="G635" s="422"/>
      <c r="H635" s="423"/>
    </row>
    <row r="636" spans="1:8" ht="15.75" thickTop="1">
      <c r="A636" s="241" t="s">
        <v>929</v>
      </c>
      <c r="B636" s="170" t="s">
        <v>930</v>
      </c>
      <c r="C636" s="170">
        <v>6085.4102754900778</v>
      </c>
      <c r="D636" s="170">
        <v>20.32114770087135</v>
      </c>
      <c r="E636" s="170">
        <v>2.3460190219567099</v>
      </c>
      <c r="F636" s="170">
        <v>6.5483463597946603</v>
      </c>
      <c r="G636" s="170">
        <v>114.39560414851302</v>
      </c>
      <c r="H636" s="170">
        <v>0.74349333311907995</v>
      </c>
    </row>
    <row r="637" spans="1:8">
      <c r="A637" s="242" t="s">
        <v>931</v>
      </c>
      <c r="B637" s="170" t="s">
        <v>602</v>
      </c>
      <c r="C637" s="170">
        <v>5371.8768879248346</v>
      </c>
      <c r="D637" s="129" t="s">
        <v>215</v>
      </c>
      <c r="E637" s="170">
        <v>2.3460190219567099</v>
      </c>
      <c r="F637" s="170">
        <v>6.1117899358083498</v>
      </c>
      <c r="G637" s="170">
        <v>21.695718028166269</v>
      </c>
      <c r="H637" s="129" t="s">
        <v>215</v>
      </c>
    </row>
    <row r="638" spans="1:8">
      <c r="A638" s="178" t="s">
        <v>932</v>
      </c>
      <c r="B638" s="170" t="s">
        <v>705</v>
      </c>
      <c r="C638" s="170">
        <v>5371.8768879248346</v>
      </c>
      <c r="D638" s="129" t="s">
        <v>215</v>
      </c>
      <c r="E638" s="136">
        <v>2.3460190219567099</v>
      </c>
      <c r="F638" s="136">
        <v>6.1117899358083498</v>
      </c>
      <c r="G638" s="136">
        <v>21.695718028166269</v>
      </c>
      <c r="H638" s="129" t="s">
        <v>215</v>
      </c>
    </row>
    <row r="639" spans="1:8">
      <c r="A639" s="178" t="s">
        <v>933</v>
      </c>
      <c r="B639" s="170" t="s">
        <v>575</v>
      </c>
      <c r="C639" s="170" t="s">
        <v>575</v>
      </c>
      <c r="D639" s="129" t="s">
        <v>215</v>
      </c>
      <c r="E639" s="136" t="s">
        <v>575</v>
      </c>
      <c r="F639" s="136" t="s">
        <v>575</v>
      </c>
      <c r="G639" s="136" t="s">
        <v>575</v>
      </c>
      <c r="H639" s="129" t="s">
        <v>215</v>
      </c>
    </row>
    <row r="640" spans="1:8">
      <c r="A640" s="243" t="s">
        <v>934</v>
      </c>
      <c r="B640" s="170" t="s">
        <v>575</v>
      </c>
      <c r="C640" s="170" t="s">
        <v>575</v>
      </c>
      <c r="D640" s="129" t="s">
        <v>215</v>
      </c>
      <c r="E640" s="170" t="s">
        <v>607</v>
      </c>
      <c r="F640" s="170" t="s">
        <v>607</v>
      </c>
      <c r="G640" s="170" t="s">
        <v>607</v>
      </c>
      <c r="H640" s="129" t="s">
        <v>215</v>
      </c>
    </row>
    <row r="641" spans="1:8">
      <c r="A641" s="242" t="s">
        <v>935</v>
      </c>
      <c r="B641" s="129" t="s">
        <v>215</v>
      </c>
      <c r="C641" s="170">
        <v>74.571839999999995</v>
      </c>
      <c r="D641" s="170">
        <v>5.5928880000000003</v>
      </c>
      <c r="E641" s="170" t="s">
        <v>600</v>
      </c>
      <c r="F641" s="170" t="s">
        <v>600</v>
      </c>
      <c r="G641" s="170" t="s">
        <v>600</v>
      </c>
      <c r="H641" s="129" t="s">
        <v>215</v>
      </c>
    </row>
    <row r="642" spans="1:8">
      <c r="A642" s="244" t="s">
        <v>936</v>
      </c>
      <c r="B642" s="129" t="s">
        <v>215</v>
      </c>
      <c r="C642" s="170">
        <v>74.571839999999995</v>
      </c>
      <c r="D642" s="170">
        <v>5.5928880000000003</v>
      </c>
      <c r="E642" s="136" t="s">
        <v>575</v>
      </c>
      <c r="F642" s="136" t="s">
        <v>575</v>
      </c>
      <c r="G642" s="136" t="s">
        <v>575</v>
      </c>
      <c r="H642" s="129" t="s">
        <v>215</v>
      </c>
    </row>
    <row r="643" spans="1:8">
      <c r="A643" s="244" t="s">
        <v>937</v>
      </c>
      <c r="B643" s="129" t="s">
        <v>215</v>
      </c>
      <c r="C643" s="170" t="s">
        <v>577</v>
      </c>
      <c r="D643" s="170" t="s">
        <v>661</v>
      </c>
      <c r="E643" s="136" t="s">
        <v>604</v>
      </c>
      <c r="F643" s="136" t="s">
        <v>604</v>
      </c>
      <c r="G643" s="136" t="s">
        <v>604</v>
      </c>
      <c r="H643" s="129" t="s">
        <v>215</v>
      </c>
    </row>
    <row r="644" spans="1:8">
      <c r="A644" s="242" t="s">
        <v>938</v>
      </c>
      <c r="B644" s="170" t="s">
        <v>661</v>
      </c>
      <c r="C644" s="170" t="s">
        <v>661</v>
      </c>
      <c r="D644" s="170" t="s">
        <v>661</v>
      </c>
      <c r="E644" s="170" t="s">
        <v>614</v>
      </c>
      <c r="F644" s="170" t="s">
        <v>614</v>
      </c>
      <c r="G644" s="170" t="s">
        <v>614</v>
      </c>
      <c r="H644" s="170" t="s">
        <v>614</v>
      </c>
    </row>
    <row r="645" spans="1:8">
      <c r="A645" s="178" t="s">
        <v>939</v>
      </c>
      <c r="B645" s="170" t="s">
        <v>614</v>
      </c>
      <c r="C645" s="170" t="s">
        <v>661</v>
      </c>
      <c r="D645" s="170" t="s">
        <v>661</v>
      </c>
      <c r="E645" s="136" t="s">
        <v>577</v>
      </c>
      <c r="F645" s="136" t="s">
        <v>577</v>
      </c>
      <c r="G645" s="136" t="s">
        <v>577</v>
      </c>
      <c r="H645" s="136" t="s">
        <v>577</v>
      </c>
    </row>
    <row r="646" spans="1:8">
      <c r="A646" s="178" t="s">
        <v>940</v>
      </c>
      <c r="B646" s="170" t="s">
        <v>575</v>
      </c>
      <c r="C646" s="170" t="s">
        <v>575</v>
      </c>
      <c r="D646" s="170" t="s">
        <v>575</v>
      </c>
      <c r="E646" s="136" t="s">
        <v>575</v>
      </c>
      <c r="F646" s="136" t="s">
        <v>575</v>
      </c>
      <c r="G646" s="136" t="s">
        <v>575</v>
      </c>
      <c r="H646" s="136" t="s">
        <v>575</v>
      </c>
    </row>
    <row r="647" spans="1:8">
      <c r="A647" s="242" t="s">
        <v>941</v>
      </c>
      <c r="B647" s="129" t="s">
        <v>215</v>
      </c>
      <c r="C647" s="170">
        <v>638.961547565243</v>
      </c>
      <c r="D647" s="170">
        <v>14.72825970087135</v>
      </c>
      <c r="E647" s="170" t="s">
        <v>665</v>
      </c>
      <c r="F647" s="170">
        <v>0.43655642398631</v>
      </c>
      <c r="G647" s="170">
        <v>49.308450064014231</v>
      </c>
      <c r="H647" s="129" t="s">
        <v>215</v>
      </c>
    </row>
    <row r="648" spans="1:8">
      <c r="A648" s="178" t="s">
        <v>942</v>
      </c>
      <c r="B648" s="129" t="s">
        <v>215</v>
      </c>
      <c r="C648" s="170">
        <v>404.26875305889797</v>
      </c>
      <c r="D648" s="170">
        <v>14.72825970087135</v>
      </c>
      <c r="E648" s="136" t="s">
        <v>607</v>
      </c>
      <c r="F648" s="136">
        <v>0.43655642398631</v>
      </c>
      <c r="G648" s="136">
        <v>33.529746043529677</v>
      </c>
      <c r="H648" s="129" t="s">
        <v>215</v>
      </c>
    </row>
    <row r="649" spans="1:8">
      <c r="A649" s="178" t="s">
        <v>943</v>
      </c>
      <c r="B649" s="129" t="s">
        <v>215</v>
      </c>
      <c r="C649" s="170">
        <v>234.69279450634505</v>
      </c>
      <c r="D649" s="170" t="s">
        <v>604</v>
      </c>
      <c r="E649" s="136" t="s">
        <v>607</v>
      </c>
      <c r="F649" s="136" t="s">
        <v>607</v>
      </c>
      <c r="G649" s="136">
        <v>15.77870402048455</v>
      </c>
      <c r="H649" s="129" t="s">
        <v>215</v>
      </c>
    </row>
    <row r="650" spans="1:8">
      <c r="A650" s="178" t="s">
        <v>944</v>
      </c>
      <c r="B650" s="129" t="s">
        <v>215</v>
      </c>
      <c r="C650" s="170" t="s">
        <v>577</v>
      </c>
      <c r="D650" s="170" t="s">
        <v>577</v>
      </c>
      <c r="E650" s="170" t="s">
        <v>577</v>
      </c>
      <c r="F650" s="170" t="s">
        <v>577</v>
      </c>
      <c r="G650" s="170" t="s">
        <v>577</v>
      </c>
      <c r="H650" s="129" t="s">
        <v>215</v>
      </c>
    </row>
    <row r="651" spans="1:8">
      <c r="A651" s="242" t="s">
        <v>945</v>
      </c>
      <c r="B651" s="170" t="s">
        <v>575</v>
      </c>
      <c r="C651" s="170" t="s">
        <v>575</v>
      </c>
      <c r="D651" s="170" t="s">
        <v>575</v>
      </c>
      <c r="E651" s="170" t="s">
        <v>607</v>
      </c>
      <c r="F651" s="170" t="s">
        <v>607</v>
      </c>
      <c r="G651" s="170">
        <v>43.391436056332523</v>
      </c>
      <c r="H651" s="170">
        <v>0.74349333311907995</v>
      </c>
    </row>
    <row r="652" spans="1:8">
      <c r="A652" s="203" t="s">
        <v>673</v>
      </c>
      <c r="B652" s="136" t="s">
        <v>575</v>
      </c>
      <c r="C652" s="136" t="s">
        <v>575</v>
      </c>
      <c r="D652" s="136" t="s">
        <v>575</v>
      </c>
      <c r="E652" s="136" t="s">
        <v>607</v>
      </c>
      <c r="F652" s="136" t="s">
        <v>607</v>
      </c>
      <c r="G652" s="136">
        <v>43.391436056332523</v>
      </c>
      <c r="H652" s="136">
        <v>0.74349333311907995</v>
      </c>
    </row>
    <row r="653" spans="1:8">
      <c r="A653" s="242" t="s">
        <v>946</v>
      </c>
      <c r="B653" s="129" t="s">
        <v>215</v>
      </c>
      <c r="C653" s="129" t="s">
        <v>215</v>
      </c>
      <c r="D653" s="129" t="s">
        <v>215</v>
      </c>
      <c r="E653" s="129" t="s">
        <v>215</v>
      </c>
      <c r="F653" s="129" t="s">
        <v>215</v>
      </c>
      <c r="G653" s="129" t="s">
        <v>215</v>
      </c>
      <c r="H653" s="129" t="s">
        <v>215</v>
      </c>
    </row>
    <row r="654" spans="1:8">
      <c r="A654" s="244" t="s">
        <v>947</v>
      </c>
      <c r="B654" s="136" t="s">
        <v>575</v>
      </c>
      <c r="C654" s="129" t="s">
        <v>215</v>
      </c>
      <c r="D654" s="129" t="s">
        <v>215</v>
      </c>
      <c r="E654" s="129" t="s">
        <v>215</v>
      </c>
      <c r="F654" s="129" t="s">
        <v>215</v>
      </c>
      <c r="G654" s="129" t="s">
        <v>215</v>
      </c>
      <c r="H654" s="129" t="s">
        <v>215</v>
      </c>
    </row>
    <row r="655" spans="1:8">
      <c r="A655" s="244" t="s">
        <v>948</v>
      </c>
      <c r="B655" s="136" t="s">
        <v>575</v>
      </c>
      <c r="C655" s="129" t="s">
        <v>215</v>
      </c>
      <c r="D655" s="129" t="s">
        <v>215</v>
      </c>
      <c r="E655" s="129" t="s">
        <v>215</v>
      </c>
      <c r="F655" s="129" t="s">
        <v>215</v>
      </c>
      <c r="G655" s="129" t="s">
        <v>215</v>
      </c>
      <c r="H655" s="129" t="s">
        <v>215</v>
      </c>
    </row>
    <row r="656" spans="1:8">
      <c r="A656" s="245" t="s">
        <v>949</v>
      </c>
      <c r="B656" s="136" t="s">
        <v>575</v>
      </c>
      <c r="C656" s="129" t="s">
        <v>215</v>
      </c>
      <c r="D656" s="129" t="s">
        <v>215</v>
      </c>
      <c r="E656" s="129" t="s">
        <v>215</v>
      </c>
      <c r="F656" s="129" t="s">
        <v>215</v>
      </c>
      <c r="G656" s="129" t="s">
        <v>215</v>
      </c>
      <c r="H656" s="129" t="s">
        <v>215</v>
      </c>
    </row>
    <row r="658" spans="1:36" ht="30">
      <c r="A658" s="116" t="s">
        <v>950</v>
      </c>
      <c r="B658" s="154" t="str">
        <f>B636</f>
        <v>NO,NE,IE,NA</v>
      </c>
      <c r="C658" s="154">
        <f t="shared" ref="C658:H658" si="6">C636</f>
        <v>6085.4102754900778</v>
      </c>
      <c r="D658" s="154">
        <f t="shared" si="6"/>
        <v>20.32114770087135</v>
      </c>
      <c r="E658" s="154">
        <f t="shared" si="6"/>
        <v>2.3460190219567099</v>
      </c>
      <c r="F658" s="154">
        <f t="shared" si="6"/>
        <v>6.5483463597946603</v>
      </c>
      <c r="G658" s="154">
        <f t="shared" si="6"/>
        <v>114.39560414851302</v>
      </c>
      <c r="H658" s="154">
        <f t="shared" si="6"/>
        <v>0.74349333311907995</v>
      </c>
    </row>
    <row r="661" spans="1:36" ht="18">
      <c r="A661" s="246" t="s">
        <v>951</v>
      </c>
      <c r="B661" s="247" t="s">
        <v>952</v>
      </c>
      <c r="C661" s="247" t="s">
        <v>953</v>
      </c>
      <c r="D661" s="247" t="s">
        <v>954</v>
      </c>
      <c r="E661" s="247" t="s">
        <v>955</v>
      </c>
      <c r="F661" s="247" t="s">
        <v>566</v>
      </c>
      <c r="G661" s="247" t="s">
        <v>567</v>
      </c>
      <c r="H661" s="247" t="s">
        <v>956</v>
      </c>
    </row>
    <row r="662" spans="1:36">
      <c r="A662" s="248" t="s">
        <v>957</v>
      </c>
      <c r="B662" s="249">
        <f t="shared" ref="B662:H662" si="7">B61</f>
        <v>6045465.5809223615</v>
      </c>
      <c r="C662" s="249">
        <f t="shared" si="7"/>
        <v>11469.42130266023</v>
      </c>
      <c r="D662" s="249">
        <f t="shared" si="7"/>
        <v>192.40870514134872</v>
      </c>
      <c r="E662" s="249">
        <f t="shared" si="7"/>
        <v>18305.749424551203</v>
      </c>
      <c r="F662" s="249">
        <f t="shared" si="7"/>
        <v>65117.178069736605</v>
      </c>
      <c r="G662" s="249">
        <f t="shared" si="7"/>
        <v>7244.4555805128311</v>
      </c>
      <c r="H662" s="249">
        <f t="shared" si="7"/>
        <v>12364.091048770906</v>
      </c>
    </row>
    <row r="663" spans="1:36">
      <c r="A663" s="248" t="s">
        <v>958</v>
      </c>
      <c r="B663" s="249">
        <f>G404</f>
        <v>0</v>
      </c>
      <c r="C663" s="249">
        <f>H404</f>
        <v>8.7547292278300007E-3</v>
      </c>
      <c r="D663" s="249">
        <f>I404</f>
        <v>9.8360250666199994E-3</v>
      </c>
      <c r="E663" s="249"/>
      <c r="F663" s="250"/>
      <c r="G663" s="250"/>
      <c r="H663" s="250"/>
    </row>
    <row r="664" spans="1:36">
      <c r="A664" s="248" t="s">
        <v>959</v>
      </c>
      <c r="B664" s="249">
        <f>B461</f>
        <v>191652.86859140763</v>
      </c>
      <c r="C664" s="249">
        <f t="shared" ref="C664:D664" si="8">C461</f>
        <v>4.4228396639999996</v>
      </c>
      <c r="D664" s="249">
        <f t="shared" si="8"/>
        <v>76.499409240516357</v>
      </c>
      <c r="E664" s="249">
        <f>J461</f>
        <v>572.16514495327442</v>
      </c>
      <c r="F664" s="249">
        <f t="shared" ref="F664:H664" si="9">K461</f>
        <v>1557.1939910195872</v>
      </c>
      <c r="G664" s="249">
        <f t="shared" si="9"/>
        <v>5849.2197121443369</v>
      </c>
      <c r="H664" s="249">
        <f t="shared" si="9"/>
        <v>830.75987228203655</v>
      </c>
    </row>
    <row r="665" spans="1:36">
      <c r="A665" s="248" t="s">
        <v>960</v>
      </c>
      <c r="B665" s="249">
        <f>B592</f>
        <v>7853.7090592547993</v>
      </c>
      <c r="C665" s="249">
        <f t="shared" ref="C665:H665" si="10">C592</f>
        <v>9683.8167602284338</v>
      </c>
      <c r="D665" s="249">
        <f t="shared" si="10"/>
        <v>927.61746474238998</v>
      </c>
      <c r="E665" s="249">
        <f t="shared" si="10"/>
        <v>6.1186719260000002</v>
      </c>
      <c r="F665" s="249">
        <f t="shared" si="10"/>
        <v>178.32176849999999</v>
      </c>
      <c r="G665" s="249" t="str">
        <f t="shared" si="10"/>
        <v>NA</v>
      </c>
      <c r="H665" s="249">
        <f t="shared" si="10"/>
        <v>0</v>
      </c>
    </row>
    <row r="666" spans="1:36">
      <c r="A666" s="248" t="s">
        <v>961</v>
      </c>
      <c r="B666" s="249">
        <f>B627</f>
        <v>-753995.51839844999</v>
      </c>
      <c r="C666" s="249">
        <f t="shared" ref="C666:H666" si="11">C627</f>
        <v>531.85881719906831</v>
      </c>
      <c r="D666" s="249">
        <f t="shared" si="11"/>
        <v>32.678873470649037</v>
      </c>
      <c r="E666" s="249">
        <f t="shared" si="11"/>
        <v>260.43433602794096</v>
      </c>
      <c r="F666" s="249">
        <f t="shared" si="11"/>
        <v>8843.7956130299117</v>
      </c>
      <c r="G666" s="249" t="str">
        <f t="shared" si="11"/>
        <v>NE,NA</v>
      </c>
      <c r="H666" s="249">
        <f t="shared" si="11"/>
        <v>0</v>
      </c>
    </row>
    <row r="667" spans="1:36" ht="30">
      <c r="A667" s="248" t="s">
        <v>962</v>
      </c>
      <c r="B667" s="251" t="str">
        <f>B658</f>
        <v>NO,NE,IE,NA</v>
      </c>
      <c r="C667" s="251">
        <f t="shared" ref="C667:H667" si="12">C658</f>
        <v>6085.4102754900778</v>
      </c>
      <c r="D667" s="251">
        <f t="shared" si="12"/>
        <v>20.32114770087135</v>
      </c>
      <c r="E667" s="251">
        <f t="shared" si="12"/>
        <v>2.3460190219567099</v>
      </c>
      <c r="F667" s="251">
        <f t="shared" si="12"/>
        <v>6.5483463597946603</v>
      </c>
      <c r="G667" s="251">
        <f t="shared" si="12"/>
        <v>114.39560414851302</v>
      </c>
      <c r="H667" s="251">
        <f t="shared" si="12"/>
        <v>0.74349333311907995</v>
      </c>
    </row>
    <row r="668" spans="1:36">
      <c r="A668" s="4" t="s">
        <v>963</v>
      </c>
      <c r="B668" s="252">
        <f t="shared" ref="B668:H668" si="13">SUM(B662:B667)</f>
        <v>5490976.6401745742</v>
      </c>
      <c r="C668" s="252">
        <f t="shared" si="13"/>
        <v>27774.938749971036</v>
      </c>
      <c r="D668" s="252">
        <f t="shared" si="13"/>
        <v>1249.5354363208419</v>
      </c>
      <c r="E668" s="252">
        <f t="shared" si="13"/>
        <v>19146.813596480373</v>
      </c>
      <c r="F668" s="252">
        <f t="shared" si="13"/>
        <v>75703.037788645903</v>
      </c>
      <c r="G668" s="252">
        <f t="shared" si="13"/>
        <v>13208.070896805681</v>
      </c>
      <c r="H668" s="252">
        <f t="shared" si="13"/>
        <v>13195.594414386062</v>
      </c>
    </row>
    <row r="670" spans="1:36">
      <c r="A670" s="116" t="s">
        <v>964</v>
      </c>
      <c r="B670" s="116" t="s">
        <v>789</v>
      </c>
      <c r="C670" s="116" t="s">
        <v>790</v>
      </c>
      <c r="D670" s="116" t="s">
        <v>791</v>
      </c>
      <c r="E670" s="116" t="s">
        <v>792</v>
      </c>
      <c r="F670" s="253" t="s">
        <v>793</v>
      </c>
      <c r="G670" s="253" t="s">
        <v>794</v>
      </c>
      <c r="H670" s="253" t="s">
        <v>795</v>
      </c>
      <c r="I670" s="253" t="s">
        <v>796</v>
      </c>
      <c r="J670" s="253" t="s">
        <v>797</v>
      </c>
      <c r="K670" s="253" t="s">
        <v>798</v>
      </c>
      <c r="L670" s="253" t="s">
        <v>799</v>
      </c>
      <c r="M670" s="253" t="s">
        <v>800</v>
      </c>
      <c r="N670" s="253" t="s">
        <v>801</v>
      </c>
      <c r="O670" s="253" t="s">
        <v>802</v>
      </c>
      <c r="P670" s="253" t="s">
        <v>803</v>
      </c>
      <c r="Q670" s="253" t="s">
        <v>804</v>
      </c>
      <c r="R670" s="253" t="s">
        <v>805</v>
      </c>
      <c r="S670" s="253" t="s">
        <v>806</v>
      </c>
      <c r="T670" s="253" t="s">
        <v>807</v>
      </c>
      <c r="U670" s="253" t="s">
        <v>965</v>
      </c>
      <c r="V670" s="253" t="s">
        <v>809</v>
      </c>
      <c r="W670" s="253" t="s">
        <v>966</v>
      </c>
      <c r="X670" s="253" t="s">
        <v>967</v>
      </c>
      <c r="Y670" s="253" t="s">
        <v>968</v>
      </c>
      <c r="Z670" s="253" t="s">
        <v>969</v>
      </c>
      <c r="AA670" s="253" t="s">
        <v>970</v>
      </c>
      <c r="AB670" s="253" t="s">
        <v>971</v>
      </c>
      <c r="AC670" s="253" t="s">
        <v>972</v>
      </c>
      <c r="AD670" s="253" t="s">
        <v>973</v>
      </c>
      <c r="AE670" s="253" t="s">
        <v>974</v>
      </c>
      <c r="AF670" s="253" t="s">
        <v>975</v>
      </c>
      <c r="AG670" s="253" t="s">
        <v>820</v>
      </c>
      <c r="AH670" s="253" t="s">
        <v>976</v>
      </c>
      <c r="AI670" s="253" t="s">
        <v>977</v>
      </c>
      <c r="AJ670" s="253" t="s">
        <v>978</v>
      </c>
    </row>
    <row r="671" spans="1:36">
      <c r="A671" s="5" t="s">
        <v>979</v>
      </c>
      <c r="B671" s="254">
        <f>B469</f>
        <v>1368.879828592615</v>
      </c>
      <c r="C671" s="254">
        <f>C469</f>
        <v>511.23099999999999</v>
      </c>
      <c r="D671" s="254">
        <v>0</v>
      </c>
      <c r="E671" s="254">
        <v>0</v>
      </c>
      <c r="F671" s="254">
        <f>F469</f>
        <v>2700.6672400000002</v>
      </c>
      <c r="G671" s="254">
        <v>0</v>
      </c>
      <c r="H671" s="254">
        <f>H469</f>
        <v>51303.730300000003</v>
      </c>
      <c r="I671" s="254">
        <v>0</v>
      </c>
      <c r="J671" s="254">
        <f>J469</f>
        <v>2108.0477999999998</v>
      </c>
      <c r="K671" s="254">
        <v>0</v>
      </c>
      <c r="L671" s="254">
        <v>0</v>
      </c>
      <c r="M671" s="254">
        <v>0</v>
      </c>
      <c r="N671" s="254">
        <v>0</v>
      </c>
      <c r="O671" s="254">
        <v>0</v>
      </c>
      <c r="P671" s="254">
        <v>0</v>
      </c>
      <c r="Q671" s="254">
        <f>Q469</f>
        <v>124.76</v>
      </c>
      <c r="R671" s="254">
        <v>0</v>
      </c>
      <c r="S671" s="254">
        <v>0</v>
      </c>
      <c r="T671" s="254">
        <v>0</v>
      </c>
      <c r="U671" s="254">
        <v>0</v>
      </c>
      <c r="V671" s="254" t="str">
        <f>V469</f>
        <v/>
      </c>
      <c r="W671" s="254">
        <f>W469</f>
        <v>537.36430140833227</v>
      </c>
      <c r="X671" s="254">
        <f>X469</f>
        <v>206.34667858055934</v>
      </c>
      <c r="Y671" s="254">
        <f>Y469</f>
        <v>9.0044223607149796</v>
      </c>
      <c r="Z671" s="254">
        <v>0</v>
      </c>
      <c r="AA671" s="254">
        <f>AA469</f>
        <v>11.369796578319169</v>
      </c>
      <c r="AB671" s="254">
        <v>0</v>
      </c>
      <c r="AC671" s="254">
        <v>0</v>
      </c>
      <c r="AD671" s="254">
        <v>0</v>
      </c>
      <c r="AE671" s="254">
        <v>0</v>
      </c>
      <c r="AF671" s="254">
        <v>0</v>
      </c>
      <c r="AG671" s="254" t="str">
        <f>AG469</f>
        <v/>
      </c>
      <c r="AH671" s="254">
        <f>AH469</f>
        <v>5917.8748952000005</v>
      </c>
      <c r="AI671" s="254">
        <f>AI469</f>
        <v>513.18586763019005</v>
      </c>
      <c r="AJ671" s="254">
        <f>AJ469</f>
        <v>28.289339760640001</v>
      </c>
    </row>
    <row r="672" spans="1:36">
      <c r="A672" s="5" t="s">
        <v>980</v>
      </c>
      <c r="B672" s="5">
        <f t="shared" ref="B672:T672" si="14">B671*IFERROR(INDEX($H$695:$H$901,MATCH(B670,$A$695:$A$901,0),1),INDEX($H$695:$H$901,MATCH(B670,$B$695:$B$901,0),1))/1000</f>
        <v>16974.109874548427</v>
      </c>
      <c r="C672" s="5">
        <f t="shared" si="14"/>
        <v>346.103387</v>
      </c>
      <c r="D672" s="5">
        <f t="shared" si="14"/>
        <v>0</v>
      </c>
      <c r="E672" s="5">
        <f t="shared" si="14"/>
        <v>0</v>
      </c>
      <c r="F672" s="5">
        <f t="shared" si="14"/>
        <v>8561.1151508000003</v>
      </c>
      <c r="G672" s="5">
        <f t="shared" si="14"/>
        <v>0</v>
      </c>
      <c r="H672" s="5">
        <f t="shared" si="14"/>
        <v>66694.849390000003</v>
      </c>
      <c r="I672" s="5">
        <f t="shared" si="14"/>
        <v>0</v>
      </c>
      <c r="J672" s="5">
        <f t="shared" si="14"/>
        <v>10118.629439999999</v>
      </c>
      <c r="K672" s="5">
        <f t="shared" si="14"/>
        <v>0</v>
      </c>
      <c r="L672" s="5">
        <f t="shared" si="14"/>
        <v>0</v>
      </c>
      <c r="M672" s="5">
        <f t="shared" si="14"/>
        <v>0</v>
      </c>
      <c r="N672" s="5">
        <f t="shared" si="14"/>
        <v>0</v>
      </c>
      <c r="O672" s="5">
        <f t="shared" si="14"/>
        <v>0</v>
      </c>
      <c r="P672" s="5">
        <f t="shared" si="14"/>
        <v>0</v>
      </c>
      <c r="Q672" s="5">
        <f t="shared" si="14"/>
        <v>1005.5656000000001</v>
      </c>
      <c r="R672" s="5">
        <f t="shared" si="14"/>
        <v>0</v>
      </c>
      <c r="S672" s="5">
        <f t="shared" si="14"/>
        <v>0</v>
      </c>
      <c r="T672" s="5">
        <f t="shared" si="14"/>
        <v>0</v>
      </c>
      <c r="U672" s="5"/>
      <c r="V672" s="5"/>
      <c r="W672" s="5">
        <f>W671*IFERROR(INDEX($H$695:$H$901,MATCH(W670,$A$695:$A$901,0),1),INDEX($H$695:$H$901,MATCH(W670,$B$695:$B$901,0),1))/1000</f>
        <v>3562.7253183372432</v>
      </c>
      <c r="X672" s="5">
        <f>X671*IFERROR(INDEX($H$695:$H$901,MATCH(X670,$A$695:$A$901,0),1),INDEX($H$695:$H$901,MATCH(X670,$B$695:$B$901,0),1))/1000</f>
        <v>2290.4481322442089</v>
      </c>
      <c r="Y672" s="5">
        <f>Y671*IFERROR(INDEX($H$695:$H$901,MATCH(Y670,$A$695:$A$901,0),1),INDEX($H$695:$H$901,MATCH(Y670,$B$695:$B$901,0),1))/1000</f>
        <v>80.139359010363322</v>
      </c>
      <c r="Z672" s="5">
        <f>Z671*IFERROR(INDEX($H$695:$H$901,MATCH(Z670,$A$695:$A$901,0),1),INDEX($H$695:$H$901,MATCH(Z670,$B$695:$B$901,0),1))/1000</f>
        <v>0</v>
      </c>
      <c r="AA672" s="5">
        <f>AA671*IFERROR(INDEX($H$695:$H$901,MATCH(AA670,$A$695:$A$901,0),1),INDEX($H$695:$H$901,MATCH(AA670,$B$695:$B$901,0),1))/1000</f>
        <v>108.46785935716488</v>
      </c>
      <c r="AB672" s="5">
        <v>0</v>
      </c>
      <c r="AC672" s="5">
        <v>0</v>
      </c>
      <c r="AD672" s="5">
        <f>AD671*IFERROR(INDEX($H$695:$H$901,MATCH(AD670,$A$695:$A$901,0),1),INDEX($H$695:$H$901,MATCH(AD670,$B$695:$B$901,0),1))/1000</f>
        <v>0</v>
      </c>
      <c r="AE672" s="5">
        <f>AE671*IFERROR(INDEX($H$695:$H$901,MATCH(AE670,$A$695:$A$901,0),1),INDEX($H$695:$H$901,MATCH(AE670,$B$695:$B$901,0),1))/1000</f>
        <v>0</v>
      </c>
      <c r="AF672" s="5">
        <v>0</v>
      </c>
      <c r="AG672" s="5">
        <v>0</v>
      </c>
      <c r="AH672" s="254">
        <f>AH671</f>
        <v>5917.8748952000005</v>
      </c>
      <c r="AI672" s="5">
        <f>AI671*IFERROR(INDEX($H$695:$H$901,MATCH(AI670,$A$695:$A$901,0),1),INDEX($H$695:$H$901,MATCH(AI670,$B$695:$B$901,0),1))/1000</f>
        <v>12059.867889309466</v>
      </c>
      <c r="AJ672" s="5">
        <f>AJ671*IFERROR(INDEX($H$695:$H$901,MATCH(AJ670,$A$695:$A$901,0),1),INDEX($H$695:$H$901,MATCH(AJ670,$B$695:$B$901,0),1))/1000</f>
        <v>455.45837014630399</v>
      </c>
    </row>
    <row r="674" spans="1:9">
      <c r="A674" s="4" t="s">
        <v>963</v>
      </c>
      <c r="B674" s="4">
        <f>SUM(B672:AJ672)</f>
        <v>128175.35466595317</v>
      </c>
    </row>
    <row r="676" spans="1:9" ht="18">
      <c r="A676" s="116" t="s">
        <v>981</v>
      </c>
      <c r="B676" s="247" t="s">
        <v>952</v>
      </c>
      <c r="C676" s="247" t="s">
        <v>953</v>
      </c>
      <c r="D676" s="247" t="s">
        <v>954</v>
      </c>
      <c r="E676" s="247" t="s">
        <v>955</v>
      </c>
      <c r="F676" s="247" t="s">
        <v>566</v>
      </c>
      <c r="G676" s="247" t="s">
        <v>567</v>
      </c>
      <c r="H676" s="247" t="s">
        <v>956</v>
      </c>
      <c r="I676" s="247" t="s">
        <v>982</v>
      </c>
    </row>
    <row r="677" spans="1:9">
      <c r="A677" s="5" t="s">
        <v>983</v>
      </c>
      <c r="B677" s="7">
        <f>B668/1000</f>
        <v>5490.9766401745746</v>
      </c>
      <c r="C677" s="5">
        <f>C668*H696/1000</f>
        <v>777.69828499918901</v>
      </c>
      <c r="D677" s="5">
        <f>D668*H698/1000</f>
        <v>331.12689062502312</v>
      </c>
      <c r="E677" s="5">
        <f>E668*C907/1000</f>
        <v>-157.00387149113905</v>
      </c>
      <c r="F677" s="10">
        <f>F668*C906/1000</f>
        <v>136.26546801956263</v>
      </c>
      <c r="G677" s="10">
        <f>G668*C905/1000</f>
        <v>66.040354484028398</v>
      </c>
      <c r="H677" s="10">
        <f>C910/1000</f>
        <v>0</v>
      </c>
      <c r="I677" s="10">
        <f>B674/1000</f>
        <v>128.17535466595317</v>
      </c>
    </row>
    <row r="678" spans="1:9" ht="15.75" thickBot="1"/>
    <row r="679" spans="1:9" ht="15.75" thickBot="1">
      <c r="A679" s="255" t="s">
        <v>984</v>
      </c>
      <c r="B679" s="256">
        <f>SUM(B677:I677)</f>
        <v>6773.2791214771923</v>
      </c>
    </row>
    <row r="680" spans="1:9">
      <c r="A680" s="4"/>
      <c r="B680" s="7"/>
    </row>
    <row r="681" spans="1:9">
      <c r="A681" s="4"/>
      <c r="B681" s="7"/>
    </row>
    <row r="682" spans="1:9" ht="15" customHeight="1">
      <c r="A682" s="10" t="s">
        <v>985</v>
      </c>
      <c r="B682" s="257">
        <v>-911929</v>
      </c>
      <c r="C682" s="5">
        <v>332</v>
      </c>
      <c r="D682" s="5">
        <v>28</v>
      </c>
      <c r="E682" s="424" t="s">
        <v>986</v>
      </c>
      <c r="F682" s="424"/>
      <c r="G682" s="424"/>
      <c r="H682" s="424"/>
      <c r="I682" s="424"/>
    </row>
    <row r="683" spans="1:9">
      <c r="A683" s="10" t="s">
        <v>987</v>
      </c>
      <c r="B683" s="7">
        <f>B682/1000</f>
        <v>-911.92899999999997</v>
      </c>
      <c r="C683" s="5">
        <f>C682*H696/1000</f>
        <v>9.2959999999999994</v>
      </c>
      <c r="D683" s="5">
        <f>D682*H698/1000</f>
        <v>7.42</v>
      </c>
      <c r="E683" s="424"/>
      <c r="F683" s="424"/>
      <c r="G683" s="424"/>
      <c r="H683" s="424"/>
      <c r="I683" s="424"/>
    </row>
    <row r="684" spans="1:9">
      <c r="A684" s="4"/>
      <c r="B684" s="7"/>
    </row>
    <row r="685" spans="1:9" ht="15.75" thickBot="1">
      <c r="A685" s="4"/>
      <c r="B685" s="7"/>
    </row>
    <row r="686" spans="1:9" ht="15.75" thickBot="1">
      <c r="A686" s="255" t="s">
        <v>988</v>
      </c>
      <c r="B686" s="256">
        <f>B679-B627/1000+SUM(B683:D683)</f>
        <v>6632.0616398756429</v>
      </c>
    </row>
    <row r="687" spans="1:9">
      <c r="A687" s="4"/>
      <c r="B687" s="7"/>
    </row>
    <row r="688" spans="1:9">
      <c r="A688" s="4"/>
      <c r="B688" s="7"/>
    </row>
    <row r="689" spans="1:14">
      <c r="A689" s="4"/>
      <c r="B689" s="7"/>
    </row>
    <row r="690" spans="1:14">
      <c r="A690" s="4"/>
      <c r="B690" s="7"/>
    </row>
    <row r="691" spans="1:14" ht="15.75">
      <c r="A691" s="258" t="s">
        <v>989</v>
      </c>
      <c r="B691" s="259"/>
      <c r="C691" s="259"/>
      <c r="D691" s="259"/>
      <c r="E691" s="259"/>
      <c r="F691" s="259"/>
      <c r="G691" s="259"/>
      <c r="H691" s="259"/>
      <c r="I691" s="259"/>
      <c r="J691" s="259"/>
      <c r="K691" s="259"/>
      <c r="L691" s="259"/>
      <c r="M691" s="259"/>
      <c r="N691" s="259"/>
    </row>
    <row r="692" spans="1:14">
      <c r="A692" s="259" t="s">
        <v>990</v>
      </c>
      <c r="B692" s="259"/>
      <c r="C692" s="259"/>
      <c r="D692" s="259"/>
      <c r="E692" s="259"/>
      <c r="F692" s="259"/>
      <c r="G692" s="259"/>
      <c r="H692" s="259"/>
      <c r="I692" s="259"/>
      <c r="J692" s="259"/>
      <c r="K692" s="259"/>
      <c r="L692" s="259"/>
      <c r="M692" s="259"/>
      <c r="N692" s="259"/>
    </row>
    <row r="693" spans="1:14">
      <c r="A693" s="259" t="s">
        <v>991</v>
      </c>
      <c r="B693" s="259"/>
      <c r="C693" s="259"/>
      <c r="D693" s="259"/>
      <c r="E693" s="259"/>
      <c r="F693" s="259"/>
      <c r="G693" s="259"/>
      <c r="H693" s="259"/>
      <c r="I693" s="259"/>
      <c r="J693" s="259"/>
      <c r="K693" s="259"/>
      <c r="L693" s="259"/>
      <c r="M693" s="259"/>
      <c r="N693" s="259"/>
    </row>
    <row r="694" spans="1:14" ht="45">
      <c r="A694" s="260" t="s">
        <v>992</v>
      </c>
      <c r="B694" s="261" t="s">
        <v>993</v>
      </c>
      <c r="C694" s="262" t="s">
        <v>994</v>
      </c>
      <c r="D694" s="263" t="s">
        <v>995</v>
      </c>
      <c r="E694" s="263" t="s">
        <v>996</v>
      </c>
      <c r="F694" s="264" t="s">
        <v>997</v>
      </c>
      <c r="G694" s="263" t="s">
        <v>998</v>
      </c>
      <c r="H694" s="264" t="s">
        <v>999</v>
      </c>
      <c r="I694" s="263" t="s">
        <v>1000</v>
      </c>
      <c r="J694" s="264" t="s">
        <v>1001</v>
      </c>
      <c r="K694" s="263" t="s">
        <v>1002</v>
      </c>
      <c r="L694" s="264" t="s">
        <v>1003</v>
      </c>
      <c r="M694" s="264" t="s">
        <v>1004</v>
      </c>
      <c r="N694" s="264" t="s">
        <v>1005</v>
      </c>
    </row>
    <row r="695" spans="1:14">
      <c r="A695" s="265" t="s">
        <v>1006</v>
      </c>
      <c r="B695" s="266" t="s">
        <v>1007</v>
      </c>
      <c r="C695" s="267" t="s">
        <v>1008</v>
      </c>
      <c r="D695" s="265" t="s">
        <v>1009</v>
      </c>
      <c r="E695" s="265" t="s">
        <v>1010</v>
      </c>
      <c r="F695" s="268">
        <v>1</v>
      </c>
      <c r="G695" s="265" t="s">
        <v>1011</v>
      </c>
      <c r="H695" s="268">
        <v>1</v>
      </c>
      <c r="I695" s="265" t="s">
        <v>1012</v>
      </c>
      <c r="J695" s="268">
        <v>1</v>
      </c>
      <c r="K695" s="265" t="s">
        <v>1013</v>
      </c>
      <c r="L695" s="268">
        <v>1</v>
      </c>
      <c r="M695" s="265" t="s">
        <v>1014</v>
      </c>
      <c r="N695" s="268">
        <v>1</v>
      </c>
    </row>
    <row r="696" spans="1:14">
      <c r="A696" s="269" t="s">
        <v>1015</v>
      </c>
      <c r="B696" s="270" t="s">
        <v>1016</v>
      </c>
      <c r="C696" s="270" t="s">
        <v>1017</v>
      </c>
      <c r="D696" s="269" t="s">
        <v>1018</v>
      </c>
      <c r="E696" s="269" t="s">
        <v>1019</v>
      </c>
      <c r="F696" s="271">
        <v>84</v>
      </c>
      <c r="G696" s="269" t="s">
        <v>1020</v>
      </c>
      <c r="H696" s="271">
        <v>28</v>
      </c>
      <c r="I696" s="269" t="s">
        <v>1021</v>
      </c>
      <c r="J696" s="271">
        <v>67</v>
      </c>
      <c r="K696" s="269" t="s">
        <v>1022</v>
      </c>
      <c r="L696" s="271">
        <v>14</v>
      </c>
      <c r="M696" s="269" t="s">
        <v>1023</v>
      </c>
      <c r="N696" s="271">
        <v>4</v>
      </c>
    </row>
    <row r="697" spans="1:14">
      <c r="A697" s="272" t="s">
        <v>1024</v>
      </c>
      <c r="B697" s="273" t="s">
        <v>1016</v>
      </c>
      <c r="C697" s="273" t="s">
        <v>1017</v>
      </c>
      <c r="D697" s="272" t="s">
        <v>1018</v>
      </c>
      <c r="E697" s="272" t="s">
        <v>1025</v>
      </c>
      <c r="F697" s="274">
        <v>85</v>
      </c>
      <c r="G697" s="272" t="s">
        <v>1026</v>
      </c>
      <c r="H697" s="274">
        <v>30</v>
      </c>
      <c r="I697" s="272" t="s">
        <v>1027</v>
      </c>
      <c r="J697" s="274">
        <v>68</v>
      </c>
      <c r="K697" s="272" t="s">
        <v>1028</v>
      </c>
      <c r="L697" s="274">
        <v>15</v>
      </c>
      <c r="M697" s="272" t="s">
        <v>1029</v>
      </c>
      <c r="N697" s="274">
        <v>6</v>
      </c>
    </row>
    <row r="698" spans="1:14">
      <c r="A698" s="275" t="s">
        <v>1030</v>
      </c>
      <c r="B698" s="276" t="s">
        <v>1031</v>
      </c>
      <c r="C698" s="276" t="s">
        <v>1032</v>
      </c>
      <c r="D698" s="275" t="s">
        <v>1033</v>
      </c>
      <c r="E698" s="275" t="s">
        <v>1034</v>
      </c>
      <c r="F698" s="277">
        <v>264</v>
      </c>
      <c r="G698" s="275" t="s">
        <v>1035</v>
      </c>
      <c r="H698" s="277">
        <v>265</v>
      </c>
      <c r="I698" s="275" t="s">
        <v>1036</v>
      </c>
      <c r="J698" s="277">
        <v>277</v>
      </c>
      <c r="K698" s="275" t="s">
        <v>1037</v>
      </c>
      <c r="L698" s="277">
        <v>282</v>
      </c>
      <c r="M698" s="275" t="s">
        <v>1038</v>
      </c>
      <c r="N698" s="277">
        <v>234</v>
      </c>
    </row>
    <row r="699" spans="1:14">
      <c r="A699" s="265" t="s">
        <v>1039</v>
      </c>
      <c r="B699" s="266" t="s">
        <v>1040</v>
      </c>
      <c r="C699" s="278">
        <v>45</v>
      </c>
      <c r="D699" s="279">
        <v>0.26</v>
      </c>
      <c r="E699" s="265" t="s">
        <v>1041</v>
      </c>
      <c r="F699" s="268">
        <v>6900</v>
      </c>
      <c r="G699" s="265" t="s">
        <v>1042</v>
      </c>
      <c r="H699" s="268">
        <v>4660</v>
      </c>
      <c r="I699" s="265" t="s">
        <v>1043</v>
      </c>
      <c r="J699" s="268">
        <v>6890</v>
      </c>
      <c r="K699" s="265" t="s">
        <v>1044</v>
      </c>
      <c r="L699" s="268">
        <v>4890</v>
      </c>
      <c r="M699" s="265" t="s">
        <v>1045</v>
      </c>
      <c r="N699" s="268">
        <v>2340</v>
      </c>
    </row>
    <row r="700" spans="1:14">
      <c r="A700" s="269" t="s">
        <v>1046</v>
      </c>
      <c r="B700" s="270" t="s">
        <v>1047</v>
      </c>
      <c r="C700" s="280">
        <v>100</v>
      </c>
      <c r="D700" s="281">
        <v>0.32</v>
      </c>
      <c r="E700" s="269" t="s">
        <v>1048</v>
      </c>
      <c r="F700" s="282">
        <v>10800</v>
      </c>
      <c r="G700" s="269" t="s">
        <v>1049</v>
      </c>
      <c r="H700" s="282">
        <v>10200</v>
      </c>
      <c r="I700" s="269" t="s">
        <v>1050</v>
      </c>
      <c r="J700" s="282">
        <v>11300</v>
      </c>
      <c r="K700" s="269" t="s">
        <v>1051</v>
      </c>
      <c r="L700" s="282">
        <v>11000</v>
      </c>
      <c r="M700" s="269" t="s">
        <v>1052</v>
      </c>
      <c r="N700" s="271">
        <v>8450</v>
      </c>
    </row>
    <row r="701" spans="1:14">
      <c r="A701" s="272" t="s">
        <v>1053</v>
      </c>
      <c r="B701" s="273" t="s">
        <v>1054</v>
      </c>
      <c r="C701" s="283">
        <v>640</v>
      </c>
      <c r="D701" s="284">
        <v>0.25</v>
      </c>
      <c r="E701" s="272" t="s">
        <v>1055</v>
      </c>
      <c r="F701" s="285">
        <v>10900</v>
      </c>
      <c r="G701" s="272" t="s">
        <v>1056</v>
      </c>
      <c r="H701" s="285">
        <v>13900</v>
      </c>
      <c r="I701" s="272" t="s">
        <v>1057</v>
      </c>
      <c r="J701" s="285">
        <v>11700</v>
      </c>
      <c r="K701" s="272" t="s">
        <v>1058</v>
      </c>
      <c r="L701" s="285">
        <v>14200</v>
      </c>
      <c r="M701" s="272" t="s">
        <v>1059</v>
      </c>
      <c r="N701" s="285">
        <v>15900</v>
      </c>
    </row>
    <row r="702" spans="1:14">
      <c r="A702" s="269" t="s">
        <v>1060</v>
      </c>
      <c r="B702" s="286" t="s">
        <v>1061</v>
      </c>
      <c r="C702" s="287">
        <v>85</v>
      </c>
      <c r="D702" s="281">
        <v>0.3</v>
      </c>
      <c r="E702" s="269" t="s">
        <v>1062</v>
      </c>
      <c r="F702" s="271">
        <v>6490</v>
      </c>
      <c r="G702" s="269" t="s">
        <v>1063</v>
      </c>
      <c r="H702" s="271">
        <v>5820</v>
      </c>
      <c r="I702" s="269" t="s">
        <v>1064</v>
      </c>
      <c r="J702" s="271">
        <v>6730</v>
      </c>
      <c r="K702" s="269" t="s">
        <v>1065</v>
      </c>
      <c r="L702" s="271">
        <v>6250</v>
      </c>
      <c r="M702" s="269" t="s">
        <v>1066</v>
      </c>
      <c r="N702" s="271">
        <v>4470</v>
      </c>
    </row>
    <row r="703" spans="1:14">
      <c r="A703" s="272" t="s">
        <v>1067</v>
      </c>
      <c r="B703" s="288" t="s">
        <v>1068</v>
      </c>
      <c r="C703" s="283">
        <v>190</v>
      </c>
      <c r="D703" s="284">
        <v>0.31</v>
      </c>
      <c r="E703" s="272" t="s">
        <v>1069</v>
      </c>
      <c r="F703" s="274">
        <v>7710</v>
      </c>
      <c r="G703" s="272" t="s">
        <v>1070</v>
      </c>
      <c r="H703" s="274">
        <v>8590</v>
      </c>
      <c r="I703" s="272" t="s">
        <v>1071</v>
      </c>
      <c r="J703" s="274">
        <v>8190</v>
      </c>
      <c r="K703" s="272" t="s">
        <v>1072</v>
      </c>
      <c r="L703" s="274">
        <v>9020</v>
      </c>
      <c r="M703" s="272" t="s">
        <v>1073</v>
      </c>
      <c r="N703" s="274">
        <v>8550</v>
      </c>
    </row>
    <row r="704" spans="1:14">
      <c r="A704" s="275" t="s">
        <v>1074</v>
      </c>
      <c r="B704" s="289" t="s">
        <v>1075</v>
      </c>
      <c r="C704" s="290">
        <v>1020</v>
      </c>
      <c r="D704" s="291">
        <v>0.2</v>
      </c>
      <c r="E704" s="275" t="s">
        <v>1076</v>
      </c>
      <c r="F704" s="277">
        <v>5860</v>
      </c>
      <c r="G704" s="275" t="s">
        <v>1077</v>
      </c>
      <c r="H704" s="277">
        <v>7670</v>
      </c>
      <c r="I704" s="275" t="s">
        <v>1078</v>
      </c>
      <c r="J704" s="277">
        <v>6310</v>
      </c>
      <c r="K704" s="275" t="s">
        <v>1079</v>
      </c>
      <c r="L704" s="277">
        <v>7810</v>
      </c>
      <c r="M704" s="275" t="s">
        <v>1080</v>
      </c>
      <c r="N704" s="277">
        <v>8980</v>
      </c>
    </row>
    <row r="705" spans="1:14">
      <c r="A705" s="265" t="s">
        <v>1081</v>
      </c>
      <c r="B705" s="266" t="s">
        <v>1082</v>
      </c>
      <c r="C705" s="278">
        <v>1.7</v>
      </c>
      <c r="D705" s="279">
        <v>0.15</v>
      </c>
      <c r="E705" s="265" t="s">
        <v>1083</v>
      </c>
      <c r="F705" s="268">
        <v>543</v>
      </c>
      <c r="G705" s="265" t="s">
        <v>1083</v>
      </c>
      <c r="H705" s="268">
        <v>148</v>
      </c>
      <c r="I705" s="265" t="s">
        <v>1084</v>
      </c>
      <c r="J705" s="268">
        <v>192</v>
      </c>
      <c r="K705" s="265" t="s">
        <v>1085</v>
      </c>
      <c r="L705" s="268">
        <v>26</v>
      </c>
      <c r="M705" s="265" t="s">
        <v>1086</v>
      </c>
      <c r="N705" s="268">
        <v>20</v>
      </c>
    </row>
    <row r="706" spans="1:14">
      <c r="A706" s="269" t="s">
        <v>1087</v>
      </c>
      <c r="B706" s="270" t="s">
        <v>1088</v>
      </c>
      <c r="C706" s="287">
        <v>11.9</v>
      </c>
      <c r="D706" s="281">
        <v>0.21</v>
      </c>
      <c r="E706" s="269" t="s">
        <v>1089</v>
      </c>
      <c r="F706" s="271">
        <v>5280</v>
      </c>
      <c r="G706" s="269" t="s">
        <v>1062</v>
      </c>
      <c r="H706" s="271">
        <v>1760</v>
      </c>
      <c r="I706" s="269" t="s">
        <v>1090</v>
      </c>
      <c r="J706" s="271">
        <v>4200</v>
      </c>
      <c r="K706" s="269" t="s">
        <v>1091</v>
      </c>
      <c r="L706" s="271">
        <v>832</v>
      </c>
      <c r="M706" s="269" t="s">
        <v>1092</v>
      </c>
      <c r="N706" s="271">
        <v>262</v>
      </c>
    </row>
    <row r="707" spans="1:14">
      <c r="A707" s="272" t="s">
        <v>1093</v>
      </c>
      <c r="B707" s="288" t="s">
        <v>1094</v>
      </c>
      <c r="C707" s="292">
        <v>1</v>
      </c>
      <c r="D707" s="284">
        <v>0.17</v>
      </c>
      <c r="E707" s="272" t="s">
        <v>1095</v>
      </c>
      <c r="F707" s="274">
        <v>218</v>
      </c>
      <c r="G707" s="272" t="s">
        <v>1095</v>
      </c>
      <c r="H707" s="274">
        <v>59</v>
      </c>
      <c r="I707" s="272" t="s">
        <v>1096</v>
      </c>
      <c r="J707" s="274">
        <v>70</v>
      </c>
      <c r="K707" s="272" t="s">
        <v>1097</v>
      </c>
      <c r="L707" s="274">
        <v>10</v>
      </c>
      <c r="M707" s="272" t="s">
        <v>1098</v>
      </c>
      <c r="N707" s="274">
        <v>8</v>
      </c>
    </row>
    <row r="708" spans="1:14">
      <c r="A708" s="269" t="s">
        <v>1099</v>
      </c>
      <c r="B708" s="286" t="s">
        <v>1100</v>
      </c>
      <c r="C708" s="287">
        <v>3.4</v>
      </c>
      <c r="D708" s="281">
        <v>0.21</v>
      </c>
      <c r="E708" s="269" t="s">
        <v>1101</v>
      </c>
      <c r="F708" s="271">
        <v>945</v>
      </c>
      <c r="G708" s="269" t="s">
        <v>1102</v>
      </c>
      <c r="H708" s="271">
        <v>258</v>
      </c>
      <c r="I708" s="269" t="s">
        <v>1103</v>
      </c>
      <c r="J708" s="271">
        <v>426</v>
      </c>
      <c r="K708" s="269" t="s">
        <v>1104</v>
      </c>
      <c r="L708" s="271">
        <v>48</v>
      </c>
      <c r="M708" s="269" t="s">
        <v>1105</v>
      </c>
      <c r="N708" s="271">
        <v>36</v>
      </c>
    </row>
    <row r="709" spans="1:14">
      <c r="A709" s="272" t="s">
        <v>1106</v>
      </c>
      <c r="B709" s="288" t="s">
        <v>1107</v>
      </c>
      <c r="C709" s="292">
        <v>1.3</v>
      </c>
      <c r="D709" s="284">
        <v>0.15</v>
      </c>
      <c r="E709" s="272" t="s">
        <v>1108</v>
      </c>
      <c r="F709" s="274">
        <v>292</v>
      </c>
      <c r="G709" s="272" t="s">
        <v>1108</v>
      </c>
      <c r="H709" s="274">
        <v>79</v>
      </c>
      <c r="I709" s="272" t="s">
        <v>1109</v>
      </c>
      <c r="J709" s="274">
        <v>98</v>
      </c>
      <c r="K709" s="272" t="s">
        <v>1110</v>
      </c>
      <c r="L709" s="274">
        <v>14</v>
      </c>
      <c r="M709" s="272" t="s">
        <v>1111</v>
      </c>
      <c r="N709" s="274">
        <v>11</v>
      </c>
    </row>
    <row r="710" spans="1:14">
      <c r="A710" s="269" t="s">
        <v>1112</v>
      </c>
      <c r="B710" s="286" t="s">
        <v>1113</v>
      </c>
      <c r="C710" s="287">
        <v>4</v>
      </c>
      <c r="D710" s="281">
        <v>0.23</v>
      </c>
      <c r="E710" s="269" t="s">
        <v>1114</v>
      </c>
      <c r="F710" s="271">
        <v>1350</v>
      </c>
      <c r="G710" s="269" t="s">
        <v>1115</v>
      </c>
      <c r="H710" s="271">
        <v>370</v>
      </c>
      <c r="I710" s="269" t="s">
        <v>1116</v>
      </c>
      <c r="J710" s="271">
        <v>659</v>
      </c>
      <c r="K710" s="269" t="s">
        <v>1117</v>
      </c>
      <c r="L710" s="271">
        <v>72</v>
      </c>
      <c r="M710" s="269" t="s">
        <v>1118</v>
      </c>
      <c r="N710" s="271">
        <v>51</v>
      </c>
    </row>
    <row r="711" spans="1:14">
      <c r="A711" s="272" t="s">
        <v>1119</v>
      </c>
      <c r="B711" s="288" t="s">
        <v>1120</v>
      </c>
      <c r="C711" s="292">
        <v>5.9</v>
      </c>
      <c r="D711" s="284">
        <v>0.2</v>
      </c>
      <c r="E711" s="272" t="s">
        <v>1121</v>
      </c>
      <c r="F711" s="274">
        <v>1870</v>
      </c>
      <c r="G711" s="272" t="s">
        <v>1122</v>
      </c>
      <c r="H711" s="274">
        <v>527</v>
      </c>
      <c r="I711" s="272" t="s">
        <v>1123</v>
      </c>
      <c r="J711" s="274">
        <v>1120</v>
      </c>
      <c r="K711" s="272" t="s">
        <v>1124</v>
      </c>
      <c r="L711" s="274">
        <v>121</v>
      </c>
      <c r="M711" s="272" t="s">
        <v>1125</v>
      </c>
      <c r="N711" s="274">
        <v>74</v>
      </c>
    </row>
    <row r="712" spans="1:14">
      <c r="A712" s="269" t="s">
        <v>1126</v>
      </c>
      <c r="B712" s="286" t="s">
        <v>1127</v>
      </c>
      <c r="C712" s="287">
        <v>4.3</v>
      </c>
      <c r="D712" s="281">
        <v>0.17</v>
      </c>
      <c r="E712" s="269" t="s">
        <v>1128</v>
      </c>
      <c r="F712" s="271">
        <v>1230</v>
      </c>
      <c r="G712" s="269" t="s">
        <v>1129</v>
      </c>
      <c r="H712" s="271">
        <v>338</v>
      </c>
      <c r="I712" s="269" t="s">
        <v>1130</v>
      </c>
      <c r="J712" s="271">
        <v>624</v>
      </c>
      <c r="K712" s="269" t="s">
        <v>1131</v>
      </c>
      <c r="L712" s="271">
        <v>67</v>
      </c>
      <c r="M712" s="269" t="s">
        <v>1132</v>
      </c>
      <c r="N712" s="271">
        <v>47</v>
      </c>
    </row>
    <row r="713" spans="1:14">
      <c r="A713" s="272" t="s">
        <v>1133</v>
      </c>
      <c r="B713" s="288" t="s">
        <v>1134</v>
      </c>
      <c r="C713" s="292">
        <v>9.1999999999999993</v>
      </c>
      <c r="D713" s="284">
        <v>0.16</v>
      </c>
      <c r="E713" s="272" t="s">
        <v>1135</v>
      </c>
      <c r="F713" s="274">
        <v>2550</v>
      </c>
      <c r="G713" s="272" t="s">
        <v>1136</v>
      </c>
      <c r="H713" s="274">
        <v>782</v>
      </c>
      <c r="I713" s="272" t="s">
        <v>1137</v>
      </c>
      <c r="J713" s="274">
        <v>1850</v>
      </c>
      <c r="K713" s="272" t="s">
        <v>1138</v>
      </c>
      <c r="L713" s="274">
        <v>271</v>
      </c>
      <c r="M713" s="272" t="s">
        <v>1139</v>
      </c>
      <c r="N713" s="274">
        <v>111</v>
      </c>
    </row>
    <row r="714" spans="1:14">
      <c r="A714" s="269" t="s">
        <v>1140</v>
      </c>
      <c r="B714" s="286" t="s">
        <v>1141</v>
      </c>
      <c r="C714" s="287">
        <v>17.2</v>
      </c>
      <c r="D714" s="281">
        <v>0.19</v>
      </c>
      <c r="E714" s="269" t="s">
        <v>1142</v>
      </c>
      <c r="F714" s="271">
        <v>5020</v>
      </c>
      <c r="G714" s="269" t="s">
        <v>1143</v>
      </c>
      <c r="H714" s="271">
        <v>1980</v>
      </c>
      <c r="I714" s="269" t="s">
        <v>1044</v>
      </c>
      <c r="J714" s="271">
        <v>4390</v>
      </c>
      <c r="K714" s="269" t="s">
        <v>1144</v>
      </c>
      <c r="L714" s="271">
        <v>1370</v>
      </c>
      <c r="M714" s="269" t="s">
        <v>1145</v>
      </c>
      <c r="N714" s="271">
        <v>356</v>
      </c>
    </row>
    <row r="715" spans="1:14">
      <c r="A715" s="272" t="s">
        <v>1146</v>
      </c>
      <c r="B715" s="288" t="s">
        <v>1147</v>
      </c>
      <c r="C715" s="292">
        <v>1.9</v>
      </c>
      <c r="D715" s="284">
        <v>0.22</v>
      </c>
      <c r="E715" s="272" t="s">
        <v>1148</v>
      </c>
      <c r="F715" s="274">
        <v>469</v>
      </c>
      <c r="G715" s="272" t="s">
        <v>1148</v>
      </c>
      <c r="H715" s="274">
        <v>127</v>
      </c>
      <c r="I715" s="272" t="s">
        <v>1149</v>
      </c>
      <c r="J715" s="274">
        <v>170</v>
      </c>
      <c r="K715" s="272" t="s">
        <v>1150</v>
      </c>
      <c r="L715" s="274">
        <v>22</v>
      </c>
      <c r="M715" s="272" t="s">
        <v>1151</v>
      </c>
      <c r="N715" s="274">
        <v>18</v>
      </c>
    </row>
    <row r="716" spans="1:14" ht="18">
      <c r="A716" s="269" t="s">
        <v>1152</v>
      </c>
      <c r="B716" s="286" t="s">
        <v>1153</v>
      </c>
      <c r="C716" s="287">
        <v>5.9</v>
      </c>
      <c r="D716" s="281">
        <v>0.28999999999999998</v>
      </c>
      <c r="E716" s="269" t="s">
        <v>1154</v>
      </c>
      <c r="F716" s="271">
        <v>1860</v>
      </c>
      <c r="G716" s="269" t="s">
        <v>1155</v>
      </c>
      <c r="H716" s="271">
        <v>525</v>
      </c>
      <c r="I716" s="269" t="s">
        <v>1156</v>
      </c>
      <c r="J716" s="271">
        <v>1110</v>
      </c>
      <c r="K716" s="269" t="s">
        <v>1157</v>
      </c>
      <c r="L716" s="271">
        <v>120</v>
      </c>
      <c r="M716" s="269" t="s">
        <v>1158</v>
      </c>
      <c r="N716" s="271">
        <v>73</v>
      </c>
    </row>
    <row r="717" spans="1:14" ht="18">
      <c r="A717" s="293" t="s">
        <v>1159</v>
      </c>
      <c r="B717" s="293" t="s">
        <v>1160</v>
      </c>
      <c r="C717" s="294" t="s">
        <v>1161</v>
      </c>
      <c r="D717" s="295">
        <v>0.04</v>
      </c>
      <c r="E717" s="294" t="s">
        <v>1162</v>
      </c>
      <c r="F717" s="296">
        <v>5</v>
      </c>
      <c r="G717" s="294" t="s">
        <v>1162</v>
      </c>
      <c r="H717" s="296">
        <v>1</v>
      </c>
      <c r="I717" s="294" t="s">
        <v>1163</v>
      </c>
      <c r="J717" s="296">
        <v>2</v>
      </c>
      <c r="K717" s="294" t="s">
        <v>1164</v>
      </c>
      <c r="L717" s="297" t="s">
        <v>1165</v>
      </c>
      <c r="M717" s="294" t="s">
        <v>1166</v>
      </c>
      <c r="N717" s="297" t="s">
        <v>1165</v>
      </c>
    </row>
    <row r="718" spans="1:14">
      <c r="A718" s="265" t="s">
        <v>1167</v>
      </c>
      <c r="B718" s="266" t="s">
        <v>1168</v>
      </c>
      <c r="C718" s="298">
        <v>222</v>
      </c>
      <c r="D718" s="279">
        <v>0.18</v>
      </c>
      <c r="E718" s="265" t="s">
        <v>1169</v>
      </c>
      <c r="F718" s="299">
        <v>10800</v>
      </c>
      <c r="G718" s="265" t="s">
        <v>1170</v>
      </c>
      <c r="H718" s="299">
        <v>12400</v>
      </c>
      <c r="I718" s="265" t="s">
        <v>1171</v>
      </c>
      <c r="J718" s="299">
        <v>11500</v>
      </c>
      <c r="K718" s="265" t="s">
        <v>1057</v>
      </c>
      <c r="L718" s="299">
        <v>13000</v>
      </c>
      <c r="M718" s="265" t="s">
        <v>1172</v>
      </c>
      <c r="N718" s="299">
        <v>12700</v>
      </c>
    </row>
    <row r="719" spans="1:14">
      <c r="A719" s="269" t="s">
        <v>1173</v>
      </c>
      <c r="B719" s="270" t="s">
        <v>1174</v>
      </c>
      <c r="C719" s="287">
        <v>5.2</v>
      </c>
      <c r="D719" s="281">
        <v>0.11</v>
      </c>
      <c r="E719" s="269" t="s">
        <v>1175</v>
      </c>
      <c r="F719" s="300">
        <v>2430</v>
      </c>
      <c r="G719" s="269" t="s">
        <v>1176</v>
      </c>
      <c r="H719" s="300">
        <v>677</v>
      </c>
      <c r="I719" s="269" t="s">
        <v>1177</v>
      </c>
      <c r="J719" s="301">
        <v>1360</v>
      </c>
      <c r="K719" s="269" t="s">
        <v>1178</v>
      </c>
      <c r="L719" s="300">
        <v>145</v>
      </c>
      <c r="M719" s="269" t="s">
        <v>1179</v>
      </c>
      <c r="N719" s="300">
        <v>94</v>
      </c>
    </row>
    <row r="720" spans="1:14">
      <c r="A720" s="272" t="s">
        <v>1180</v>
      </c>
      <c r="B720" s="273" t="s">
        <v>1181</v>
      </c>
      <c r="C720" s="292">
        <v>2.8</v>
      </c>
      <c r="D720" s="284">
        <v>0.02</v>
      </c>
      <c r="E720" s="272" t="s">
        <v>1182</v>
      </c>
      <c r="F720" s="302">
        <v>427</v>
      </c>
      <c r="G720" s="272" t="s">
        <v>1182</v>
      </c>
      <c r="H720" s="302">
        <v>116</v>
      </c>
      <c r="I720" s="272" t="s">
        <v>1183</v>
      </c>
      <c r="J720" s="302">
        <v>177</v>
      </c>
      <c r="K720" s="272" t="s">
        <v>1184</v>
      </c>
      <c r="L720" s="302">
        <v>21</v>
      </c>
      <c r="M720" s="272" t="s">
        <v>1185</v>
      </c>
      <c r="N720" s="302">
        <v>16</v>
      </c>
    </row>
    <row r="721" spans="1:14">
      <c r="A721" s="269" t="s">
        <v>1186</v>
      </c>
      <c r="B721" s="286" t="s">
        <v>1187</v>
      </c>
      <c r="C721" s="287">
        <v>28.2</v>
      </c>
      <c r="D721" s="281">
        <v>0.23</v>
      </c>
      <c r="E721" s="269" t="s">
        <v>1188</v>
      </c>
      <c r="F721" s="300">
        <v>6090</v>
      </c>
      <c r="G721" s="269" t="s">
        <v>1189</v>
      </c>
      <c r="H721" s="301">
        <v>3170</v>
      </c>
      <c r="I721" s="269" t="s">
        <v>1190</v>
      </c>
      <c r="J721" s="301">
        <v>5800</v>
      </c>
      <c r="K721" s="269" t="s">
        <v>1191</v>
      </c>
      <c r="L721" s="300">
        <v>2980</v>
      </c>
      <c r="M721" s="269" t="s">
        <v>1192</v>
      </c>
      <c r="N721" s="300">
        <v>967</v>
      </c>
    </row>
    <row r="722" spans="1:14">
      <c r="A722" s="272" t="s">
        <v>1193</v>
      </c>
      <c r="B722" s="288" t="s">
        <v>1194</v>
      </c>
      <c r="C722" s="292">
        <v>9.6999999999999993</v>
      </c>
      <c r="D722" s="284">
        <v>0.19</v>
      </c>
      <c r="E722" s="272" t="s">
        <v>1195</v>
      </c>
      <c r="F722" s="302">
        <v>3580</v>
      </c>
      <c r="G722" s="272" t="s">
        <v>1196</v>
      </c>
      <c r="H722" s="303">
        <v>1120</v>
      </c>
      <c r="I722" s="272" t="s">
        <v>1197</v>
      </c>
      <c r="J722" s="303">
        <v>2660</v>
      </c>
      <c r="K722" s="272" t="s">
        <v>1198</v>
      </c>
      <c r="L722" s="302">
        <v>412</v>
      </c>
      <c r="M722" s="272" t="s">
        <v>1199</v>
      </c>
      <c r="N722" s="302">
        <v>160</v>
      </c>
    </row>
    <row r="723" spans="1:14">
      <c r="A723" s="269" t="s">
        <v>1200</v>
      </c>
      <c r="B723" s="286" t="s">
        <v>1201</v>
      </c>
      <c r="C723" s="287">
        <v>13.4</v>
      </c>
      <c r="D723" s="281">
        <v>0.16</v>
      </c>
      <c r="E723" s="269" t="s">
        <v>1202</v>
      </c>
      <c r="F723" s="300">
        <v>3710</v>
      </c>
      <c r="G723" s="269" t="s">
        <v>1203</v>
      </c>
      <c r="H723" s="301">
        <v>1300</v>
      </c>
      <c r="I723" s="269" t="s">
        <v>1019</v>
      </c>
      <c r="J723" s="301">
        <v>3050</v>
      </c>
      <c r="K723" s="269" t="s">
        <v>1204</v>
      </c>
      <c r="L723" s="300">
        <v>703</v>
      </c>
      <c r="M723" s="269" t="s">
        <v>1205</v>
      </c>
      <c r="N723" s="300">
        <v>201</v>
      </c>
    </row>
    <row r="724" spans="1:14">
      <c r="A724" s="272" t="s">
        <v>1206</v>
      </c>
      <c r="B724" s="288" t="s">
        <v>1207</v>
      </c>
      <c r="C724" s="292">
        <v>3.5</v>
      </c>
      <c r="D724" s="284">
        <v>0.13</v>
      </c>
      <c r="E724" s="272" t="s">
        <v>1208</v>
      </c>
      <c r="F724" s="302">
        <v>1200</v>
      </c>
      <c r="G724" s="272" t="s">
        <v>1209</v>
      </c>
      <c r="H724" s="302">
        <v>328</v>
      </c>
      <c r="I724" s="272" t="s">
        <v>1210</v>
      </c>
      <c r="J724" s="302">
        <v>549</v>
      </c>
      <c r="K724" s="272" t="s">
        <v>1211</v>
      </c>
      <c r="L724" s="302">
        <v>62</v>
      </c>
      <c r="M724" s="272" t="s">
        <v>1010</v>
      </c>
      <c r="N724" s="302">
        <v>46</v>
      </c>
    </row>
    <row r="725" spans="1:14">
      <c r="A725" s="269" t="s">
        <v>1212</v>
      </c>
      <c r="B725" s="270" t="s">
        <v>1213</v>
      </c>
      <c r="C725" s="287">
        <v>47.1</v>
      </c>
      <c r="D725" s="281">
        <v>0.16</v>
      </c>
      <c r="E725" s="269" t="s">
        <v>1214</v>
      </c>
      <c r="F725" s="300">
        <v>6940</v>
      </c>
      <c r="G725" s="269" t="s">
        <v>1215</v>
      </c>
      <c r="H725" s="301">
        <v>4800</v>
      </c>
      <c r="I725" s="269" t="s">
        <v>1216</v>
      </c>
      <c r="J725" s="301">
        <v>6960</v>
      </c>
      <c r="K725" s="269" t="s">
        <v>1217</v>
      </c>
      <c r="L725" s="300">
        <v>5060</v>
      </c>
      <c r="M725" s="269" t="s">
        <v>1218</v>
      </c>
      <c r="N725" s="301">
        <v>2500</v>
      </c>
    </row>
    <row r="726" spans="1:14">
      <c r="A726" s="272" t="s">
        <v>1219</v>
      </c>
      <c r="B726" s="288" t="s">
        <v>1220</v>
      </c>
      <c r="C726" s="292">
        <v>0.4</v>
      </c>
      <c r="D726" s="284">
        <v>0.04</v>
      </c>
      <c r="E726" s="272" t="s">
        <v>1221</v>
      </c>
      <c r="F726" s="302">
        <v>60</v>
      </c>
      <c r="G726" s="272" t="s">
        <v>1221</v>
      </c>
      <c r="H726" s="302">
        <v>16</v>
      </c>
      <c r="I726" s="272" t="s">
        <v>1222</v>
      </c>
      <c r="J726" s="302">
        <v>18</v>
      </c>
      <c r="K726" s="272" t="s">
        <v>1223</v>
      </c>
      <c r="L726" s="302">
        <v>3</v>
      </c>
      <c r="M726" s="272" t="s">
        <v>1224</v>
      </c>
      <c r="N726" s="302">
        <v>2</v>
      </c>
    </row>
    <row r="727" spans="1:14">
      <c r="A727" s="269" t="s">
        <v>1225</v>
      </c>
      <c r="B727" s="286" t="s">
        <v>1226</v>
      </c>
      <c r="C727" s="287">
        <v>1.5</v>
      </c>
      <c r="D727" s="281">
        <v>0.1</v>
      </c>
      <c r="E727" s="269" t="s">
        <v>1227</v>
      </c>
      <c r="F727" s="300">
        <v>506</v>
      </c>
      <c r="G727" s="269" t="s">
        <v>1227</v>
      </c>
      <c r="H727" s="300">
        <v>138</v>
      </c>
      <c r="I727" s="269" t="s">
        <v>1228</v>
      </c>
      <c r="J727" s="300">
        <v>174</v>
      </c>
      <c r="K727" s="269" t="s">
        <v>1229</v>
      </c>
      <c r="L727" s="300">
        <v>24</v>
      </c>
      <c r="M727" s="269" t="s">
        <v>1230</v>
      </c>
      <c r="N727" s="300">
        <v>19</v>
      </c>
    </row>
    <row r="728" spans="1:14">
      <c r="A728" s="272" t="s">
        <v>1231</v>
      </c>
      <c r="B728" s="288" t="s">
        <v>1232</v>
      </c>
      <c r="C728" s="272" t="s">
        <v>1233</v>
      </c>
      <c r="D728" s="284">
        <v>0.02</v>
      </c>
      <c r="E728" s="272" t="s">
        <v>1234</v>
      </c>
      <c r="F728" s="302">
        <v>13</v>
      </c>
      <c r="G728" s="272" t="s">
        <v>1234</v>
      </c>
      <c r="H728" s="302">
        <v>4</v>
      </c>
      <c r="I728" s="272" t="s">
        <v>1235</v>
      </c>
      <c r="J728" s="302">
        <v>4</v>
      </c>
      <c r="K728" s="272" t="s">
        <v>1236</v>
      </c>
      <c r="L728" s="304" t="s">
        <v>1237</v>
      </c>
      <c r="M728" s="272" t="s">
        <v>1238</v>
      </c>
      <c r="N728" s="304" t="s">
        <v>1237</v>
      </c>
    </row>
    <row r="729" spans="1:14">
      <c r="A729" s="269" t="s">
        <v>1239</v>
      </c>
      <c r="B729" s="286" t="s">
        <v>1240</v>
      </c>
      <c r="C729" s="287">
        <v>28.2</v>
      </c>
      <c r="D729" s="281">
        <v>0.27</v>
      </c>
      <c r="E729" s="269" t="s">
        <v>1241</v>
      </c>
      <c r="F729" s="300">
        <v>5080</v>
      </c>
      <c r="G729" s="269" t="s">
        <v>1242</v>
      </c>
      <c r="H729" s="301">
        <v>2640</v>
      </c>
      <c r="I729" s="269" t="s">
        <v>1243</v>
      </c>
      <c r="J729" s="301">
        <v>4830</v>
      </c>
      <c r="K729" s="269" t="s">
        <v>1244</v>
      </c>
      <c r="L729" s="300">
        <v>2480</v>
      </c>
      <c r="M729" s="269" t="s">
        <v>1245</v>
      </c>
      <c r="N729" s="300">
        <v>806</v>
      </c>
    </row>
    <row r="730" spans="1:14">
      <c r="A730" s="272" t="s">
        <v>1246</v>
      </c>
      <c r="B730" s="288" t="s">
        <v>1247</v>
      </c>
      <c r="C730" s="292">
        <v>38.9</v>
      </c>
      <c r="D730" s="284">
        <v>0.26</v>
      </c>
      <c r="E730" s="272" t="s">
        <v>1248</v>
      </c>
      <c r="F730" s="302">
        <v>5360</v>
      </c>
      <c r="G730" s="272" t="s">
        <v>1249</v>
      </c>
      <c r="H730" s="303">
        <v>3350</v>
      </c>
      <c r="I730" s="272" t="s">
        <v>1250</v>
      </c>
      <c r="J730" s="303">
        <v>5280</v>
      </c>
      <c r="K730" s="272" t="s">
        <v>1251</v>
      </c>
      <c r="L730" s="302">
        <v>3440</v>
      </c>
      <c r="M730" s="272" t="s">
        <v>1252</v>
      </c>
      <c r="N730" s="303">
        <v>1460</v>
      </c>
    </row>
    <row r="731" spans="1:14">
      <c r="A731" s="269" t="s">
        <v>1253</v>
      </c>
      <c r="B731" s="286" t="s">
        <v>1254</v>
      </c>
      <c r="C731" s="287">
        <v>13.1</v>
      </c>
      <c r="D731" s="281">
        <v>0.23</v>
      </c>
      <c r="E731" s="269" t="s">
        <v>1255</v>
      </c>
      <c r="F731" s="300">
        <v>3480</v>
      </c>
      <c r="G731" s="269" t="s">
        <v>1256</v>
      </c>
      <c r="H731" s="301">
        <v>1210</v>
      </c>
      <c r="I731" s="269" t="s">
        <v>1257</v>
      </c>
      <c r="J731" s="301">
        <v>2840</v>
      </c>
      <c r="K731" s="269" t="s">
        <v>1258</v>
      </c>
      <c r="L731" s="300">
        <v>636</v>
      </c>
      <c r="M731" s="269" t="s">
        <v>1259</v>
      </c>
      <c r="N731" s="300">
        <v>185</v>
      </c>
    </row>
    <row r="732" spans="1:14">
      <c r="A732" s="272" t="s">
        <v>1260</v>
      </c>
      <c r="B732" s="288" t="s">
        <v>1261</v>
      </c>
      <c r="C732" s="292">
        <v>11</v>
      </c>
      <c r="D732" s="273" t="s">
        <v>1262</v>
      </c>
      <c r="E732" s="272" t="s">
        <v>1263</v>
      </c>
      <c r="F732" s="302">
        <v>4110</v>
      </c>
      <c r="G732" s="272" t="s">
        <v>1264</v>
      </c>
      <c r="H732" s="303">
        <v>1330</v>
      </c>
      <c r="I732" s="272" t="s">
        <v>1265</v>
      </c>
      <c r="J732" s="303">
        <v>3190</v>
      </c>
      <c r="K732" s="272" t="s">
        <v>1266</v>
      </c>
      <c r="L732" s="302">
        <v>573</v>
      </c>
      <c r="M732" s="272" t="s">
        <v>1267</v>
      </c>
      <c r="N732" s="302">
        <v>195</v>
      </c>
    </row>
    <row r="733" spans="1:14">
      <c r="A733" s="269" t="s">
        <v>1268</v>
      </c>
      <c r="B733" s="286" t="s">
        <v>1269</v>
      </c>
      <c r="C733" s="280">
        <v>242</v>
      </c>
      <c r="D733" s="281">
        <v>0.24</v>
      </c>
      <c r="E733" s="269" t="s">
        <v>1214</v>
      </c>
      <c r="F733" s="300">
        <v>6940</v>
      </c>
      <c r="G733" s="269" t="s">
        <v>1270</v>
      </c>
      <c r="H733" s="301">
        <v>8060</v>
      </c>
      <c r="I733" s="269" t="s">
        <v>1271</v>
      </c>
      <c r="J733" s="301">
        <v>7400</v>
      </c>
      <c r="K733" s="269" t="s">
        <v>1272</v>
      </c>
      <c r="L733" s="300">
        <v>8400</v>
      </c>
      <c r="M733" s="269" t="s">
        <v>1273</v>
      </c>
      <c r="N733" s="301">
        <v>8380</v>
      </c>
    </row>
    <row r="734" spans="1:14">
      <c r="A734" s="272" t="s">
        <v>1274</v>
      </c>
      <c r="B734" s="288" t="s">
        <v>1275</v>
      </c>
      <c r="C734" s="292">
        <v>6.5</v>
      </c>
      <c r="D734" s="273" t="s">
        <v>1276</v>
      </c>
      <c r="E734" s="272" t="s">
        <v>1277</v>
      </c>
      <c r="F734" s="302">
        <v>2510</v>
      </c>
      <c r="G734" s="272" t="s">
        <v>1278</v>
      </c>
      <c r="H734" s="302">
        <v>716</v>
      </c>
      <c r="I734" s="272" t="s">
        <v>1279</v>
      </c>
      <c r="J734" s="303">
        <v>1570</v>
      </c>
      <c r="K734" s="272" t="s">
        <v>1280</v>
      </c>
      <c r="L734" s="302">
        <v>176</v>
      </c>
      <c r="M734" s="272" t="s">
        <v>1281</v>
      </c>
      <c r="N734" s="302">
        <v>100</v>
      </c>
    </row>
    <row r="735" spans="1:14">
      <c r="A735" s="269" t="s">
        <v>1282</v>
      </c>
      <c r="B735" s="286" t="s">
        <v>1283</v>
      </c>
      <c r="C735" s="287">
        <v>47.1</v>
      </c>
      <c r="D735" s="281">
        <v>0.24</v>
      </c>
      <c r="E735" s="269" t="s">
        <v>1284</v>
      </c>
      <c r="F735" s="300">
        <v>6680</v>
      </c>
      <c r="G735" s="269" t="s">
        <v>1285</v>
      </c>
      <c r="H735" s="301">
        <v>4620</v>
      </c>
      <c r="I735" s="269" t="s">
        <v>1273</v>
      </c>
      <c r="J735" s="301">
        <v>6690</v>
      </c>
      <c r="K735" s="269" t="s">
        <v>1286</v>
      </c>
      <c r="L735" s="300">
        <v>4870</v>
      </c>
      <c r="M735" s="269" t="s">
        <v>1287</v>
      </c>
      <c r="N735" s="301">
        <v>2410</v>
      </c>
    </row>
    <row r="736" spans="1:14">
      <c r="A736" s="272" t="s">
        <v>1288</v>
      </c>
      <c r="B736" s="288" t="s">
        <v>1289</v>
      </c>
      <c r="C736" s="292">
        <v>3.2</v>
      </c>
      <c r="D736" s="273" t="s">
        <v>1290</v>
      </c>
      <c r="E736" s="272" t="s">
        <v>1291</v>
      </c>
      <c r="F736" s="302">
        <v>863</v>
      </c>
      <c r="G736" s="272" t="s">
        <v>1292</v>
      </c>
      <c r="H736" s="302">
        <v>235</v>
      </c>
      <c r="I736" s="272" t="s">
        <v>1293</v>
      </c>
      <c r="J736" s="302">
        <v>378</v>
      </c>
      <c r="K736" s="272" t="s">
        <v>1294</v>
      </c>
      <c r="L736" s="302">
        <v>44</v>
      </c>
      <c r="M736" s="272" t="s">
        <v>1295</v>
      </c>
      <c r="N736" s="302">
        <v>33</v>
      </c>
    </row>
    <row r="737" spans="1:14">
      <c r="A737" s="269" t="s">
        <v>1296</v>
      </c>
      <c r="B737" s="286" t="s">
        <v>1297</v>
      </c>
      <c r="C737" s="287">
        <v>3.1</v>
      </c>
      <c r="D737" s="270" t="s">
        <v>1298</v>
      </c>
      <c r="E737" s="269" t="s">
        <v>1299</v>
      </c>
      <c r="F737" s="300">
        <v>1070</v>
      </c>
      <c r="G737" s="269" t="s">
        <v>1299</v>
      </c>
      <c r="H737" s="300">
        <v>290</v>
      </c>
      <c r="I737" s="269" t="s">
        <v>1300</v>
      </c>
      <c r="J737" s="300">
        <v>460</v>
      </c>
      <c r="K737" s="269" t="s">
        <v>1301</v>
      </c>
      <c r="L737" s="300">
        <v>54</v>
      </c>
      <c r="M737" s="269" t="s">
        <v>1302</v>
      </c>
      <c r="N737" s="300">
        <v>40</v>
      </c>
    </row>
    <row r="738" spans="1:14">
      <c r="A738" s="272" t="s">
        <v>1303</v>
      </c>
      <c r="B738" s="288" t="s">
        <v>1304</v>
      </c>
      <c r="C738" s="292">
        <v>7.7</v>
      </c>
      <c r="D738" s="284">
        <v>0.24</v>
      </c>
      <c r="E738" s="272" t="s">
        <v>1305</v>
      </c>
      <c r="F738" s="302">
        <v>2920</v>
      </c>
      <c r="G738" s="272" t="s">
        <v>1306</v>
      </c>
      <c r="H738" s="302">
        <v>858</v>
      </c>
      <c r="I738" s="272" t="s">
        <v>1307</v>
      </c>
      <c r="J738" s="303">
        <v>1970</v>
      </c>
      <c r="K738" s="272" t="s">
        <v>1308</v>
      </c>
      <c r="L738" s="302">
        <v>245</v>
      </c>
      <c r="M738" s="272" t="s">
        <v>1309</v>
      </c>
      <c r="N738" s="302">
        <v>121</v>
      </c>
    </row>
    <row r="739" spans="1:14">
      <c r="A739" s="269" t="s">
        <v>1310</v>
      </c>
      <c r="B739" s="286" t="s">
        <v>1311</v>
      </c>
      <c r="C739" s="287">
        <v>1.2</v>
      </c>
      <c r="D739" s="270" t="s">
        <v>1312</v>
      </c>
      <c r="E739" s="269" t="s">
        <v>1313</v>
      </c>
      <c r="F739" s="300">
        <v>278</v>
      </c>
      <c r="G739" s="269" t="s">
        <v>1313</v>
      </c>
      <c r="H739" s="300">
        <v>76</v>
      </c>
      <c r="I739" s="269" t="s">
        <v>1314</v>
      </c>
      <c r="J739" s="300">
        <v>92</v>
      </c>
      <c r="K739" s="269" t="s">
        <v>1315</v>
      </c>
      <c r="L739" s="300">
        <v>13</v>
      </c>
      <c r="M739" s="269" t="s">
        <v>1316</v>
      </c>
      <c r="N739" s="300">
        <v>10</v>
      </c>
    </row>
    <row r="740" spans="1:14">
      <c r="A740" s="272" t="s">
        <v>1317</v>
      </c>
      <c r="B740" s="288" t="s">
        <v>1318</v>
      </c>
      <c r="C740" s="292">
        <v>2.6</v>
      </c>
      <c r="D740" s="284">
        <v>7.0000000000000007E-2</v>
      </c>
      <c r="E740" s="272" t="s">
        <v>1319</v>
      </c>
      <c r="F740" s="302">
        <v>530</v>
      </c>
      <c r="G740" s="272" t="s">
        <v>1319</v>
      </c>
      <c r="H740" s="302">
        <v>144</v>
      </c>
      <c r="I740" s="272" t="s">
        <v>1320</v>
      </c>
      <c r="J740" s="302">
        <v>213</v>
      </c>
      <c r="K740" s="272" t="s">
        <v>1321</v>
      </c>
      <c r="L740" s="302">
        <v>26</v>
      </c>
      <c r="M740" s="272" t="s">
        <v>1322</v>
      </c>
      <c r="N740" s="302">
        <v>20</v>
      </c>
    </row>
    <row r="741" spans="1:14" ht="18">
      <c r="A741" s="269" t="s">
        <v>1323</v>
      </c>
      <c r="B741" s="286" t="s">
        <v>1324</v>
      </c>
      <c r="C741" s="287">
        <v>28.4</v>
      </c>
      <c r="D741" s="281">
        <v>0.31</v>
      </c>
      <c r="E741" s="269" t="s">
        <v>1325</v>
      </c>
      <c r="F741" s="300">
        <v>4510</v>
      </c>
      <c r="G741" s="269" t="s">
        <v>1326</v>
      </c>
      <c r="H741" s="301">
        <v>2360</v>
      </c>
      <c r="I741" s="269" t="s">
        <v>1327</v>
      </c>
      <c r="J741" s="301">
        <v>4290</v>
      </c>
      <c r="K741" s="269" t="s">
        <v>1218</v>
      </c>
      <c r="L741" s="300">
        <v>2220</v>
      </c>
      <c r="M741" s="269" t="s">
        <v>1328</v>
      </c>
      <c r="N741" s="300">
        <v>725</v>
      </c>
    </row>
    <row r="742" spans="1:14">
      <c r="A742" s="272" t="s">
        <v>1329</v>
      </c>
      <c r="B742" s="288" t="s">
        <v>1330</v>
      </c>
      <c r="C742" s="292">
        <v>8.6999999999999993</v>
      </c>
      <c r="D742" s="284">
        <v>0.22</v>
      </c>
      <c r="E742" s="272" t="s">
        <v>1331</v>
      </c>
      <c r="F742" s="302">
        <v>2660</v>
      </c>
      <c r="G742" s="272" t="s">
        <v>1332</v>
      </c>
      <c r="H742" s="302">
        <v>804</v>
      </c>
      <c r="I742" s="272" t="s">
        <v>1333</v>
      </c>
      <c r="J742" s="303">
        <v>1890</v>
      </c>
      <c r="K742" s="272" t="s">
        <v>1334</v>
      </c>
      <c r="L742" s="302">
        <v>262</v>
      </c>
      <c r="M742" s="272" t="s">
        <v>1335</v>
      </c>
      <c r="N742" s="302">
        <v>114</v>
      </c>
    </row>
    <row r="743" spans="1:14" ht="18">
      <c r="A743" s="269" t="s">
        <v>1336</v>
      </c>
      <c r="B743" s="286" t="s">
        <v>1337</v>
      </c>
      <c r="C743" s="287">
        <v>16.100000000000001</v>
      </c>
      <c r="D743" s="270" t="s">
        <v>1338</v>
      </c>
      <c r="E743" s="269" t="s">
        <v>1339</v>
      </c>
      <c r="F743" s="300">
        <v>4310</v>
      </c>
      <c r="G743" s="269" t="s">
        <v>1340</v>
      </c>
      <c r="H743" s="301">
        <v>1650</v>
      </c>
      <c r="I743" s="269" t="s">
        <v>1341</v>
      </c>
      <c r="J743" s="301">
        <v>3720</v>
      </c>
      <c r="K743" s="269" t="s">
        <v>1342</v>
      </c>
      <c r="L743" s="300">
        <v>1070</v>
      </c>
      <c r="M743" s="269" t="s">
        <v>1343</v>
      </c>
      <c r="N743" s="300">
        <v>281</v>
      </c>
    </row>
    <row r="744" spans="1:14">
      <c r="A744" s="272" t="s">
        <v>1344</v>
      </c>
      <c r="B744" s="288" t="s">
        <v>1345</v>
      </c>
      <c r="C744" s="272" t="s">
        <v>1346</v>
      </c>
      <c r="D744" s="288" t="s">
        <v>1347</v>
      </c>
      <c r="E744" s="272" t="s">
        <v>1348</v>
      </c>
      <c r="F744" s="304" t="s">
        <v>1237</v>
      </c>
      <c r="G744" s="272" t="s">
        <v>1348</v>
      </c>
      <c r="H744" s="304" t="s">
        <v>1237</v>
      </c>
      <c r="I744" s="272" t="s">
        <v>1349</v>
      </c>
      <c r="J744" s="304" t="s">
        <v>1237</v>
      </c>
      <c r="K744" s="272" t="s">
        <v>1350</v>
      </c>
      <c r="L744" s="304" t="s">
        <v>1237</v>
      </c>
      <c r="M744" s="272" t="s">
        <v>1351</v>
      </c>
      <c r="N744" s="304" t="s">
        <v>1237</v>
      </c>
    </row>
    <row r="745" spans="1:14">
      <c r="A745" s="269" t="s">
        <v>1352</v>
      </c>
      <c r="B745" s="286" t="s">
        <v>1353</v>
      </c>
      <c r="C745" s="269" t="s">
        <v>1354</v>
      </c>
      <c r="D745" s="286" t="s">
        <v>1355</v>
      </c>
      <c r="E745" s="269" t="s">
        <v>1356</v>
      </c>
      <c r="F745" s="305" t="s">
        <v>1237</v>
      </c>
      <c r="G745" s="269" t="s">
        <v>1356</v>
      </c>
      <c r="H745" s="305" t="s">
        <v>1237</v>
      </c>
      <c r="I745" s="269" t="s">
        <v>1357</v>
      </c>
      <c r="J745" s="305" t="s">
        <v>1237</v>
      </c>
      <c r="K745" s="269" t="s">
        <v>1358</v>
      </c>
      <c r="L745" s="305" t="s">
        <v>1237</v>
      </c>
      <c r="M745" s="269" t="s">
        <v>1359</v>
      </c>
      <c r="N745" s="305" t="s">
        <v>1237</v>
      </c>
    </row>
    <row r="746" spans="1:14">
      <c r="A746" s="272" t="s">
        <v>1360</v>
      </c>
      <c r="B746" s="288" t="s">
        <v>1361</v>
      </c>
      <c r="C746" s="272" t="s">
        <v>1362</v>
      </c>
      <c r="D746" s="284">
        <v>0.02</v>
      </c>
      <c r="E746" s="272" t="s">
        <v>1363</v>
      </c>
      <c r="F746" s="304" t="s">
        <v>1237</v>
      </c>
      <c r="G746" s="272" t="s">
        <v>1363</v>
      </c>
      <c r="H746" s="304" t="s">
        <v>1237</v>
      </c>
      <c r="I746" s="272" t="s">
        <v>1364</v>
      </c>
      <c r="J746" s="304" t="s">
        <v>1237</v>
      </c>
      <c r="K746" s="272" t="s">
        <v>1365</v>
      </c>
      <c r="L746" s="304" t="s">
        <v>1237</v>
      </c>
      <c r="M746" s="272" t="s">
        <v>1366</v>
      </c>
      <c r="N746" s="304" t="s">
        <v>1237</v>
      </c>
    </row>
    <row r="747" spans="1:14">
      <c r="A747" s="269" t="s">
        <v>1367</v>
      </c>
      <c r="B747" s="286" t="s">
        <v>1368</v>
      </c>
      <c r="C747" s="269" t="s">
        <v>1369</v>
      </c>
      <c r="D747" s="281">
        <v>0.01</v>
      </c>
      <c r="E747" s="269" t="s">
        <v>1370</v>
      </c>
      <c r="F747" s="305" t="s">
        <v>1237</v>
      </c>
      <c r="G747" s="269" t="s">
        <v>1370</v>
      </c>
      <c r="H747" s="305" t="s">
        <v>1237</v>
      </c>
      <c r="I747" s="269" t="s">
        <v>1371</v>
      </c>
      <c r="J747" s="305" t="s">
        <v>1237</v>
      </c>
      <c r="K747" s="269" t="s">
        <v>1372</v>
      </c>
      <c r="L747" s="305" t="s">
        <v>1237</v>
      </c>
      <c r="M747" s="269" t="s">
        <v>1373</v>
      </c>
      <c r="N747" s="305" t="s">
        <v>1237</v>
      </c>
    </row>
    <row r="748" spans="1:14" ht="18">
      <c r="A748" s="272" t="s">
        <v>1374</v>
      </c>
      <c r="B748" s="288" t="s">
        <v>1375</v>
      </c>
      <c r="C748" s="272" t="s">
        <v>1376</v>
      </c>
      <c r="D748" s="284">
        <v>0.02</v>
      </c>
      <c r="E748" s="272" t="s">
        <v>1377</v>
      </c>
      <c r="F748" s="302">
        <v>1</v>
      </c>
      <c r="G748" s="272" t="s">
        <v>1377</v>
      </c>
      <c r="H748" s="304" t="s">
        <v>1237</v>
      </c>
      <c r="I748" s="272" t="s">
        <v>1378</v>
      </c>
      <c r="J748" s="304" t="s">
        <v>1237</v>
      </c>
      <c r="K748" s="272" t="s">
        <v>1379</v>
      </c>
      <c r="L748" s="304" t="s">
        <v>1237</v>
      </c>
      <c r="M748" s="272" t="s">
        <v>1380</v>
      </c>
      <c r="N748" s="304" t="s">
        <v>1237</v>
      </c>
    </row>
    <row r="749" spans="1:14">
      <c r="A749" s="269" t="s">
        <v>1381</v>
      </c>
      <c r="B749" s="286" t="s">
        <v>1382</v>
      </c>
      <c r="C749" s="269" t="s">
        <v>1383</v>
      </c>
      <c r="D749" s="281">
        <v>0.02</v>
      </c>
      <c r="E749" s="269" t="s">
        <v>1384</v>
      </c>
      <c r="F749" s="300">
        <v>1</v>
      </c>
      <c r="G749" s="269" t="s">
        <v>1384</v>
      </c>
      <c r="H749" s="305" t="s">
        <v>1237</v>
      </c>
      <c r="I749" s="269" t="s">
        <v>1385</v>
      </c>
      <c r="J749" s="305" t="s">
        <v>1237</v>
      </c>
      <c r="K749" s="269" t="s">
        <v>1386</v>
      </c>
      <c r="L749" s="305" t="s">
        <v>1237</v>
      </c>
      <c r="M749" s="269" t="s">
        <v>1387</v>
      </c>
      <c r="N749" s="305" t="s">
        <v>1237</v>
      </c>
    </row>
    <row r="750" spans="1:14" ht="18">
      <c r="A750" s="272" t="s">
        <v>1388</v>
      </c>
      <c r="B750" s="288" t="s">
        <v>1389</v>
      </c>
      <c r="C750" s="272" t="s">
        <v>1390</v>
      </c>
      <c r="D750" s="284">
        <v>0.04</v>
      </c>
      <c r="E750" s="272" t="s">
        <v>1391</v>
      </c>
      <c r="F750" s="302">
        <v>4</v>
      </c>
      <c r="G750" s="272" t="s">
        <v>1391</v>
      </c>
      <c r="H750" s="304" t="s">
        <v>1237</v>
      </c>
      <c r="I750" s="272" t="s">
        <v>1392</v>
      </c>
      <c r="J750" s="304" t="s">
        <v>1237</v>
      </c>
      <c r="K750" s="272" t="s">
        <v>1393</v>
      </c>
      <c r="L750" s="304" t="s">
        <v>1237</v>
      </c>
      <c r="M750" s="272" t="s">
        <v>1394</v>
      </c>
      <c r="N750" s="304" t="s">
        <v>1237</v>
      </c>
    </row>
    <row r="751" spans="1:14" ht="18">
      <c r="A751" s="275" t="s">
        <v>1395</v>
      </c>
      <c r="B751" s="289" t="s">
        <v>1396</v>
      </c>
      <c r="C751" s="275" t="s">
        <v>1397</v>
      </c>
      <c r="D751" s="276" t="s">
        <v>1398</v>
      </c>
      <c r="E751" s="275" t="s">
        <v>1343</v>
      </c>
      <c r="F751" s="306">
        <v>6</v>
      </c>
      <c r="G751" s="275" t="s">
        <v>1343</v>
      </c>
      <c r="H751" s="306">
        <v>2</v>
      </c>
      <c r="I751" s="275" t="s">
        <v>1399</v>
      </c>
      <c r="J751" s="306">
        <v>2</v>
      </c>
      <c r="K751" s="275" t="s">
        <v>1400</v>
      </c>
      <c r="L751" s="307" t="s">
        <v>1237</v>
      </c>
      <c r="M751" s="275" t="s">
        <v>1401</v>
      </c>
      <c r="N751" s="307" t="s">
        <v>1237</v>
      </c>
    </row>
    <row r="752" spans="1:14">
      <c r="A752" s="265" t="s">
        <v>1402</v>
      </c>
      <c r="B752" s="308" t="s">
        <v>1403</v>
      </c>
      <c r="C752" s="265" t="s">
        <v>1404</v>
      </c>
      <c r="D752" s="309">
        <v>0.01</v>
      </c>
      <c r="E752" s="265" t="s">
        <v>1405</v>
      </c>
      <c r="F752" s="310">
        <v>1</v>
      </c>
      <c r="G752" s="265" t="s">
        <v>1405</v>
      </c>
      <c r="H752" s="311" t="s">
        <v>1237</v>
      </c>
      <c r="I752" s="265" t="s">
        <v>1406</v>
      </c>
      <c r="J752" s="311" t="s">
        <v>1237</v>
      </c>
      <c r="K752" s="265" t="s">
        <v>1407</v>
      </c>
      <c r="L752" s="311" t="s">
        <v>1237</v>
      </c>
      <c r="M752" s="265" t="s">
        <v>1408</v>
      </c>
      <c r="N752" s="311" t="s">
        <v>1237</v>
      </c>
    </row>
    <row r="753" spans="1:14">
      <c r="A753" s="269" t="s">
        <v>1409</v>
      </c>
      <c r="B753" s="286" t="s">
        <v>1410</v>
      </c>
      <c r="C753" s="269" t="s">
        <v>1411</v>
      </c>
      <c r="D753" s="312">
        <v>0.01</v>
      </c>
      <c r="E753" s="269" t="s">
        <v>1412</v>
      </c>
      <c r="F753" s="305" t="s">
        <v>1237</v>
      </c>
      <c r="G753" s="269" t="s">
        <v>1412</v>
      </c>
      <c r="H753" s="305" t="s">
        <v>1237</v>
      </c>
      <c r="I753" s="269" t="s">
        <v>1413</v>
      </c>
      <c r="J753" s="305" t="s">
        <v>1237</v>
      </c>
      <c r="K753" s="269" t="s">
        <v>1414</v>
      </c>
      <c r="L753" s="305" t="s">
        <v>1237</v>
      </c>
      <c r="M753" s="269" t="s">
        <v>1415</v>
      </c>
      <c r="N753" s="305" t="s">
        <v>1237</v>
      </c>
    </row>
    <row r="754" spans="1:14">
      <c r="A754" s="272" t="s">
        <v>1416</v>
      </c>
      <c r="B754" s="288" t="s">
        <v>1417</v>
      </c>
      <c r="C754" s="272" t="s">
        <v>1411</v>
      </c>
      <c r="D754" s="313">
        <v>0.03</v>
      </c>
      <c r="E754" s="272" t="s">
        <v>1222</v>
      </c>
      <c r="F754" s="304" t="s">
        <v>1237</v>
      </c>
      <c r="G754" s="272" t="s">
        <v>1222</v>
      </c>
      <c r="H754" s="304" t="s">
        <v>1237</v>
      </c>
      <c r="I754" s="272" t="s">
        <v>1418</v>
      </c>
      <c r="J754" s="304" t="s">
        <v>1237</v>
      </c>
      <c r="K754" s="272" t="s">
        <v>1419</v>
      </c>
      <c r="L754" s="304" t="s">
        <v>1237</v>
      </c>
      <c r="M754" s="272" t="s">
        <v>1420</v>
      </c>
      <c r="N754" s="304" t="s">
        <v>1237</v>
      </c>
    </row>
    <row r="755" spans="1:14">
      <c r="A755" s="269" t="s">
        <v>1421</v>
      </c>
      <c r="B755" s="286" t="s">
        <v>1422</v>
      </c>
      <c r="C755" s="269" t="s">
        <v>1411</v>
      </c>
      <c r="D755" s="312">
        <v>0.03</v>
      </c>
      <c r="E755" s="269" t="s">
        <v>1423</v>
      </c>
      <c r="F755" s="305" t="s">
        <v>1237</v>
      </c>
      <c r="G755" s="269" t="s">
        <v>1423</v>
      </c>
      <c r="H755" s="305" t="s">
        <v>1237</v>
      </c>
      <c r="I755" s="269" t="s">
        <v>1424</v>
      </c>
      <c r="J755" s="305" t="s">
        <v>1237</v>
      </c>
      <c r="K755" s="269" t="s">
        <v>1425</v>
      </c>
      <c r="L755" s="305" t="s">
        <v>1237</v>
      </c>
      <c r="M755" s="269" t="s">
        <v>1426</v>
      </c>
      <c r="N755" s="305" t="s">
        <v>1237</v>
      </c>
    </row>
    <row r="756" spans="1:14" ht="18">
      <c r="A756" s="293" t="s">
        <v>1427</v>
      </c>
      <c r="B756" s="293" t="s">
        <v>1428</v>
      </c>
      <c r="C756" s="294" t="s">
        <v>1411</v>
      </c>
      <c r="D756" s="314">
        <v>0.03</v>
      </c>
      <c r="E756" s="294" t="s">
        <v>1429</v>
      </c>
      <c r="F756" s="315" t="s">
        <v>1237</v>
      </c>
      <c r="G756" s="294" t="s">
        <v>1429</v>
      </c>
      <c r="H756" s="315" t="s">
        <v>1237</v>
      </c>
      <c r="I756" s="294" t="s">
        <v>1430</v>
      </c>
      <c r="J756" s="315" t="s">
        <v>1237</v>
      </c>
      <c r="K756" s="294" t="s">
        <v>1431</v>
      </c>
      <c r="L756" s="315" t="s">
        <v>1237</v>
      </c>
      <c r="M756" s="294" t="s">
        <v>1432</v>
      </c>
      <c r="N756" s="315" t="s">
        <v>1237</v>
      </c>
    </row>
    <row r="757" spans="1:14">
      <c r="A757" s="265" t="s">
        <v>1433</v>
      </c>
      <c r="B757" s="266" t="s">
        <v>1434</v>
      </c>
      <c r="C757" s="278">
        <v>5</v>
      </c>
      <c r="D757" s="309">
        <v>7.0000000000000007E-2</v>
      </c>
      <c r="E757" s="265" t="s">
        <v>1435</v>
      </c>
      <c r="F757" s="310">
        <v>578</v>
      </c>
      <c r="G757" s="265" t="s">
        <v>1436</v>
      </c>
      <c r="H757" s="310">
        <v>160</v>
      </c>
      <c r="I757" s="265" t="s">
        <v>1437</v>
      </c>
      <c r="J757" s="310">
        <v>317</v>
      </c>
      <c r="K757" s="265" t="s">
        <v>1438</v>
      </c>
      <c r="L757" s="310">
        <v>34</v>
      </c>
      <c r="M757" s="265" t="s">
        <v>1439</v>
      </c>
      <c r="N757" s="310">
        <v>22</v>
      </c>
    </row>
    <row r="758" spans="1:14">
      <c r="A758" s="269" t="s">
        <v>1440</v>
      </c>
      <c r="B758" s="270" t="s">
        <v>1441</v>
      </c>
      <c r="C758" s="280">
        <v>26</v>
      </c>
      <c r="D758" s="312">
        <v>0.17</v>
      </c>
      <c r="E758" s="269" t="s">
        <v>1442</v>
      </c>
      <c r="F758" s="301">
        <v>3480</v>
      </c>
      <c r="G758" s="269" t="s">
        <v>1443</v>
      </c>
      <c r="H758" s="301">
        <v>1730</v>
      </c>
      <c r="I758" s="269" t="s">
        <v>1444</v>
      </c>
      <c r="J758" s="301">
        <v>3280</v>
      </c>
      <c r="K758" s="269" t="s">
        <v>1445</v>
      </c>
      <c r="L758" s="301">
        <v>1570</v>
      </c>
      <c r="M758" s="269" t="s">
        <v>1446</v>
      </c>
      <c r="N758" s="300">
        <v>479</v>
      </c>
    </row>
    <row r="759" spans="1:14">
      <c r="A759" s="272" t="s">
        <v>1447</v>
      </c>
      <c r="B759" s="273" t="s">
        <v>1448</v>
      </c>
      <c r="C759" s="292">
        <v>1</v>
      </c>
      <c r="D759" s="288" t="s">
        <v>1449</v>
      </c>
      <c r="E759" s="272" t="s">
        <v>1450</v>
      </c>
      <c r="F759" s="302">
        <v>45</v>
      </c>
      <c r="G759" s="272" t="s">
        <v>1450</v>
      </c>
      <c r="H759" s="302">
        <v>12</v>
      </c>
      <c r="I759" s="272" t="s">
        <v>1451</v>
      </c>
      <c r="J759" s="302">
        <v>15</v>
      </c>
      <c r="K759" s="272" t="s">
        <v>1452</v>
      </c>
      <c r="L759" s="302">
        <v>2</v>
      </c>
      <c r="M759" s="272" t="s">
        <v>1453</v>
      </c>
      <c r="N759" s="302">
        <v>2</v>
      </c>
    </row>
    <row r="760" spans="1:14">
      <c r="A760" s="269" t="s">
        <v>1454</v>
      </c>
      <c r="B760" s="270" t="s">
        <v>1455</v>
      </c>
      <c r="C760" s="287">
        <v>0.4</v>
      </c>
      <c r="D760" s="286" t="s">
        <v>1456</v>
      </c>
      <c r="E760" s="269" t="s">
        <v>1457</v>
      </c>
      <c r="F760" s="300">
        <v>33</v>
      </c>
      <c r="G760" s="269" t="s">
        <v>1457</v>
      </c>
      <c r="H760" s="300">
        <v>9</v>
      </c>
      <c r="I760" s="269" t="s">
        <v>1458</v>
      </c>
      <c r="J760" s="300">
        <v>10</v>
      </c>
      <c r="K760" s="269" t="s">
        <v>1459</v>
      </c>
      <c r="L760" s="300">
        <v>2</v>
      </c>
      <c r="M760" s="269" t="s">
        <v>1460</v>
      </c>
      <c r="N760" s="300">
        <v>1</v>
      </c>
    </row>
    <row r="761" spans="1:14">
      <c r="A761" s="272" t="s">
        <v>1461</v>
      </c>
      <c r="B761" s="273" t="s">
        <v>1462</v>
      </c>
      <c r="C761" s="292">
        <v>0.4</v>
      </c>
      <c r="D761" s="313">
        <v>0.08</v>
      </c>
      <c r="E761" s="272" t="s">
        <v>1463</v>
      </c>
      <c r="F761" s="302">
        <v>60</v>
      </c>
      <c r="G761" s="272" t="s">
        <v>1463</v>
      </c>
      <c r="H761" s="302">
        <v>16</v>
      </c>
      <c r="I761" s="272" t="s">
        <v>1222</v>
      </c>
      <c r="J761" s="302">
        <v>18</v>
      </c>
      <c r="K761" s="272" t="s">
        <v>1464</v>
      </c>
      <c r="L761" s="302">
        <v>3</v>
      </c>
      <c r="M761" s="272" t="s">
        <v>1224</v>
      </c>
      <c r="N761" s="302">
        <v>2</v>
      </c>
    </row>
    <row r="762" spans="1:14">
      <c r="A762" s="275" t="s">
        <v>1465</v>
      </c>
      <c r="B762" s="289" t="s">
        <v>1466</v>
      </c>
      <c r="C762" s="275" t="s">
        <v>1467</v>
      </c>
      <c r="D762" s="316">
        <v>0.01</v>
      </c>
      <c r="E762" s="275" t="s">
        <v>1468</v>
      </c>
      <c r="F762" s="306">
        <v>3</v>
      </c>
      <c r="G762" s="275" t="s">
        <v>1468</v>
      </c>
      <c r="H762" s="307" t="s">
        <v>1237</v>
      </c>
      <c r="I762" s="275" t="s">
        <v>1469</v>
      </c>
      <c r="J762" s="307" t="s">
        <v>1237</v>
      </c>
      <c r="K762" s="275" t="s">
        <v>1470</v>
      </c>
      <c r="L762" s="307" t="s">
        <v>1237</v>
      </c>
      <c r="M762" s="275" t="s">
        <v>1471</v>
      </c>
      <c r="N762" s="307" t="s">
        <v>1237</v>
      </c>
    </row>
    <row r="763" spans="1:14">
      <c r="A763" s="265" t="s">
        <v>1472</v>
      </c>
      <c r="B763" s="266" t="s">
        <v>1473</v>
      </c>
      <c r="C763" s="278">
        <v>0.8</v>
      </c>
      <c r="D763" s="317">
        <v>4.0000000000000001E-3</v>
      </c>
      <c r="E763" s="265" t="s">
        <v>1474</v>
      </c>
      <c r="F763" s="310">
        <v>9</v>
      </c>
      <c r="G763" s="265" t="s">
        <v>1474</v>
      </c>
      <c r="H763" s="310">
        <v>2</v>
      </c>
      <c r="I763" s="265" t="s">
        <v>1475</v>
      </c>
      <c r="J763" s="310">
        <v>3</v>
      </c>
      <c r="K763" s="265" t="s">
        <v>1476</v>
      </c>
      <c r="L763" s="311" t="s">
        <v>1237</v>
      </c>
      <c r="M763" s="265" t="s">
        <v>1477</v>
      </c>
      <c r="N763" s="311" t="s">
        <v>1237</v>
      </c>
    </row>
    <row r="764" spans="1:14">
      <c r="A764" s="269" t="s">
        <v>1478</v>
      </c>
      <c r="B764" s="270" t="s">
        <v>1479</v>
      </c>
      <c r="C764" s="287">
        <v>0.3</v>
      </c>
      <c r="D764" s="312">
        <v>0.01</v>
      </c>
      <c r="E764" s="269" t="s">
        <v>1480</v>
      </c>
      <c r="F764" s="300">
        <v>4</v>
      </c>
      <c r="G764" s="269" t="s">
        <v>1480</v>
      </c>
      <c r="H764" s="300">
        <v>1</v>
      </c>
      <c r="I764" s="269" t="s">
        <v>1481</v>
      </c>
      <c r="J764" s="300">
        <v>1</v>
      </c>
      <c r="K764" s="269" t="s">
        <v>1482</v>
      </c>
      <c r="L764" s="305" t="s">
        <v>1237</v>
      </c>
      <c r="M764" s="269" t="s">
        <v>1483</v>
      </c>
      <c r="N764" s="305" t="s">
        <v>1237</v>
      </c>
    </row>
    <row r="765" spans="1:14">
      <c r="A765" s="272" t="s">
        <v>1484</v>
      </c>
      <c r="B765" s="273" t="s">
        <v>1485</v>
      </c>
      <c r="C765" s="292">
        <v>5.2</v>
      </c>
      <c r="D765" s="313">
        <v>0.15</v>
      </c>
      <c r="E765" s="272" t="s">
        <v>1114</v>
      </c>
      <c r="F765" s="303">
        <v>1350</v>
      </c>
      <c r="G765" s="272" t="s">
        <v>1486</v>
      </c>
      <c r="H765" s="302">
        <v>376</v>
      </c>
      <c r="I765" s="272" t="s">
        <v>1487</v>
      </c>
      <c r="J765" s="302">
        <v>756</v>
      </c>
      <c r="K765" s="272" t="s">
        <v>1488</v>
      </c>
      <c r="L765" s="302">
        <v>80</v>
      </c>
      <c r="M765" s="272" t="s">
        <v>1489</v>
      </c>
      <c r="N765" s="302">
        <v>52</v>
      </c>
    </row>
    <row r="766" spans="1:14">
      <c r="A766" s="269" t="s">
        <v>1490</v>
      </c>
      <c r="B766" s="270" t="s">
        <v>1491</v>
      </c>
      <c r="C766" s="287">
        <v>2.9</v>
      </c>
      <c r="D766" s="312">
        <v>0.27</v>
      </c>
      <c r="E766" s="269" t="s">
        <v>1492</v>
      </c>
      <c r="F766" s="300">
        <v>848</v>
      </c>
      <c r="G766" s="269" t="s">
        <v>1492</v>
      </c>
      <c r="H766" s="300">
        <v>231</v>
      </c>
      <c r="I766" s="269" t="s">
        <v>1493</v>
      </c>
      <c r="J766" s="300">
        <v>356</v>
      </c>
      <c r="K766" s="269" t="s">
        <v>1377</v>
      </c>
      <c r="L766" s="300">
        <v>42</v>
      </c>
      <c r="M766" s="269" t="s">
        <v>1494</v>
      </c>
      <c r="N766" s="300">
        <v>32</v>
      </c>
    </row>
    <row r="767" spans="1:14">
      <c r="A767" s="272" t="s">
        <v>1495</v>
      </c>
      <c r="B767" s="273" t="s">
        <v>1496</v>
      </c>
      <c r="C767" s="283">
        <v>16</v>
      </c>
      <c r="D767" s="313">
        <v>0.28999999999999998</v>
      </c>
      <c r="E767" s="272" t="s">
        <v>1497</v>
      </c>
      <c r="F767" s="303">
        <v>4590</v>
      </c>
      <c r="G767" s="272" t="s">
        <v>1498</v>
      </c>
      <c r="H767" s="303">
        <v>1750</v>
      </c>
      <c r="I767" s="272" t="s">
        <v>1499</v>
      </c>
      <c r="J767" s="303">
        <v>3950</v>
      </c>
      <c r="K767" s="272" t="s">
        <v>1500</v>
      </c>
      <c r="L767" s="303">
        <v>1130</v>
      </c>
      <c r="M767" s="272" t="s">
        <v>1334</v>
      </c>
      <c r="N767" s="302">
        <v>297</v>
      </c>
    </row>
    <row r="768" spans="1:14">
      <c r="A768" s="269" t="s">
        <v>1501</v>
      </c>
      <c r="B768" s="270" t="s">
        <v>1502</v>
      </c>
      <c r="C768" s="280">
        <v>65</v>
      </c>
      <c r="D768" s="312">
        <v>0.3</v>
      </c>
      <c r="E768" s="269" t="s">
        <v>1503</v>
      </c>
      <c r="F768" s="301">
        <v>7800</v>
      </c>
      <c r="G768" s="269" t="s">
        <v>1504</v>
      </c>
      <c r="H768" s="301">
        <v>6290</v>
      </c>
      <c r="I768" s="269" t="s">
        <v>1505</v>
      </c>
      <c r="J768" s="301">
        <v>7990</v>
      </c>
      <c r="K768" s="269" t="s">
        <v>1506</v>
      </c>
      <c r="L768" s="301">
        <v>6750</v>
      </c>
      <c r="M768" s="269" t="s">
        <v>1507</v>
      </c>
      <c r="N768" s="300">
        <v>4170</v>
      </c>
    </row>
    <row r="769" spans="1:14">
      <c r="A769" s="272" t="s">
        <v>1508</v>
      </c>
      <c r="B769" s="288" t="s">
        <v>1509</v>
      </c>
      <c r="C769" s="292">
        <v>3.4</v>
      </c>
      <c r="D769" s="313">
        <v>0.14000000000000001</v>
      </c>
      <c r="E769" s="272" t="s">
        <v>1510</v>
      </c>
      <c r="F769" s="302">
        <v>635</v>
      </c>
      <c r="G769" s="272" t="s">
        <v>1510</v>
      </c>
      <c r="H769" s="302">
        <v>173</v>
      </c>
      <c r="I769" s="272" t="s">
        <v>1511</v>
      </c>
      <c r="J769" s="302">
        <v>286</v>
      </c>
      <c r="K769" s="272" t="s">
        <v>1512</v>
      </c>
      <c r="L769" s="302">
        <v>33</v>
      </c>
      <c r="M769" s="272" t="s">
        <v>1513</v>
      </c>
      <c r="N769" s="302">
        <v>24</v>
      </c>
    </row>
    <row r="770" spans="1:14">
      <c r="A770" s="269" t="s">
        <v>1514</v>
      </c>
      <c r="B770" s="286" t="s">
        <v>1515</v>
      </c>
      <c r="C770" s="287">
        <v>1</v>
      </c>
      <c r="D770" s="312">
        <v>0.13</v>
      </c>
      <c r="E770" s="269" t="s">
        <v>1516</v>
      </c>
      <c r="F770" s="300">
        <v>151</v>
      </c>
      <c r="G770" s="269" t="s">
        <v>1516</v>
      </c>
      <c r="H770" s="300">
        <v>41</v>
      </c>
      <c r="I770" s="269" t="s">
        <v>1517</v>
      </c>
      <c r="J770" s="300">
        <v>49</v>
      </c>
      <c r="K770" s="269" t="s">
        <v>1518</v>
      </c>
      <c r="L770" s="300">
        <v>7</v>
      </c>
      <c r="M770" s="269" t="s">
        <v>1519</v>
      </c>
      <c r="N770" s="300">
        <v>6</v>
      </c>
    </row>
    <row r="771" spans="1:14">
      <c r="A771" s="272" t="s">
        <v>1520</v>
      </c>
      <c r="B771" s="288" t="s">
        <v>1521</v>
      </c>
      <c r="C771" s="292">
        <v>2.9</v>
      </c>
      <c r="D771" s="313">
        <v>0.19</v>
      </c>
      <c r="E771" s="272" t="s">
        <v>1522</v>
      </c>
      <c r="F771" s="302">
        <v>674</v>
      </c>
      <c r="G771" s="272" t="s">
        <v>1522</v>
      </c>
      <c r="H771" s="302">
        <v>184</v>
      </c>
      <c r="I771" s="272" t="s">
        <v>1523</v>
      </c>
      <c r="J771" s="302">
        <v>283</v>
      </c>
      <c r="K771" s="272" t="s">
        <v>1438</v>
      </c>
      <c r="L771" s="302">
        <v>34</v>
      </c>
      <c r="M771" s="272" t="s">
        <v>1524</v>
      </c>
      <c r="N771" s="302">
        <v>25</v>
      </c>
    </row>
    <row r="772" spans="1:14">
      <c r="A772" s="275" t="s">
        <v>1525</v>
      </c>
      <c r="B772" s="289" t="s">
        <v>1526</v>
      </c>
      <c r="C772" s="318">
        <v>20</v>
      </c>
      <c r="D772" s="316">
        <v>0.31</v>
      </c>
      <c r="E772" s="275" t="s">
        <v>1527</v>
      </c>
      <c r="F772" s="319">
        <v>3440</v>
      </c>
      <c r="G772" s="275" t="s">
        <v>1528</v>
      </c>
      <c r="H772" s="319">
        <v>1470</v>
      </c>
      <c r="I772" s="275" t="s">
        <v>1251</v>
      </c>
      <c r="J772" s="319">
        <v>3100</v>
      </c>
      <c r="K772" s="275" t="s">
        <v>1529</v>
      </c>
      <c r="L772" s="319">
        <v>1150</v>
      </c>
      <c r="M772" s="275" t="s">
        <v>1530</v>
      </c>
      <c r="N772" s="306">
        <v>304</v>
      </c>
    </row>
    <row r="773" spans="1:14">
      <c r="A773" s="265" t="s">
        <v>1531</v>
      </c>
      <c r="B773" s="266" t="s">
        <v>1532</v>
      </c>
      <c r="C773" s="298">
        <v>500</v>
      </c>
      <c r="D773" s="309">
        <v>0.2</v>
      </c>
      <c r="E773" s="265" t="s">
        <v>1533</v>
      </c>
      <c r="F773" s="299">
        <v>12800</v>
      </c>
      <c r="G773" s="265" t="s">
        <v>1534</v>
      </c>
      <c r="H773" s="299">
        <v>16100</v>
      </c>
      <c r="I773" s="265" t="s">
        <v>1535</v>
      </c>
      <c r="J773" s="299">
        <v>13700</v>
      </c>
      <c r="K773" s="265" t="s">
        <v>1536</v>
      </c>
      <c r="L773" s="299">
        <v>16500</v>
      </c>
      <c r="M773" s="265" t="s">
        <v>1537</v>
      </c>
      <c r="N773" s="299">
        <v>18100</v>
      </c>
    </row>
    <row r="774" spans="1:14">
      <c r="A774" s="269" t="s">
        <v>1538</v>
      </c>
      <c r="B774" s="270" t="s">
        <v>1539</v>
      </c>
      <c r="C774" s="320">
        <v>3200</v>
      </c>
      <c r="D774" s="312">
        <v>0.56999999999999995</v>
      </c>
      <c r="E774" s="269" t="s">
        <v>1540</v>
      </c>
      <c r="F774" s="321">
        <v>17500</v>
      </c>
      <c r="G774" s="269" t="s">
        <v>1541</v>
      </c>
      <c r="H774" s="321">
        <v>23500</v>
      </c>
      <c r="I774" s="269" t="s">
        <v>1542</v>
      </c>
      <c r="J774" s="321">
        <v>18900</v>
      </c>
      <c r="K774" s="269" t="s">
        <v>1436</v>
      </c>
      <c r="L774" s="321">
        <v>23800</v>
      </c>
      <c r="M774" s="269" t="s">
        <v>1543</v>
      </c>
      <c r="N774" s="321">
        <v>28200</v>
      </c>
    </row>
    <row r="775" spans="1:14">
      <c r="A775" s="272" t="s">
        <v>1544</v>
      </c>
      <c r="B775" s="273" t="s">
        <v>1545</v>
      </c>
      <c r="C775" s="283">
        <v>800</v>
      </c>
      <c r="D775" s="313">
        <v>0.59</v>
      </c>
      <c r="E775" s="272" t="s">
        <v>1546</v>
      </c>
      <c r="F775" s="322">
        <v>13500</v>
      </c>
      <c r="G775" s="272" t="s">
        <v>1547</v>
      </c>
      <c r="H775" s="322">
        <v>17400</v>
      </c>
      <c r="I775" s="272" t="s">
        <v>1548</v>
      </c>
      <c r="J775" s="322">
        <v>14500</v>
      </c>
      <c r="K775" s="272" t="s">
        <v>1549</v>
      </c>
      <c r="L775" s="322">
        <v>17800</v>
      </c>
      <c r="M775" s="272" t="s">
        <v>1550</v>
      </c>
      <c r="N775" s="322">
        <v>20200</v>
      </c>
    </row>
    <row r="776" spans="1:14">
      <c r="A776" s="269" t="s">
        <v>1551</v>
      </c>
      <c r="B776" s="270" t="s">
        <v>1552</v>
      </c>
      <c r="C776" s="280">
        <v>36</v>
      </c>
      <c r="D776" s="312">
        <v>0.2</v>
      </c>
      <c r="E776" s="269" t="s">
        <v>1553</v>
      </c>
      <c r="F776" s="301">
        <v>6840</v>
      </c>
      <c r="G776" s="269" t="s">
        <v>1554</v>
      </c>
      <c r="H776" s="301">
        <v>4090</v>
      </c>
      <c r="I776" s="269" t="s">
        <v>1273</v>
      </c>
      <c r="J776" s="301">
        <v>6690</v>
      </c>
      <c r="K776" s="269" t="s">
        <v>1555</v>
      </c>
      <c r="L776" s="301">
        <v>4140</v>
      </c>
      <c r="M776" s="269" t="s">
        <v>1556</v>
      </c>
      <c r="N776" s="300">
        <v>1650</v>
      </c>
    </row>
    <row r="777" spans="1:14">
      <c r="A777" s="272" t="s">
        <v>1557</v>
      </c>
      <c r="B777" s="273" t="s">
        <v>1558</v>
      </c>
      <c r="C777" s="323">
        <v>50000</v>
      </c>
      <c r="D777" s="313">
        <v>0.09</v>
      </c>
      <c r="E777" s="272" t="s">
        <v>1264</v>
      </c>
      <c r="F777" s="303">
        <v>4880</v>
      </c>
      <c r="G777" s="272" t="s">
        <v>1559</v>
      </c>
      <c r="H777" s="303">
        <v>6630</v>
      </c>
      <c r="I777" s="272" t="s">
        <v>1250</v>
      </c>
      <c r="J777" s="303">
        <v>5270</v>
      </c>
      <c r="K777" s="272" t="s">
        <v>1560</v>
      </c>
      <c r="L777" s="303">
        <v>6690</v>
      </c>
      <c r="M777" s="272" t="s">
        <v>1561</v>
      </c>
      <c r="N777" s="302">
        <v>8040</v>
      </c>
    </row>
    <row r="778" spans="1:14">
      <c r="A778" s="269" t="s">
        <v>1562</v>
      </c>
      <c r="B778" s="270" t="s">
        <v>1563</v>
      </c>
      <c r="C778" s="320">
        <v>10000</v>
      </c>
      <c r="D778" s="312">
        <v>0.25</v>
      </c>
      <c r="E778" s="269" t="s">
        <v>1564</v>
      </c>
      <c r="F778" s="301">
        <v>8210</v>
      </c>
      <c r="G778" s="269" t="s">
        <v>1565</v>
      </c>
      <c r="H778" s="321">
        <v>11100</v>
      </c>
      <c r="I778" s="269" t="s">
        <v>1566</v>
      </c>
      <c r="J778" s="301">
        <v>8880</v>
      </c>
      <c r="K778" s="269" t="s">
        <v>1313</v>
      </c>
      <c r="L778" s="321">
        <v>11200</v>
      </c>
      <c r="M778" s="269" t="s">
        <v>1567</v>
      </c>
      <c r="N778" s="321">
        <v>13500</v>
      </c>
    </row>
    <row r="779" spans="1:14">
      <c r="A779" s="272" t="s">
        <v>1568</v>
      </c>
      <c r="B779" s="273" t="s">
        <v>1569</v>
      </c>
      <c r="C779" s="323">
        <v>3000</v>
      </c>
      <c r="D779" s="288" t="s">
        <v>1570</v>
      </c>
      <c r="E779" s="272" t="s">
        <v>1553</v>
      </c>
      <c r="F779" s="303">
        <v>6850</v>
      </c>
      <c r="G779" s="272" t="s">
        <v>1571</v>
      </c>
      <c r="H779" s="303">
        <v>9200</v>
      </c>
      <c r="I779" s="272" t="s">
        <v>1271</v>
      </c>
      <c r="J779" s="303">
        <v>7400</v>
      </c>
      <c r="K779" s="272" t="s">
        <v>1572</v>
      </c>
      <c r="L779" s="303">
        <v>9310</v>
      </c>
      <c r="M779" s="272" t="s">
        <v>1573</v>
      </c>
      <c r="N779" s="322">
        <v>11000</v>
      </c>
    </row>
    <row r="780" spans="1:14">
      <c r="A780" s="269" t="s">
        <v>1574</v>
      </c>
      <c r="B780" s="270" t="s">
        <v>1575</v>
      </c>
      <c r="C780" s="320">
        <v>2600</v>
      </c>
      <c r="D780" s="312">
        <v>0.28000000000000003</v>
      </c>
      <c r="E780" s="269" t="s">
        <v>1576</v>
      </c>
      <c r="F780" s="301">
        <v>6640</v>
      </c>
      <c r="G780" s="269" t="s">
        <v>1577</v>
      </c>
      <c r="H780" s="301">
        <v>8900</v>
      </c>
      <c r="I780" s="269" t="s">
        <v>1080</v>
      </c>
      <c r="J780" s="301">
        <v>7180</v>
      </c>
      <c r="K780" s="269" t="s">
        <v>1072</v>
      </c>
      <c r="L780" s="301">
        <v>9010</v>
      </c>
      <c r="M780" s="269" t="s">
        <v>1578</v>
      </c>
      <c r="N780" s="321">
        <v>10700</v>
      </c>
    </row>
    <row r="781" spans="1:14">
      <c r="A781" s="294" t="s">
        <v>1579</v>
      </c>
      <c r="B781" s="324" t="s">
        <v>1580</v>
      </c>
      <c r="C781" s="325">
        <v>3200</v>
      </c>
      <c r="D781" s="314">
        <v>0.32</v>
      </c>
      <c r="E781" s="294" t="s">
        <v>1581</v>
      </c>
      <c r="F781" s="326">
        <v>7110</v>
      </c>
      <c r="G781" s="294" t="s">
        <v>1582</v>
      </c>
      <c r="H781" s="326">
        <v>9540</v>
      </c>
      <c r="I781" s="294" t="s">
        <v>1583</v>
      </c>
      <c r="J781" s="326">
        <v>7680</v>
      </c>
      <c r="K781" s="294" t="s">
        <v>1584</v>
      </c>
      <c r="L781" s="326">
        <v>9660</v>
      </c>
      <c r="M781" s="294" t="s">
        <v>1585</v>
      </c>
      <c r="N781" s="327">
        <v>11500</v>
      </c>
    </row>
    <row r="782" spans="1:14">
      <c r="A782" s="265" t="s">
        <v>1586</v>
      </c>
      <c r="B782" s="266" t="s">
        <v>1587</v>
      </c>
      <c r="C782" s="328">
        <v>2600</v>
      </c>
      <c r="D782" s="309">
        <v>0.36</v>
      </c>
      <c r="E782" s="265" t="s">
        <v>1553</v>
      </c>
      <c r="F782" s="329">
        <v>6870</v>
      </c>
      <c r="G782" s="265" t="s">
        <v>1571</v>
      </c>
      <c r="H782" s="329">
        <v>9200</v>
      </c>
      <c r="I782" s="265" t="s">
        <v>1588</v>
      </c>
      <c r="J782" s="329">
        <v>7420</v>
      </c>
      <c r="K782" s="265" t="s">
        <v>1589</v>
      </c>
      <c r="L782" s="329">
        <v>9320</v>
      </c>
      <c r="M782" s="265" t="s">
        <v>1590</v>
      </c>
      <c r="N782" s="299">
        <v>11000</v>
      </c>
    </row>
    <row r="783" spans="1:14">
      <c r="A783" s="269" t="s">
        <v>1591</v>
      </c>
      <c r="B783" s="270" t="s">
        <v>1592</v>
      </c>
      <c r="C783" s="269" t="s">
        <v>1593</v>
      </c>
      <c r="D783" s="286" t="s">
        <v>1594</v>
      </c>
      <c r="E783" s="269" t="s">
        <v>1595</v>
      </c>
      <c r="F783" s="300">
        <v>7</v>
      </c>
      <c r="G783" s="269" t="s">
        <v>1595</v>
      </c>
      <c r="H783" s="300">
        <v>2</v>
      </c>
      <c r="I783" s="269" t="s">
        <v>1596</v>
      </c>
      <c r="J783" s="300">
        <v>2</v>
      </c>
      <c r="K783" s="269" t="s">
        <v>1597</v>
      </c>
      <c r="L783" s="305" t="s">
        <v>1237</v>
      </c>
      <c r="M783" s="269" t="s">
        <v>1598</v>
      </c>
      <c r="N783" s="305" t="s">
        <v>1237</v>
      </c>
    </row>
    <row r="784" spans="1:14">
      <c r="A784" s="272" t="s">
        <v>1599</v>
      </c>
      <c r="B784" s="273" t="s">
        <v>1600</v>
      </c>
      <c r="C784" s="323">
        <v>4100</v>
      </c>
      <c r="D784" s="313">
        <v>0.41</v>
      </c>
      <c r="E784" s="272" t="s">
        <v>1601</v>
      </c>
      <c r="F784" s="303">
        <v>6350</v>
      </c>
      <c r="G784" s="272" t="s">
        <v>1602</v>
      </c>
      <c r="H784" s="303">
        <v>8550</v>
      </c>
      <c r="I784" s="272" t="s">
        <v>1603</v>
      </c>
      <c r="J784" s="303">
        <v>6860</v>
      </c>
      <c r="K784" s="272" t="s">
        <v>1604</v>
      </c>
      <c r="L784" s="303">
        <v>8650</v>
      </c>
      <c r="M784" s="272" t="s">
        <v>1605</v>
      </c>
      <c r="N784" s="322">
        <v>10300</v>
      </c>
    </row>
    <row r="785" spans="1:14">
      <c r="A785" s="269" t="s">
        <v>1606</v>
      </c>
      <c r="B785" s="270" t="s">
        <v>1607</v>
      </c>
      <c r="C785" s="320">
        <v>3100</v>
      </c>
      <c r="D785" s="312">
        <v>0.44</v>
      </c>
      <c r="E785" s="269" t="s">
        <v>1608</v>
      </c>
      <c r="F785" s="301">
        <v>5890</v>
      </c>
      <c r="G785" s="269" t="s">
        <v>1609</v>
      </c>
      <c r="H785" s="301">
        <v>7910</v>
      </c>
      <c r="I785" s="269" t="s">
        <v>1610</v>
      </c>
      <c r="J785" s="301">
        <v>6370</v>
      </c>
      <c r="K785" s="269" t="s">
        <v>1611</v>
      </c>
      <c r="L785" s="301">
        <v>8010</v>
      </c>
      <c r="M785" s="269" t="s">
        <v>1612</v>
      </c>
      <c r="N785" s="300">
        <v>9490</v>
      </c>
    </row>
    <row r="786" spans="1:14">
      <c r="A786" s="272" t="s">
        <v>1613</v>
      </c>
      <c r="B786" s="273" t="s">
        <v>1614</v>
      </c>
      <c r="C786" s="323">
        <v>3000</v>
      </c>
      <c r="D786" s="313">
        <v>0.5</v>
      </c>
      <c r="E786" s="272" t="s">
        <v>1615</v>
      </c>
      <c r="F786" s="303">
        <v>5830</v>
      </c>
      <c r="G786" s="272" t="s">
        <v>1616</v>
      </c>
      <c r="H786" s="303">
        <v>7820</v>
      </c>
      <c r="I786" s="272" t="s">
        <v>1617</v>
      </c>
      <c r="J786" s="303">
        <v>6290</v>
      </c>
      <c r="K786" s="272" t="s">
        <v>1618</v>
      </c>
      <c r="L786" s="303">
        <v>7920</v>
      </c>
      <c r="M786" s="272" t="s">
        <v>1619</v>
      </c>
      <c r="N786" s="302">
        <v>9380</v>
      </c>
    </row>
    <row r="787" spans="1:14">
      <c r="A787" s="269" t="s">
        <v>1620</v>
      </c>
      <c r="B787" s="270" t="s">
        <v>1621</v>
      </c>
      <c r="C787" s="320">
        <v>3000</v>
      </c>
      <c r="D787" s="312">
        <v>0.55000000000000004</v>
      </c>
      <c r="E787" s="269" t="s">
        <v>1622</v>
      </c>
      <c r="F787" s="301">
        <v>5680</v>
      </c>
      <c r="G787" s="269" t="s">
        <v>1623</v>
      </c>
      <c r="H787" s="301">
        <v>7620</v>
      </c>
      <c r="I787" s="269" t="s">
        <v>1624</v>
      </c>
      <c r="J787" s="301">
        <v>6130</v>
      </c>
      <c r="K787" s="269" t="s">
        <v>1216</v>
      </c>
      <c r="L787" s="301">
        <v>7710</v>
      </c>
      <c r="M787" s="269" t="s">
        <v>1625</v>
      </c>
      <c r="N787" s="300">
        <v>9140</v>
      </c>
    </row>
    <row r="788" spans="1:14">
      <c r="A788" s="272" t="s">
        <v>1626</v>
      </c>
      <c r="B788" s="273" t="s">
        <v>1627</v>
      </c>
      <c r="C788" s="323">
        <v>2000</v>
      </c>
      <c r="D788" s="313">
        <v>0.55000000000000004</v>
      </c>
      <c r="E788" s="272" t="s">
        <v>1248</v>
      </c>
      <c r="F788" s="303">
        <v>5390</v>
      </c>
      <c r="G788" s="272" t="s">
        <v>1628</v>
      </c>
      <c r="H788" s="303">
        <v>7190</v>
      </c>
      <c r="I788" s="272" t="s">
        <v>1629</v>
      </c>
      <c r="J788" s="303">
        <v>5820</v>
      </c>
      <c r="K788" s="272" t="s">
        <v>1630</v>
      </c>
      <c r="L788" s="303">
        <v>7290</v>
      </c>
      <c r="M788" s="272" t="s">
        <v>1073</v>
      </c>
      <c r="N788" s="302">
        <v>8570</v>
      </c>
    </row>
    <row r="789" spans="1:14">
      <c r="A789" s="269" t="s">
        <v>1631</v>
      </c>
      <c r="B789" s="270" t="s">
        <v>1632</v>
      </c>
      <c r="C789" s="320">
        <v>2000</v>
      </c>
      <c r="D789" s="312">
        <v>0.56000000000000005</v>
      </c>
      <c r="E789" s="269" t="s">
        <v>1528</v>
      </c>
      <c r="F789" s="301">
        <v>5430</v>
      </c>
      <c r="G789" s="269" t="s">
        <v>1633</v>
      </c>
      <c r="H789" s="301">
        <v>7240</v>
      </c>
      <c r="I789" s="269" t="s">
        <v>1634</v>
      </c>
      <c r="J789" s="301">
        <v>5860</v>
      </c>
      <c r="K789" s="269" t="s">
        <v>1635</v>
      </c>
      <c r="L789" s="301">
        <v>7340</v>
      </c>
      <c r="M789" s="269" t="s">
        <v>1636</v>
      </c>
      <c r="N789" s="300">
        <v>8630</v>
      </c>
    </row>
    <row r="790" spans="1:14">
      <c r="A790" s="272" t="s">
        <v>1637</v>
      </c>
      <c r="B790" s="273" t="s">
        <v>1638</v>
      </c>
      <c r="C790" s="323">
        <v>2000</v>
      </c>
      <c r="D790" s="313">
        <v>0.48</v>
      </c>
      <c r="E790" s="272" t="s">
        <v>1639</v>
      </c>
      <c r="F790" s="303">
        <v>4720</v>
      </c>
      <c r="G790" s="272" t="s">
        <v>1504</v>
      </c>
      <c r="H790" s="303">
        <v>6290</v>
      </c>
      <c r="I790" s="272" t="s">
        <v>1640</v>
      </c>
      <c r="J790" s="303">
        <v>5090</v>
      </c>
      <c r="K790" s="272" t="s">
        <v>1641</v>
      </c>
      <c r="L790" s="303">
        <v>6380</v>
      </c>
      <c r="M790" s="272" t="s">
        <v>1642</v>
      </c>
      <c r="N790" s="302">
        <v>7500</v>
      </c>
    </row>
    <row r="791" spans="1:14">
      <c r="A791" s="269" t="s">
        <v>1643</v>
      </c>
      <c r="B791" s="270" t="s">
        <v>1644</v>
      </c>
      <c r="C791" s="269" t="s">
        <v>1645</v>
      </c>
      <c r="D791" s="330">
        <v>2E-3</v>
      </c>
      <c r="E791" s="269" t="s">
        <v>1646</v>
      </c>
      <c r="F791" s="305" t="s">
        <v>1237</v>
      </c>
      <c r="G791" s="269" t="s">
        <v>1646</v>
      </c>
      <c r="H791" s="305" t="s">
        <v>1237</v>
      </c>
      <c r="I791" s="269" t="s">
        <v>1647</v>
      </c>
      <c r="J791" s="305" t="s">
        <v>1237</v>
      </c>
      <c r="K791" s="269" t="s">
        <v>1648</v>
      </c>
      <c r="L791" s="305" t="s">
        <v>1237</v>
      </c>
      <c r="M791" s="269" t="s">
        <v>1649</v>
      </c>
      <c r="N791" s="305" t="s">
        <v>1237</v>
      </c>
    </row>
    <row r="792" spans="1:14">
      <c r="A792" s="272" t="s">
        <v>1650</v>
      </c>
      <c r="B792" s="288" t="s">
        <v>1651</v>
      </c>
      <c r="C792" s="272" t="s">
        <v>1369</v>
      </c>
      <c r="D792" s="313">
        <v>0.01</v>
      </c>
      <c r="E792" s="272" t="s">
        <v>1652</v>
      </c>
      <c r="F792" s="304" t="s">
        <v>1237</v>
      </c>
      <c r="G792" s="272" t="s">
        <v>1652</v>
      </c>
      <c r="H792" s="304" t="s">
        <v>1237</v>
      </c>
      <c r="I792" s="272" t="s">
        <v>1653</v>
      </c>
      <c r="J792" s="304" t="s">
        <v>1237</v>
      </c>
      <c r="K792" s="272" t="s">
        <v>1654</v>
      </c>
      <c r="L792" s="304" t="s">
        <v>1237</v>
      </c>
      <c r="M792" s="272" t="s">
        <v>1655</v>
      </c>
      <c r="N792" s="304" t="s">
        <v>1237</v>
      </c>
    </row>
    <row r="793" spans="1:14" ht="15.75">
      <c r="A793" s="269" t="s">
        <v>1656</v>
      </c>
      <c r="B793" s="286" t="s">
        <v>1657</v>
      </c>
      <c r="C793" s="269" t="s">
        <v>1645</v>
      </c>
      <c r="D793" s="330">
        <v>3.0000000000000001E-3</v>
      </c>
      <c r="E793" s="269" t="s">
        <v>1658</v>
      </c>
      <c r="F793" s="305" t="s">
        <v>1237</v>
      </c>
      <c r="G793" s="269" t="s">
        <v>1658</v>
      </c>
      <c r="H793" s="305" t="s">
        <v>1237</v>
      </c>
      <c r="I793" s="269" t="s">
        <v>1659</v>
      </c>
      <c r="J793" s="305" t="s">
        <v>1237</v>
      </c>
      <c r="K793" s="269" t="s">
        <v>1660</v>
      </c>
      <c r="L793" s="305" t="s">
        <v>1237</v>
      </c>
      <c r="M793" s="269" t="s">
        <v>1661</v>
      </c>
      <c r="N793" s="305" t="s">
        <v>1237</v>
      </c>
    </row>
    <row r="794" spans="1:14">
      <c r="A794" s="272" t="s">
        <v>1662</v>
      </c>
      <c r="B794" s="288" t="s">
        <v>1663</v>
      </c>
      <c r="C794" s="272" t="s">
        <v>1664</v>
      </c>
      <c r="D794" s="313">
        <v>0.02</v>
      </c>
      <c r="E794" s="272" t="s">
        <v>1665</v>
      </c>
      <c r="F794" s="304" t="s">
        <v>1237</v>
      </c>
      <c r="G794" s="272" t="s">
        <v>1665</v>
      </c>
      <c r="H794" s="304" t="s">
        <v>1237</v>
      </c>
      <c r="I794" s="272" t="s">
        <v>1666</v>
      </c>
      <c r="J794" s="304" t="s">
        <v>1237</v>
      </c>
      <c r="K794" s="272" t="s">
        <v>1667</v>
      </c>
      <c r="L794" s="304" t="s">
        <v>1237</v>
      </c>
      <c r="M794" s="272" t="s">
        <v>1668</v>
      </c>
      <c r="N794" s="304" t="s">
        <v>1237</v>
      </c>
    </row>
    <row r="795" spans="1:14">
      <c r="A795" s="275" t="s">
        <v>1669</v>
      </c>
      <c r="B795" s="289" t="s">
        <v>1670</v>
      </c>
      <c r="C795" s="275" t="s">
        <v>1593</v>
      </c>
      <c r="D795" s="316">
        <v>7.0000000000000007E-2</v>
      </c>
      <c r="E795" s="275" t="s">
        <v>1334</v>
      </c>
      <c r="F795" s="306">
        <v>6</v>
      </c>
      <c r="G795" s="275" t="s">
        <v>1334</v>
      </c>
      <c r="H795" s="306">
        <v>2</v>
      </c>
      <c r="I795" s="275" t="s">
        <v>1671</v>
      </c>
      <c r="J795" s="306">
        <v>2</v>
      </c>
      <c r="K795" s="275" t="s">
        <v>1672</v>
      </c>
      <c r="L795" s="307" t="s">
        <v>1237</v>
      </c>
      <c r="M795" s="275" t="s">
        <v>1673</v>
      </c>
      <c r="N795" s="307" t="s">
        <v>1237</v>
      </c>
    </row>
    <row r="796" spans="1:14">
      <c r="A796" s="265" t="s">
        <v>1674</v>
      </c>
      <c r="B796" s="308" t="s">
        <v>1675</v>
      </c>
      <c r="C796" s="298">
        <v>119</v>
      </c>
      <c r="D796" s="309">
        <v>0.41</v>
      </c>
      <c r="E796" s="265" t="s">
        <v>1676</v>
      </c>
      <c r="F796" s="299">
        <v>12400</v>
      </c>
      <c r="G796" s="265" t="s">
        <v>1170</v>
      </c>
      <c r="H796" s="299">
        <v>12400</v>
      </c>
      <c r="I796" s="265" t="s">
        <v>1677</v>
      </c>
      <c r="J796" s="299">
        <v>13000</v>
      </c>
      <c r="K796" s="265" t="s">
        <v>1678</v>
      </c>
      <c r="L796" s="299">
        <v>13200</v>
      </c>
      <c r="M796" s="265" t="s">
        <v>1679</v>
      </c>
      <c r="N796" s="299">
        <v>10900</v>
      </c>
    </row>
    <row r="797" spans="1:14">
      <c r="A797" s="269" t="s">
        <v>1680</v>
      </c>
      <c r="B797" s="286" t="s">
        <v>1681</v>
      </c>
      <c r="C797" s="280">
        <v>24.4</v>
      </c>
      <c r="D797" s="312">
        <v>0.44</v>
      </c>
      <c r="E797" s="269" t="s">
        <v>1682</v>
      </c>
      <c r="F797" s="321">
        <v>11600</v>
      </c>
      <c r="G797" s="269" t="s">
        <v>1683</v>
      </c>
      <c r="H797" s="301">
        <v>5560</v>
      </c>
      <c r="I797" s="269" t="s">
        <v>1684</v>
      </c>
      <c r="J797" s="321">
        <v>10800</v>
      </c>
      <c r="K797" s="269" t="s">
        <v>1685</v>
      </c>
      <c r="L797" s="301">
        <v>4900</v>
      </c>
      <c r="M797" s="269" t="s">
        <v>1686</v>
      </c>
      <c r="N797" s="300">
        <v>1430</v>
      </c>
    </row>
    <row r="798" spans="1:14">
      <c r="A798" s="272" t="s">
        <v>1687</v>
      </c>
      <c r="B798" s="273" t="s">
        <v>1688</v>
      </c>
      <c r="C798" s="292">
        <v>4.8</v>
      </c>
      <c r="D798" s="313">
        <v>0.18</v>
      </c>
      <c r="E798" s="272" t="s">
        <v>1689</v>
      </c>
      <c r="F798" s="303">
        <v>1890</v>
      </c>
      <c r="G798" s="272" t="s">
        <v>1690</v>
      </c>
      <c r="H798" s="302">
        <v>523</v>
      </c>
      <c r="I798" s="272" t="s">
        <v>1691</v>
      </c>
      <c r="J798" s="303">
        <v>1020</v>
      </c>
      <c r="K798" s="272" t="s">
        <v>1692</v>
      </c>
      <c r="L798" s="302">
        <v>108</v>
      </c>
      <c r="M798" s="272" t="s">
        <v>1693</v>
      </c>
      <c r="N798" s="302">
        <v>73</v>
      </c>
    </row>
    <row r="799" spans="1:14">
      <c r="A799" s="269" t="s">
        <v>1694</v>
      </c>
      <c r="B799" s="286" t="s">
        <v>1695</v>
      </c>
      <c r="C799" s="280">
        <v>51.6</v>
      </c>
      <c r="D799" s="312">
        <v>0.44</v>
      </c>
      <c r="E799" s="269" t="s">
        <v>1696</v>
      </c>
      <c r="F799" s="301">
        <v>8900</v>
      </c>
      <c r="G799" s="269" t="s">
        <v>1697</v>
      </c>
      <c r="H799" s="301">
        <v>6450</v>
      </c>
      <c r="I799" s="269" t="s">
        <v>1698</v>
      </c>
      <c r="J799" s="301">
        <v>8980</v>
      </c>
      <c r="K799" s="269" t="s">
        <v>1699</v>
      </c>
      <c r="L799" s="301">
        <v>6850</v>
      </c>
      <c r="M799" s="269" t="s">
        <v>1700</v>
      </c>
      <c r="N799" s="300">
        <v>3630</v>
      </c>
    </row>
    <row r="800" spans="1:14" ht="18">
      <c r="A800" s="272" t="s">
        <v>1701</v>
      </c>
      <c r="B800" s="288" t="s">
        <v>1702</v>
      </c>
      <c r="C800" s="292">
        <v>4.3</v>
      </c>
      <c r="D800" s="313">
        <v>0.41</v>
      </c>
      <c r="E800" s="272" t="s">
        <v>1703</v>
      </c>
      <c r="F800" s="303">
        <v>2120</v>
      </c>
      <c r="G800" s="272" t="s">
        <v>1704</v>
      </c>
      <c r="H800" s="302">
        <v>583</v>
      </c>
      <c r="I800" s="272" t="s">
        <v>1705</v>
      </c>
      <c r="J800" s="303">
        <v>1080</v>
      </c>
      <c r="K800" s="272" t="s">
        <v>1706</v>
      </c>
      <c r="L800" s="302">
        <v>116</v>
      </c>
      <c r="M800" s="272" t="s">
        <v>1117</v>
      </c>
      <c r="N800" s="302">
        <v>81</v>
      </c>
    </row>
    <row r="801" spans="1:14" ht="15.75">
      <c r="A801" s="269" t="s">
        <v>1707</v>
      </c>
      <c r="B801" s="286" t="s">
        <v>1708</v>
      </c>
      <c r="C801" s="287">
        <v>3.5</v>
      </c>
      <c r="D801" s="312">
        <v>0.42</v>
      </c>
      <c r="E801" s="269" t="s">
        <v>1709</v>
      </c>
      <c r="F801" s="301">
        <v>1800</v>
      </c>
      <c r="G801" s="269" t="s">
        <v>1710</v>
      </c>
      <c r="H801" s="300">
        <v>491</v>
      </c>
      <c r="I801" s="269" t="s">
        <v>1711</v>
      </c>
      <c r="J801" s="300">
        <v>822</v>
      </c>
      <c r="K801" s="269" t="s">
        <v>1712</v>
      </c>
      <c r="L801" s="300">
        <v>93</v>
      </c>
      <c r="M801" s="269" t="s">
        <v>1713</v>
      </c>
      <c r="N801" s="300">
        <v>68</v>
      </c>
    </row>
    <row r="802" spans="1:14" ht="15.75">
      <c r="A802" s="272" t="s">
        <v>1714</v>
      </c>
      <c r="B802" s="288" t="s">
        <v>1715</v>
      </c>
      <c r="C802" s="283">
        <v>20.8</v>
      </c>
      <c r="D802" s="288" t="s">
        <v>1716</v>
      </c>
      <c r="E802" s="272" t="s">
        <v>1242</v>
      </c>
      <c r="F802" s="303">
        <v>9710</v>
      </c>
      <c r="G802" s="272" t="s">
        <v>1717</v>
      </c>
      <c r="H802" s="303">
        <v>4240</v>
      </c>
      <c r="I802" s="272" t="s">
        <v>1573</v>
      </c>
      <c r="J802" s="303">
        <v>8820</v>
      </c>
      <c r="K802" s="272" t="s">
        <v>1718</v>
      </c>
      <c r="L802" s="303">
        <v>3400</v>
      </c>
      <c r="M802" s="272" t="s">
        <v>1719</v>
      </c>
      <c r="N802" s="302">
        <v>912</v>
      </c>
    </row>
    <row r="803" spans="1:14">
      <c r="A803" s="269" t="s">
        <v>1720</v>
      </c>
      <c r="B803" s="286" t="s">
        <v>1721</v>
      </c>
      <c r="C803" s="280">
        <v>10.8</v>
      </c>
      <c r="D803" s="312">
        <v>0.45</v>
      </c>
      <c r="E803" s="269" t="s">
        <v>1722</v>
      </c>
      <c r="F803" s="301">
        <v>5550</v>
      </c>
      <c r="G803" s="269" t="s">
        <v>1723</v>
      </c>
      <c r="H803" s="301">
        <v>1790</v>
      </c>
      <c r="I803" s="269" t="s">
        <v>1724</v>
      </c>
      <c r="J803" s="301">
        <v>4280</v>
      </c>
      <c r="K803" s="269" t="s">
        <v>1725</v>
      </c>
      <c r="L803" s="300">
        <v>753</v>
      </c>
      <c r="M803" s="269" t="s">
        <v>1726</v>
      </c>
      <c r="N803" s="300">
        <v>260</v>
      </c>
    </row>
    <row r="804" spans="1:14">
      <c r="A804" s="272" t="s">
        <v>1727</v>
      </c>
      <c r="B804" s="288" t="s">
        <v>1728</v>
      </c>
      <c r="C804" s="292">
        <v>7.5</v>
      </c>
      <c r="D804" s="313">
        <v>0.36</v>
      </c>
      <c r="E804" s="272" t="s">
        <v>1729</v>
      </c>
      <c r="F804" s="303">
        <v>3350</v>
      </c>
      <c r="G804" s="272" t="s">
        <v>1730</v>
      </c>
      <c r="H804" s="302">
        <v>979</v>
      </c>
      <c r="I804" s="272" t="s">
        <v>1244</v>
      </c>
      <c r="J804" s="303">
        <v>2240</v>
      </c>
      <c r="K804" s="272" t="s">
        <v>1731</v>
      </c>
      <c r="L804" s="302">
        <v>273</v>
      </c>
      <c r="M804" s="272" t="s">
        <v>1732</v>
      </c>
      <c r="N804" s="302">
        <v>138</v>
      </c>
    </row>
    <row r="805" spans="1:14">
      <c r="A805" s="269" t="s">
        <v>1733</v>
      </c>
      <c r="B805" s="286" t="s">
        <v>1734</v>
      </c>
      <c r="C805" s="287">
        <v>4.9000000000000004</v>
      </c>
      <c r="D805" s="312">
        <v>0.33</v>
      </c>
      <c r="E805" s="269" t="s">
        <v>1735</v>
      </c>
      <c r="F805" s="301">
        <v>2360</v>
      </c>
      <c r="G805" s="269" t="s">
        <v>1736</v>
      </c>
      <c r="H805" s="300">
        <v>654</v>
      </c>
      <c r="I805" s="269" t="s">
        <v>1737</v>
      </c>
      <c r="J805" s="301">
        <v>1280</v>
      </c>
      <c r="K805" s="269" t="s">
        <v>1738</v>
      </c>
      <c r="L805" s="300">
        <v>136</v>
      </c>
      <c r="M805" s="269" t="s">
        <v>1739</v>
      </c>
      <c r="N805" s="300">
        <v>91</v>
      </c>
    </row>
    <row r="806" spans="1:14">
      <c r="A806" s="272" t="s">
        <v>1740</v>
      </c>
      <c r="B806" s="288" t="s">
        <v>1741</v>
      </c>
      <c r="C806" s="292">
        <v>6.6</v>
      </c>
      <c r="D806" s="313">
        <v>0.31</v>
      </c>
      <c r="E806" s="272" t="s">
        <v>1742</v>
      </c>
      <c r="F806" s="303">
        <v>2900</v>
      </c>
      <c r="G806" s="272" t="s">
        <v>1743</v>
      </c>
      <c r="H806" s="302">
        <v>828</v>
      </c>
      <c r="I806" s="272" t="s">
        <v>1744</v>
      </c>
      <c r="J806" s="303">
        <v>1820</v>
      </c>
      <c r="K806" s="272" t="s">
        <v>1745</v>
      </c>
      <c r="L806" s="302">
        <v>206</v>
      </c>
      <c r="M806" s="272" t="s">
        <v>1746</v>
      </c>
      <c r="N806" s="302">
        <v>116</v>
      </c>
    </row>
    <row r="807" spans="1:14">
      <c r="A807" s="269" t="s">
        <v>1747</v>
      </c>
      <c r="B807" s="286" t="s">
        <v>1748</v>
      </c>
      <c r="C807" s="287">
        <v>5.5</v>
      </c>
      <c r="D807" s="312">
        <v>0.36</v>
      </c>
      <c r="E807" s="269" t="s">
        <v>1749</v>
      </c>
      <c r="F807" s="301">
        <v>2910</v>
      </c>
      <c r="G807" s="269" t="s">
        <v>1750</v>
      </c>
      <c r="H807" s="300">
        <v>812</v>
      </c>
      <c r="I807" s="269" t="s">
        <v>1751</v>
      </c>
      <c r="J807" s="301">
        <v>1670</v>
      </c>
      <c r="K807" s="269" t="s">
        <v>1205</v>
      </c>
      <c r="L807" s="300">
        <v>179</v>
      </c>
      <c r="M807" s="269" t="s">
        <v>1752</v>
      </c>
      <c r="N807" s="300">
        <v>114</v>
      </c>
    </row>
    <row r="808" spans="1:14">
      <c r="A808" s="272" t="s">
        <v>1753</v>
      </c>
      <c r="B808" s="288" t="s">
        <v>1754</v>
      </c>
      <c r="C808" s="292">
        <v>0.3</v>
      </c>
      <c r="D808" s="313">
        <v>0.14000000000000001</v>
      </c>
      <c r="E808" s="272" t="s">
        <v>1755</v>
      </c>
      <c r="F808" s="302">
        <v>69</v>
      </c>
      <c r="G808" s="272" t="s">
        <v>1755</v>
      </c>
      <c r="H808" s="302">
        <v>19</v>
      </c>
      <c r="I808" s="272" t="s">
        <v>1756</v>
      </c>
      <c r="J808" s="302">
        <v>21</v>
      </c>
      <c r="K808" s="272" t="s">
        <v>1757</v>
      </c>
      <c r="L808" s="302">
        <v>3</v>
      </c>
      <c r="M808" s="272" t="s">
        <v>1758</v>
      </c>
      <c r="N808" s="302">
        <v>3</v>
      </c>
    </row>
    <row r="809" spans="1:14">
      <c r="A809" s="269" t="s">
        <v>1759</v>
      </c>
      <c r="B809" s="286" t="s">
        <v>1760</v>
      </c>
      <c r="C809" s="287">
        <v>2.5</v>
      </c>
      <c r="D809" s="312">
        <v>0.26</v>
      </c>
      <c r="E809" s="269" t="s">
        <v>1761</v>
      </c>
      <c r="F809" s="301">
        <v>1110</v>
      </c>
      <c r="G809" s="269" t="s">
        <v>1761</v>
      </c>
      <c r="H809" s="300">
        <v>301</v>
      </c>
      <c r="I809" s="269" t="s">
        <v>1762</v>
      </c>
      <c r="J809" s="300">
        <v>438</v>
      </c>
      <c r="K809" s="269" t="s">
        <v>1763</v>
      </c>
      <c r="L809" s="300">
        <v>54</v>
      </c>
      <c r="M809" s="269" t="s">
        <v>1764</v>
      </c>
      <c r="N809" s="300">
        <v>42</v>
      </c>
    </row>
    <row r="810" spans="1:14">
      <c r="A810" s="272" t="s">
        <v>1765</v>
      </c>
      <c r="B810" s="288" t="s">
        <v>1766</v>
      </c>
      <c r="C810" s="272" t="s">
        <v>1767</v>
      </c>
      <c r="D810" s="313">
        <v>0.04</v>
      </c>
      <c r="E810" s="272" t="s">
        <v>1768</v>
      </c>
      <c r="F810" s="302">
        <v>5</v>
      </c>
      <c r="G810" s="272" t="s">
        <v>1768</v>
      </c>
      <c r="H810" s="302">
        <v>1</v>
      </c>
      <c r="I810" s="272" t="s">
        <v>1769</v>
      </c>
      <c r="J810" s="302">
        <v>1</v>
      </c>
      <c r="K810" s="272" t="s">
        <v>1770</v>
      </c>
      <c r="L810" s="304" t="s">
        <v>1237</v>
      </c>
      <c r="M810" s="272" t="s">
        <v>1771</v>
      </c>
      <c r="N810" s="304" t="s">
        <v>1237</v>
      </c>
    </row>
    <row r="811" spans="1:14">
      <c r="A811" s="269" t="s">
        <v>1772</v>
      </c>
      <c r="B811" s="286" t="s">
        <v>1773</v>
      </c>
      <c r="C811" s="287">
        <v>0.4</v>
      </c>
      <c r="D811" s="312">
        <v>0.13</v>
      </c>
      <c r="E811" s="269" t="s">
        <v>1499</v>
      </c>
      <c r="F811" s="300">
        <v>108</v>
      </c>
      <c r="G811" s="269" t="s">
        <v>1499</v>
      </c>
      <c r="H811" s="300">
        <v>29</v>
      </c>
      <c r="I811" s="269" t="s">
        <v>1774</v>
      </c>
      <c r="J811" s="300">
        <v>33</v>
      </c>
      <c r="K811" s="269" t="s">
        <v>1775</v>
      </c>
      <c r="L811" s="300">
        <v>5</v>
      </c>
      <c r="M811" s="269" t="s">
        <v>1776</v>
      </c>
      <c r="N811" s="300">
        <v>4</v>
      </c>
    </row>
    <row r="812" spans="1:14">
      <c r="A812" s="272" t="s">
        <v>1777</v>
      </c>
      <c r="B812" s="288" t="s">
        <v>1778</v>
      </c>
      <c r="C812" s="272" t="s">
        <v>1779</v>
      </c>
      <c r="D812" s="313">
        <v>0.02</v>
      </c>
      <c r="E812" s="272" t="s">
        <v>1780</v>
      </c>
      <c r="F812" s="302">
        <v>1</v>
      </c>
      <c r="G812" s="272" t="s">
        <v>1780</v>
      </c>
      <c r="H812" s="304" t="s">
        <v>1237</v>
      </c>
      <c r="I812" s="272" t="s">
        <v>1781</v>
      </c>
      <c r="J812" s="304" t="s">
        <v>1237</v>
      </c>
      <c r="K812" s="272" t="s">
        <v>1782</v>
      </c>
      <c r="L812" s="304" t="s">
        <v>1237</v>
      </c>
      <c r="M812" s="272" t="s">
        <v>1379</v>
      </c>
      <c r="N812" s="304" t="s">
        <v>1237</v>
      </c>
    </row>
    <row r="813" spans="1:14" ht="18">
      <c r="A813" s="269" t="s">
        <v>1783</v>
      </c>
      <c r="B813" s="286" t="s">
        <v>1784</v>
      </c>
      <c r="C813" s="280">
        <v>22.5</v>
      </c>
      <c r="D813" s="312">
        <v>0.53</v>
      </c>
      <c r="E813" s="269" t="s">
        <v>1785</v>
      </c>
      <c r="F813" s="301">
        <v>6720</v>
      </c>
      <c r="G813" s="269" t="s">
        <v>1786</v>
      </c>
      <c r="H813" s="301">
        <v>3070</v>
      </c>
      <c r="I813" s="269" t="s">
        <v>1787</v>
      </c>
      <c r="J813" s="301">
        <v>6180</v>
      </c>
      <c r="K813" s="269" t="s">
        <v>1788</v>
      </c>
      <c r="L813" s="301">
        <v>2580</v>
      </c>
      <c r="M813" s="269" t="s">
        <v>1789</v>
      </c>
      <c r="N813" s="300">
        <v>718</v>
      </c>
    </row>
    <row r="814" spans="1:14" ht="15.75">
      <c r="A814" s="294" t="s">
        <v>1790</v>
      </c>
      <c r="B814" s="293" t="s">
        <v>1791</v>
      </c>
      <c r="C814" s="331">
        <v>21.2</v>
      </c>
      <c r="D814" s="314">
        <v>0.44</v>
      </c>
      <c r="E814" s="294" t="s">
        <v>1792</v>
      </c>
      <c r="F814" s="326">
        <v>5940</v>
      </c>
      <c r="G814" s="294" t="s">
        <v>1793</v>
      </c>
      <c r="H814" s="326">
        <v>2620</v>
      </c>
      <c r="I814" s="294" t="s">
        <v>1794</v>
      </c>
      <c r="J814" s="326">
        <v>5410</v>
      </c>
      <c r="K814" s="294" t="s">
        <v>1795</v>
      </c>
      <c r="L814" s="326">
        <v>2130</v>
      </c>
      <c r="M814" s="294" t="s">
        <v>1796</v>
      </c>
      <c r="N814" s="332">
        <v>575</v>
      </c>
    </row>
    <row r="815" spans="1:14" ht="18">
      <c r="A815" s="265" t="s">
        <v>1797</v>
      </c>
      <c r="B815" s="308" t="s">
        <v>1798</v>
      </c>
      <c r="C815" s="278">
        <v>7.5</v>
      </c>
      <c r="D815" s="309">
        <v>0.44</v>
      </c>
      <c r="E815" s="265" t="s">
        <v>1799</v>
      </c>
      <c r="F815" s="329">
        <v>3180</v>
      </c>
      <c r="G815" s="265" t="s">
        <v>1800</v>
      </c>
      <c r="H815" s="310">
        <v>929</v>
      </c>
      <c r="I815" s="265" t="s">
        <v>1801</v>
      </c>
      <c r="J815" s="329">
        <v>2120</v>
      </c>
      <c r="K815" s="265" t="s">
        <v>1802</v>
      </c>
      <c r="L815" s="310">
        <v>259</v>
      </c>
      <c r="M815" s="265" t="s">
        <v>1803</v>
      </c>
      <c r="N815" s="310">
        <v>131</v>
      </c>
    </row>
    <row r="816" spans="1:14" ht="18">
      <c r="A816" s="269" t="s">
        <v>1804</v>
      </c>
      <c r="B816" s="286" t="s">
        <v>1805</v>
      </c>
      <c r="C816" s="287">
        <v>2.2000000000000002</v>
      </c>
      <c r="D816" s="312">
        <v>0.32</v>
      </c>
      <c r="E816" s="269" t="s">
        <v>1806</v>
      </c>
      <c r="F816" s="300">
        <v>795</v>
      </c>
      <c r="G816" s="269" t="s">
        <v>1806</v>
      </c>
      <c r="H816" s="300">
        <v>216</v>
      </c>
      <c r="I816" s="269" t="s">
        <v>1807</v>
      </c>
      <c r="J816" s="300">
        <v>302</v>
      </c>
      <c r="K816" s="269" t="s">
        <v>1808</v>
      </c>
      <c r="L816" s="300">
        <v>38</v>
      </c>
      <c r="M816" s="269" t="s">
        <v>1809</v>
      </c>
      <c r="N816" s="300">
        <v>30</v>
      </c>
    </row>
    <row r="817" spans="1:14" ht="18">
      <c r="A817" s="272" t="s">
        <v>1810</v>
      </c>
      <c r="B817" s="288" t="s">
        <v>1811</v>
      </c>
      <c r="C817" s="292">
        <v>5</v>
      </c>
      <c r="D817" s="313">
        <v>0.35</v>
      </c>
      <c r="E817" s="272" t="s">
        <v>1812</v>
      </c>
      <c r="F817" s="303">
        <v>1910</v>
      </c>
      <c r="G817" s="272" t="s">
        <v>1813</v>
      </c>
      <c r="H817" s="302">
        <v>530</v>
      </c>
      <c r="I817" s="272" t="s">
        <v>1814</v>
      </c>
      <c r="J817" s="303">
        <v>1050</v>
      </c>
      <c r="K817" s="272" t="s">
        <v>1815</v>
      </c>
      <c r="L817" s="302">
        <v>111</v>
      </c>
      <c r="M817" s="272" t="s">
        <v>1816</v>
      </c>
      <c r="N817" s="302">
        <v>74</v>
      </c>
    </row>
    <row r="818" spans="1:14" ht="18">
      <c r="A818" s="269" t="s">
        <v>1817</v>
      </c>
      <c r="B818" s="286" t="s">
        <v>1818</v>
      </c>
      <c r="C818" s="287">
        <v>6.6</v>
      </c>
      <c r="D818" s="312">
        <v>0.42</v>
      </c>
      <c r="E818" s="269" t="s">
        <v>1750</v>
      </c>
      <c r="F818" s="301">
        <v>2990</v>
      </c>
      <c r="G818" s="269" t="s">
        <v>1819</v>
      </c>
      <c r="H818" s="300">
        <v>854</v>
      </c>
      <c r="I818" s="269" t="s">
        <v>1820</v>
      </c>
      <c r="J818" s="301">
        <v>1880</v>
      </c>
      <c r="K818" s="269" t="s">
        <v>1084</v>
      </c>
      <c r="L818" s="300">
        <v>212</v>
      </c>
      <c r="M818" s="269" t="s">
        <v>1821</v>
      </c>
      <c r="N818" s="300">
        <v>120</v>
      </c>
    </row>
    <row r="819" spans="1:14" ht="18">
      <c r="A819" s="272" t="s">
        <v>1822</v>
      </c>
      <c r="B819" s="288" t="s">
        <v>1823</v>
      </c>
      <c r="C819" s="292">
        <v>6</v>
      </c>
      <c r="D819" s="288" t="s">
        <v>1824</v>
      </c>
      <c r="E819" s="272" t="s">
        <v>1825</v>
      </c>
      <c r="F819" s="303">
        <v>3150</v>
      </c>
      <c r="G819" s="272" t="s">
        <v>1826</v>
      </c>
      <c r="H819" s="302">
        <v>889</v>
      </c>
      <c r="I819" s="272" t="s">
        <v>1333</v>
      </c>
      <c r="J819" s="303">
        <v>1900</v>
      </c>
      <c r="K819" s="272" t="s">
        <v>1745</v>
      </c>
      <c r="L819" s="302">
        <v>206</v>
      </c>
      <c r="M819" s="272" t="s">
        <v>1827</v>
      </c>
      <c r="N819" s="302">
        <v>124</v>
      </c>
    </row>
    <row r="820" spans="1:14">
      <c r="A820" s="269" t="s">
        <v>1828</v>
      </c>
      <c r="B820" s="286" t="s">
        <v>1829</v>
      </c>
      <c r="C820" s="287">
        <v>3.7</v>
      </c>
      <c r="D820" s="312">
        <v>0.32</v>
      </c>
      <c r="E820" s="269" t="s">
        <v>1830</v>
      </c>
      <c r="F820" s="301">
        <v>1330</v>
      </c>
      <c r="G820" s="269" t="s">
        <v>1831</v>
      </c>
      <c r="H820" s="300">
        <v>363</v>
      </c>
      <c r="I820" s="269" t="s">
        <v>1130</v>
      </c>
      <c r="J820" s="300">
        <v>624</v>
      </c>
      <c r="K820" s="269" t="s">
        <v>1832</v>
      </c>
      <c r="L820" s="300">
        <v>69</v>
      </c>
      <c r="M820" s="269" t="s">
        <v>1833</v>
      </c>
      <c r="N820" s="300">
        <v>51</v>
      </c>
    </row>
    <row r="821" spans="1:14" ht="18">
      <c r="A821" s="272" t="s">
        <v>1834</v>
      </c>
      <c r="B821" s="288" t="s">
        <v>1835</v>
      </c>
      <c r="C821" s="292">
        <v>3.8</v>
      </c>
      <c r="D821" s="313">
        <v>0.3</v>
      </c>
      <c r="E821" s="272" t="s">
        <v>1836</v>
      </c>
      <c r="F821" s="303">
        <v>1410</v>
      </c>
      <c r="G821" s="272" t="s">
        <v>1837</v>
      </c>
      <c r="H821" s="302">
        <v>387</v>
      </c>
      <c r="I821" s="272" t="s">
        <v>1838</v>
      </c>
      <c r="J821" s="302">
        <v>673</v>
      </c>
      <c r="K821" s="272" t="s">
        <v>1839</v>
      </c>
      <c r="L821" s="302">
        <v>74</v>
      </c>
      <c r="M821" s="272" t="s">
        <v>1840</v>
      </c>
      <c r="N821" s="302">
        <v>54</v>
      </c>
    </row>
    <row r="822" spans="1:14" ht="18">
      <c r="A822" s="269" t="s">
        <v>1841</v>
      </c>
      <c r="B822" s="286" t="s">
        <v>1842</v>
      </c>
      <c r="C822" s="286" t="s">
        <v>1843</v>
      </c>
      <c r="D822" s="312">
        <v>0.17</v>
      </c>
      <c r="E822" s="269" t="s">
        <v>1844</v>
      </c>
      <c r="F822" s="300">
        <v>62</v>
      </c>
      <c r="G822" s="269" t="s">
        <v>1844</v>
      </c>
      <c r="H822" s="300">
        <v>17</v>
      </c>
      <c r="I822" s="269" t="s">
        <v>1845</v>
      </c>
      <c r="J822" s="300">
        <v>18</v>
      </c>
      <c r="K822" s="269" t="s">
        <v>1846</v>
      </c>
      <c r="L822" s="300">
        <v>3</v>
      </c>
      <c r="M822" s="269" t="s">
        <v>1847</v>
      </c>
      <c r="N822" s="300">
        <v>2</v>
      </c>
    </row>
    <row r="823" spans="1:14" ht="18">
      <c r="A823" s="272" t="s">
        <v>1848</v>
      </c>
      <c r="B823" s="288" t="s">
        <v>1849</v>
      </c>
      <c r="C823" s="292">
        <v>5.7</v>
      </c>
      <c r="D823" s="313">
        <v>0.37</v>
      </c>
      <c r="E823" s="272" t="s">
        <v>1850</v>
      </c>
      <c r="F823" s="303">
        <v>2560</v>
      </c>
      <c r="G823" s="272" t="s">
        <v>1851</v>
      </c>
      <c r="H823" s="302">
        <v>719</v>
      </c>
      <c r="I823" s="272" t="s">
        <v>1852</v>
      </c>
      <c r="J823" s="303">
        <v>1500</v>
      </c>
      <c r="K823" s="272" t="s">
        <v>1853</v>
      </c>
      <c r="L823" s="302">
        <v>162</v>
      </c>
      <c r="M823" s="272" t="s">
        <v>1854</v>
      </c>
      <c r="N823" s="302">
        <v>101</v>
      </c>
    </row>
    <row r="824" spans="1:14" ht="18">
      <c r="A824" s="269" t="s">
        <v>1855</v>
      </c>
      <c r="B824" s="286" t="s">
        <v>1856</v>
      </c>
      <c r="C824" s="287">
        <v>3.5</v>
      </c>
      <c r="D824" s="312">
        <v>0.38</v>
      </c>
      <c r="E824" s="269" t="s">
        <v>1857</v>
      </c>
      <c r="F824" s="301">
        <v>1640</v>
      </c>
      <c r="G824" s="269" t="s">
        <v>1858</v>
      </c>
      <c r="H824" s="300">
        <v>446</v>
      </c>
      <c r="I824" s="269" t="s">
        <v>1859</v>
      </c>
      <c r="J824" s="300">
        <v>747</v>
      </c>
      <c r="K824" s="269" t="s">
        <v>1860</v>
      </c>
      <c r="L824" s="300">
        <v>84</v>
      </c>
      <c r="M824" s="269" t="s">
        <v>1861</v>
      </c>
      <c r="N824" s="300">
        <v>62</v>
      </c>
    </row>
    <row r="825" spans="1:14" ht="18">
      <c r="A825" s="272" t="s">
        <v>1862</v>
      </c>
      <c r="B825" s="288" t="s">
        <v>1863</v>
      </c>
      <c r="C825" s="292">
        <v>3.8</v>
      </c>
      <c r="D825" s="313">
        <v>0.32</v>
      </c>
      <c r="E825" s="272" t="s">
        <v>1864</v>
      </c>
      <c r="F825" s="303">
        <v>1510</v>
      </c>
      <c r="G825" s="272" t="s">
        <v>1865</v>
      </c>
      <c r="H825" s="302">
        <v>413</v>
      </c>
      <c r="I825" s="272" t="s">
        <v>1866</v>
      </c>
      <c r="J825" s="302">
        <v>718</v>
      </c>
      <c r="K825" s="272" t="s">
        <v>1867</v>
      </c>
      <c r="L825" s="302">
        <v>79</v>
      </c>
      <c r="M825" s="272" t="s">
        <v>1868</v>
      </c>
      <c r="N825" s="302">
        <v>57</v>
      </c>
    </row>
    <row r="826" spans="1:14">
      <c r="A826" s="269" t="s">
        <v>1869</v>
      </c>
      <c r="B826" s="286" t="s">
        <v>1870</v>
      </c>
      <c r="C826" s="269" t="s">
        <v>1871</v>
      </c>
      <c r="D826" s="312">
        <v>0.15</v>
      </c>
      <c r="E826" s="269" t="s">
        <v>1744</v>
      </c>
      <c r="F826" s="300">
        <v>50</v>
      </c>
      <c r="G826" s="269" t="s">
        <v>1744</v>
      </c>
      <c r="H826" s="300">
        <v>14</v>
      </c>
      <c r="I826" s="269" t="s">
        <v>1872</v>
      </c>
      <c r="J826" s="300">
        <v>15</v>
      </c>
      <c r="K826" s="269" t="s">
        <v>1873</v>
      </c>
      <c r="L826" s="300">
        <v>2</v>
      </c>
      <c r="M826" s="269" t="s">
        <v>1874</v>
      </c>
      <c r="N826" s="300">
        <v>2</v>
      </c>
    </row>
    <row r="827" spans="1:14" ht="18">
      <c r="A827" s="272" t="s">
        <v>1875</v>
      </c>
      <c r="B827" s="288" t="s">
        <v>1876</v>
      </c>
      <c r="C827" s="272" t="s">
        <v>1877</v>
      </c>
      <c r="D827" s="313">
        <v>0.05</v>
      </c>
      <c r="E827" s="272" t="s">
        <v>1878</v>
      </c>
      <c r="F827" s="302">
        <v>3</v>
      </c>
      <c r="G827" s="272" t="s">
        <v>1878</v>
      </c>
      <c r="H827" s="304" t="s">
        <v>1237</v>
      </c>
      <c r="I827" s="272" t="s">
        <v>1879</v>
      </c>
      <c r="J827" s="304" t="s">
        <v>1237</v>
      </c>
      <c r="K827" s="272" t="s">
        <v>1880</v>
      </c>
      <c r="L827" s="304" t="s">
        <v>1237</v>
      </c>
      <c r="M827" s="272" t="s">
        <v>1881</v>
      </c>
      <c r="N827" s="304" t="s">
        <v>1237</v>
      </c>
    </row>
    <row r="828" spans="1:14" ht="18">
      <c r="A828" s="269" t="s">
        <v>1882</v>
      </c>
      <c r="B828" s="286" t="s">
        <v>1883</v>
      </c>
      <c r="C828" s="287">
        <v>0.6</v>
      </c>
      <c r="D828" s="286" t="s">
        <v>1884</v>
      </c>
      <c r="E828" s="269" t="s">
        <v>1885</v>
      </c>
      <c r="F828" s="300">
        <v>215</v>
      </c>
      <c r="G828" s="269" t="s">
        <v>1885</v>
      </c>
      <c r="H828" s="300">
        <v>58</v>
      </c>
      <c r="I828" s="269" t="s">
        <v>1886</v>
      </c>
      <c r="J828" s="300">
        <v>66</v>
      </c>
      <c r="K828" s="269" t="s">
        <v>1887</v>
      </c>
      <c r="L828" s="300">
        <v>10</v>
      </c>
      <c r="M828" s="269" t="s">
        <v>1888</v>
      </c>
      <c r="N828" s="300">
        <v>8</v>
      </c>
    </row>
    <row r="829" spans="1:14" ht="18">
      <c r="A829" s="272" t="s">
        <v>1889</v>
      </c>
      <c r="B829" s="288" t="s">
        <v>1890</v>
      </c>
      <c r="C829" s="292">
        <v>5</v>
      </c>
      <c r="D829" s="313">
        <v>0.3</v>
      </c>
      <c r="E829" s="272" t="s">
        <v>1891</v>
      </c>
      <c r="F829" s="303">
        <v>2260</v>
      </c>
      <c r="G829" s="272" t="s">
        <v>1892</v>
      </c>
      <c r="H829" s="302">
        <v>627</v>
      </c>
      <c r="I829" s="272" t="s">
        <v>1893</v>
      </c>
      <c r="J829" s="303">
        <v>1240</v>
      </c>
      <c r="K829" s="272" t="s">
        <v>1894</v>
      </c>
      <c r="L829" s="302">
        <v>132</v>
      </c>
      <c r="M829" s="272" t="s">
        <v>1895</v>
      </c>
      <c r="N829" s="302">
        <v>88</v>
      </c>
    </row>
    <row r="830" spans="1:14" ht="18">
      <c r="A830" s="269" t="s">
        <v>1896</v>
      </c>
      <c r="B830" s="286" t="s">
        <v>1897</v>
      </c>
      <c r="C830" s="269" t="s">
        <v>1346</v>
      </c>
      <c r="D830" s="312">
        <v>0.01</v>
      </c>
      <c r="E830" s="269" t="s">
        <v>1898</v>
      </c>
      <c r="F830" s="305" t="s">
        <v>1237</v>
      </c>
      <c r="G830" s="269" t="s">
        <v>1898</v>
      </c>
      <c r="H830" s="305" t="s">
        <v>1237</v>
      </c>
      <c r="I830" s="269" t="s">
        <v>1899</v>
      </c>
      <c r="J830" s="305" t="s">
        <v>1237</v>
      </c>
      <c r="K830" s="269" t="s">
        <v>1900</v>
      </c>
      <c r="L830" s="305" t="s">
        <v>1237</v>
      </c>
      <c r="M830" s="269" t="s">
        <v>1901</v>
      </c>
      <c r="N830" s="305" t="s">
        <v>1237</v>
      </c>
    </row>
    <row r="831" spans="1:14">
      <c r="A831" s="272" t="s">
        <v>1902</v>
      </c>
      <c r="B831" s="288" t="s">
        <v>1903</v>
      </c>
      <c r="C831" s="292">
        <v>0.3</v>
      </c>
      <c r="D831" s="313">
        <v>0.16</v>
      </c>
      <c r="E831" s="272" t="s">
        <v>1904</v>
      </c>
      <c r="F831" s="302">
        <v>47</v>
      </c>
      <c r="G831" s="272" t="s">
        <v>1904</v>
      </c>
      <c r="H831" s="302">
        <v>13</v>
      </c>
      <c r="I831" s="272" t="s">
        <v>1905</v>
      </c>
      <c r="J831" s="302">
        <v>14</v>
      </c>
      <c r="K831" s="272" t="s">
        <v>1906</v>
      </c>
      <c r="L831" s="302">
        <v>2</v>
      </c>
      <c r="M831" s="272" t="s">
        <v>1907</v>
      </c>
      <c r="N831" s="302">
        <v>2</v>
      </c>
    </row>
    <row r="832" spans="1:14" ht="18">
      <c r="A832" s="269" t="s">
        <v>1908</v>
      </c>
      <c r="B832" s="286" t="s">
        <v>1909</v>
      </c>
      <c r="C832" s="280">
        <v>13.5</v>
      </c>
      <c r="D832" s="312">
        <v>1.02</v>
      </c>
      <c r="E832" s="269" t="s">
        <v>1910</v>
      </c>
      <c r="F832" s="301">
        <v>8010</v>
      </c>
      <c r="G832" s="269" t="s">
        <v>1911</v>
      </c>
      <c r="H832" s="301">
        <v>2820</v>
      </c>
      <c r="I832" s="269" t="s">
        <v>1635</v>
      </c>
      <c r="J832" s="301">
        <v>6600</v>
      </c>
      <c r="K832" s="269" t="s">
        <v>1912</v>
      </c>
      <c r="L832" s="301">
        <v>1530</v>
      </c>
      <c r="M832" s="269" t="s">
        <v>1913</v>
      </c>
      <c r="N832" s="300">
        <v>436</v>
      </c>
    </row>
    <row r="833" spans="1:14">
      <c r="A833" s="272" t="s">
        <v>1914</v>
      </c>
      <c r="B833" s="288" t="s">
        <v>1915</v>
      </c>
      <c r="C833" s="292">
        <v>4.7</v>
      </c>
      <c r="D833" s="313">
        <v>0.36</v>
      </c>
      <c r="E833" s="272" t="s">
        <v>1916</v>
      </c>
      <c r="F833" s="303">
        <v>1530</v>
      </c>
      <c r="G833" s="272" t="s">
        <v>1917</v>
      </c>
      <c r="H833" s="302">
        <v>421</v>
      </c>
      <c r="I833" s="272" t="s">
        <v>1918</v>
      </c>
      <c r="J833" s="302">
        <v>809</v>
      </c>
      <c r="K833" s="272" t="s">
        <v>1919</v>
      </c>
      <c r="L833" s="302">
        <v>86</v>
      </c>
      <c r="M833" s="272" t="s">
        <v>1920</v>
      </c>
      <c r="N833" s="302">
        <v>59</v>
      </c>
    </row>
    <row r="834" spans="1:14">
      <c r="A834" s="269" t="s">
        <v>1921</v>
      </c>
      <c r="B834" s="286" t="s">
        <v>1922</v>
      </c>
      <c r="C834" s="287">
        <v>4.7</v>
      </c>
      <c r="D834" s="312">
        <v>0.42</v>
      </c>
      <c r="E834" s="269" t="s">
        <v>1923</v>
      </c>
      <c r="F834" s="301">
        <v>1760</v>
      </c>
      <c r="G834" s="269" t="s">
        <v>1924</v>
      </c>
      <c r="H834" s="300">
        <v>486</v>
      </c>
      <c r="I834" s="269" t="s">
        <v>1925</v>
      </c>
      <c r="J834" s="300">
        <v>934</v>
      </c>
      <c r="K834" s="269" t="s">
        <v>1926</v>
      </c>
      <c r="L834" s="300">
        <v>99</v>
      </c>
      <c r="M834" s="269" t="s">
        <v>1927</v>
      </c>
      <c r="N834" s="300">
        <v>68</v>
      </c>
    </row>
    <row r="835" spans="1:14">
      <c r="A835" s="272" t="s">
        <v>1928</v>
      </c>
      <c r="B835" s="288" t="s">
        <v>1929</v>
      </c>
      <c r="C835" s="292">
        <v>4.7</v>
      </c>
      <c r="D835" s="313">
        <v>0.35</v>
      </c>
      <c r="E835" s="272" t="s">
        <v>1930</v>
      </c>
      <c r="F835" s="303">
        <v>1480</v>
      </c>
      <c r="G835" s="272" t="s">
        <v>1931</v>
      </c>
      <c r="H835" s="302">
        <v>407</v>
      </c>
      <c r="I835" s="272" t="s">
        <v>1932</v>
      </c>
      <c r="J835" s="302">
        <v>783</v>
      </c>
      <c r="K835" s="272" t="s">
        <v>1933</v>
      </c>
      <c r="L835" s="302">
        <v>83</v>
      </c>
      <c r="M835" s="272" t="s">
        <v>1934</v>
      </c>
      <c r="N835" s="302">
        <v>57</v>
      </c>
    </row>
    <row r="836" spans="1:14">
      <c r="A836" s="269" t="s">
        <v>1935</v>
      </c>
      <c r="B836" s="286" t="s">
        <v>1936</v>
      </c>
      <c r="C836" s="287">
        <v>0.8</v>
      </c>
      <c r="D836" s="312">
        <v>0.3</v>
      </c>
      <c r="E836" s="269" t="s">
        <v>1937</v>
      </c>
      <c r="F836" s="300">
        <v>209</v>
      </c>
      <c r="G836" s="269" t="s">
        <v>1937</v>
      </c>
      <c r="H836" s="300">
        <v>57</v>
      </c>
      <c r="I836" s="269" t="s">
        <v>1938</v>
      </c>
      <c r="J836" s="300">
        <v>66</v>
      </c>
      <c r="K836" s="269" t="s">
        <v>1939</v>
      </c>
      <c r="L836" s="300">
        <v>10</v>
      </c>
      <c r="M836" s="269" t="s">
        <v>1940</v>
      </c>
      <c r="N836" s="300">
        <v>8</v>
      </c>
    </row>
    <row r="837" spans="1:14">
      <c r="A837" s="272" t="s">
        <v>1941</v>
      </c>
      <c r="B837" s="288" t="s">
        <v>1942</v>
      </c>
      <c r="C837" s="292">
        <v>0.8</v>
      </c>
      <c r="D837" s="288" t="s">
        <v>1943</v>
      </c>
      <c r="E837" s="272" t="s">
        <v>1944</v>
      </c>
      <c r="F837" s="302">
        <v>237</v>
      </c>
      <c r="G837" s="272" t="s">
        <v>1944</v>
      </c>
      <c r="H837" s="302">
        <v>65</v>
      </c>
      <c r="I837" s="272" t="s">
        <v>1933</v>
      </c>
      <c r="J837" s="302">
        <v>75</v>
      </c>
      <c r="K837" s="272" t="s">
        <v>1458</v>
      </c>
      <c r="L837" s="302">
        <v>11</v>
      </c>
      <c r="M837" s="272" t="s">
        <v>1945</v>
      </c>
      <c r="N837" s="302">
        <v>9</v>
      </c>
    </row>
    <row r="838" spans="1:14">
      <c r="A838" s="269" t="s">
        <v>1946</v>
      </c>
      <c r="B838" s="286" t="s">
        <v>1947</v>
      </c>
      <c r="C838" s="287">
        <v>0.8</v>
      </c>
      <c r="D838" s="312">
        <v>0.24</v>
      </c>
      <c r="E838" s="269" t="s">
        <v>1948</v>
      </c>
      <c r="F838" s="300">
        <v>163</v>
      </c>
      <c r="G838" s="269" t="s">
        <v>1948</v>
      </c>
      <c r="H838" s="300">
        <v>44</v>
      </c>
      <c r="I838" s="269" t="s">
        <v>1949</v>
      </c>
      <c r="J838" s="300">
        <v>52</v>
      </c>
      <c r="K838" s="269" t="s">
        <v>1950</v>
      </c>
      <c r="L838" s="300">
        <v>8</v>
      </c>
      <c r="M838" s="269" t="s">
        <v>1951</v>
      </c>
      <c r="N838" s="300">
        <v>6</v>
      </c>
    </row>
    <row r="839" spans="1:14" ht="18">
      <c r="A839" s="272" t="s">
        <v>1952</v>
      </c>
      <c r="B839" s="288" t="s">
        <v>1953</v>
      </c>
      <c r="C839" s="283">
        <v>25</v>
      </c>
      <c r="D839" s="313">
        <v>0.65</v>
      </c>
      <c r="E839" s="272" t="s">
        <v>1954</v>
      </c>
      <c r="F839" s="322">
        <v>11000</v>
      </c>
      <c r="G839" s="272" t="s">
        <v>1955</v>
      </c>
      <c r="H839" s="303">
        <v>5350</v>
      </c>
      <c r="I839" s="272" t="s">
        <v>1956</v>
      </c>
      <c r="J839" s="322">
        <v>10300</v>
      </c>
      <c r="K839" s="272" t="s">
        <v>1327</v>
      </c>
      <c r="L839" s="303">
        <v>4770</v>
      </c>
      <c r="M839" s="272" t="s">
        <v>1957</v>
      </c>
      <c r="N839" s="302">
        <v>1420</v>
      </c>
    </row>
    <row r="840" spans="1:14" ht="18">
      <c r="A840" s="269" t="s">
        <v>1958</v>
      </c>
      <c r="B840" s="286" t="s">
        <v>1959</v>
      </c>
      <c r="C840" s="280">
        <v>12.9</v>
      </c>
      <c r="D840" s="312">
        <v>0.86</v>
      </c>
      <c r="E840" s="269" t="s">
        <v>1960</v>
      </c>
      <c r="F840" s="301">
        <v>8430</v>
      </c>
      <c r="G840" s="269" t="s">
        <v>1961</v>
      </c>
      <c r="H840" s="301">
        <v>2910</v>
      </c>
      <c r="I840" s="269" t="s">
        <v>1603</v>
      </c>
      <c r="J840" s="301">
        <v>6860</v>
      </c>
      <c r="K840" s="269" t="s">
        <v>1962</v>
      </c>
      <c r="L840" s="301">
        <v>1500</v>
      </c>
      <c r="M840" s="269" t="s">
        <v>1963</v>
      </c>
      <c r="N840" s="300">
        <v>442</v>
      </c>
    </row>
    <row r="841" spans="1:14">
      <c r="A841" s="272" t="s">
        <v>1964</v>
      </c>
      <c r="B841" s="288" t="s">
        <v>1965</v>
      </c>
      <c r="C841" s="292">
        <v>1.9</v>
      </c>
      <c r="D841" s="313">
        <v>0.26</v>
      </c>
      <c r="E841" s="272" t="s">
        <v>1966</v>
      </c>
      <c r="F841" s="302">
        <v>668</v>
      </c>
      <c r="G841" s="272" t="s">
        <v>1966</v>
      </c>
      <c r="H841" s="302">
        <v>182</v>
      </c>
      <c r="I841" s="272" t="s">
        <v>1530</v>
      </c>
      <c r="J841" s="302">
        <v>243</v>
      </c>
      <c r="K841" s="272" t="s">
        <v>1967</v>
      </c>
      <c r="L841" s="302">
        <v>32</v>
      </c>
      <c r="M841" s="272" t="s">
        <v>1150</v>
      </c>
      <c r="N841" s="302">
        <v>25</v>
      </c>
    </row>
    <row r="842" spans="1:14" ht="18">
      <c r="A842" s="269" t="s">
        <v>1968</v>
      </c>
      <c r="B842" s="286" t="s">
        <v>1969</v>
      </c>
      <c r="C842" s="280">
        <v>12.9</v>
      </c>
      <c r="D842" s="286" t="s">
        <v>1970</v>
      </c>
      <c r="E842" s="269" t="s">
        <v>1971</v>
      </c>
      <c r="F842" s="301">
        <v>7900</v>
      </c>
      <c r="G842" s="269" t="s">
        <v>1972</v>
      </c>
      <c r="H842" s="301">
        <v>2730</v>
      </c>
      <c r="I842" s="269" t="s">
        <v>1561</v>
      </c>
      <c r="J842" s="301">
        <v>6430</v>
      </c>
      <c r="K842" s="269" t="s">
        <v>1973</v>
      </c>
      <c r="L842" s="301">
        <v>1410</v>
      </c>
      <c r="M842" s="269" t="s">
        <v>1974</v>
      </c>
      <c r="N842" s="300">
        <v>415</v>
      </c>
    </row>
    <row r="843" spans="1:14" ht="18">
      <c r="A843" s="272" t="s">
        <v>1975</v>
      </c>
      <c r="B843" s="288" t="s">
        <v>1976</v>
      </c>
      <c r="C843" s="283">
        <v>12.9</v>
      </c>
      <c r="D843" s="288" t="s">
        <v>1977</v>
      </c>
      <c r="E843" s="272" t="s">
        <v>1978</v>
      </c>
      <c r="F843" s="303">
        <v>8270</v>
      </c>
      <c r="G843" s="272" t="s">
        <v>1979</v>
      </c>
      <c r="H843" s="303">
        <v>2850</v>
      </c>
      <c r="I843" s="272" t="s">
        <v>1064</v>
      </c>
      <c r="J843" s="303">
        <v>6730</v>
      </c>
      <c r="K843" s="272" t="s">
        <v>1980</v>
      </c>
      <c r="L843" s="303">
        <v>1480</v>
      </c>
      <c r="M843" s="272" t="s">
        <v>1981</v>
      </c>
      <c r="N843" s="302">
        <v>434</v>
      </c>
    </row>
    <row r="844" spans="1:14" ht="18">
      <c r="A844" s="269" t="s">
        <v>1982</v>
      </c>
      <c r="B844" s="286" t="s">
        <v>1983</v>
      </c>
      <c r="C844" s="280">
        <v>25</v>
      </c>
      <c r="D844" s="286" t="s">
        <v>1984</v>
      </c>
      <c r="E844" s="269" t="s">
        <v>1985</v>
      </c>
      <c r="F844" s="321">
        <v>10900</v>
      </c>
      <c r="G844" s="269" t="s">
        <v>1986</v>
      </c>
      <c r="H844" s="301">
        <v>5300</v>
      </c>
      <c r="I844" s="269" t="s">
        <v>1987</v>
      </c>
      <c r="J844" s="321">
        <v>10200</v>
      </c>
      <c r="K844" s="269" t="s">
        <v>1988</v>
      </c>
      <c r="L844" s="301">
        <v>4730</v>
      </c>
      <c r="M844" s="269" t="s">
        <v>1989</v>
      </c>
      <c r="N844" s="300">
        <v>1400</v>
      </c>
    </row>
    <row r="845" spans="1:14" ht="36">
      <c r="A845" s="294" t="s">
        <v>1990</v>
      </c>
      <c r="B845" s="293" t="s">
        <v>1991</v>
      </c>
      <c r="C845" s="331">
        <v>13.5</v>
      </c>
      <c r="D845" s="293" t="s">
        <v>1992</v>
      </c>
      <c r="E845" s="294" t="s">
        <v>1993</v>
      </c>
      <c r="F845" s="327">
        <v>11100</v>
      </c>
      <c r="G845" s="294" t="s">
        <v>1994</v>
      </c>
      <c r="H845" s="326">
        <v>3890</v>
      </c>
      <c r="I845" s="294" t="s">
        <v>1995</v>
      </c>
      <c r="J845" s="326">
        <v>9110</v>
      </c>
      <c r="K845" s="294" t="s">
        <v>1795</v>
      </c>
      <c r="L845" s="326">
        <v>2120</v>
      </c>
      <c r="M845" s="294" t="s">
        <v>1996</v>
      </c>
      <c r="N845" s="332">
        <v>602</v>
      </c>
    </row>
    <row r="846" spans="1:14" ht="18">
      <c r="A846" s="265" t="s">
        <v>1997</v>
      </c>
      <c r="B846" s="308" t="s">
        <v>1998</v>
      </c>
      <c r="C846" s="298">
        <v>25</v>
      </c>
      <c r="D846" s="308" t="s">
        <v>1999</v>
      </c>
      <c r="E846" s="265" t="s">
        <v>2000</v>
      </c>
      <c r="F846" s="299">
        <v>15100</v>
      </c>
      <c r="G846" s="265" t="s">
        <v>2001</v>
      </c>
      <c r="H846" s="329">
        <v>7330</v>
      </c>
      <c r="I846" s="265" t="s">
        <v>2002</v>
      </c>
      <c r="J846" s="299">
        <v>14100</v>
      </c>
      <c r="K846" s="265" t="s">
        <v>2003</v>
      </c>
      <c r="L846" s="329">
        <v>6530</v>
      </c>
      <c r="M846" s="265" t="s">
        <v>2004</v>
      </c>
      <c r="N846" s="310">
        <v>1940</v>
      </c>
    </row>
    <row r="847" spans="1:14" ht="18">
      <c r="A847" s="269" t="s">
        <v>2005</v>
      </c>
      <c r="B847" s="286" t="s">
        <v>2006</v>
      </c>
      <c r="C847" s="287">
        <v>0.8</v>
      </c>
      <c r="D847" s="286" t="s">
        <v>2007</v>
      </c>
      <c r="E847" s="269" t="s">
        <v>1072</v>
      </c>
      <c r="F847" s="300">
        <v>223</v>
      </c>
      <c r="G847" s="269" t="s">
        <v>1072</v>
      </c>
      <c r="H847" s="300">
        <v>61</v>
      </c>
      <c r="I847" s="269" t="s">
        <v>2008</v>
      </c>
      <c r="J847" s="300">
        <v>70</v>
      </c>
      <c r="K847" s="269" t="s">
        <v>2009</v>
      </c>
      <c r="L847" s="300">
        <v>10</v>
      </c>
      <c r="M847" s="269" t="s">
        <v>2010</v>
      </c>
      <c r="N847" s="300">
        <v>8</v>
      </c>
    </row>
    <row r="848" spans="1:14" ht="18">
      <c r="A848" s="272" t="s">
        <v>2011</v>
      </c>
      <c r="B848" s="288" t="s">
        <v>2012</v>
      </c>
      <c r="C848" s="272" t="s">
        <v>2013</v>
      </c>
      <c r="D848" s="288" t="s">
        <v>2014</v>
      </c>
      <c r="E848" s="272" t="s">
        <v>2015</v>
      </c>
      <c r="F848" s="304" t="s">
        <v>1237</v>
      </c>
      <c r="G848" s="272" t="s">
        <v>2015</v>
      </c>
      <c r="H848" s="304" t="s">
        <v>1237</v>
      </c>
      <c r="I848" s="272" t="s">
        <v>2016</v>
      </c>
      <c r="J848" s="304" t="s">
        <v>1237</v>
      </c>
      <c r="K848" s="272" t="s">
        <v>2017</v>
      </c>
      <c r="L848" s="304" t="s">
        <v>1237</v>
      </c>
      <c r="M848" s="272" t="s">
        <v>2018</v>
      </c>
      <c r="N848" s="304" t="s">
        <v>1237</v>
      </c>
    </row>
    <row r="849" spans="1:14" ht="18">
      <c r="A849" s="269" t="s">
        <v>2019</v>
      </c>
      <c r="B849" s="286" t="s">
        <v>2020</v>
      </c>
      <c r="C849" s="287">
        <v>6.2</v>
      </c>
      <c r="D849" s="286" t="s">
        <v>2021</v>
      </c>
      <c r="E849" s="269" t="s">
        <v>2022</v>
      </c>
      <c r="F849" s="301">
        <v>3080</v>
      </c>
      <c r="G849" s="269" t="s">
        <v>2023</v>
      </c>
      <c r="H849" s="300">
        <v>871</v>
      </c>
      <c r="I849" s="269" t="s">
        <v>1820</v>
      </c>
      <c r="J849" s="301">
        <v>1880</v>
      </c>
      <c r="K849" s="269" t="s">
        <v>1038</v>
      </c>
      <c r="L849" s="300">
        <v>207</v>
      </c>
      <c r="M849" s="269" t="s">
        <v>2024</v>
      </c>
      <c r="N849" s="300">
        <v>122</v>
      </c>
    </row>
    <row r="850" spans="1:14" ht="18">
      <c r="A850" s="272" t="s">
        <v>2025</v>
      </c>
      <c r="B850" s="288" t="s">
        <v>2026</v>
      </c>
      <c r="C850" s="292">
        <v>1</v>
      </c>
      <c r="D850" s="288" t="s">
        <v>2027</v>
      </c>
      <c r="E850" s="272" t="s">
        <v>2028</v>
      </c>
      <c r="F850" s="302">
        <v>204</v>
      </c>
      <c r="G850" s="272" t="s">
        <v>2028</v>
      </c>
      <c r="H850" s="302">
        <v>56</v>
      </c>
      <c r="I850" s="272" t="s">
        <v>1886</v>
      </c>
      <c r="J850" s="302">
        <v>66</v>
      </c>
      <c r="K850" s="272" t="s">
        <v>2029</v>
      </c>
      <c r="L850" s="302">
        <v>10</v>
      </c>
      <c r="M850" s="272" t="s">
        <v>2030</v>
      </c>
      <c r="N850" s="302">
        <v>8</v>
      </c>
    </row>
    <row r="851" spans="1:14">
      <c r="A851" s="269" t="s">
        <v>2031</v>
      </c>
      <c r="B851" s="286" t="s">
        <v>2032</v>
      </c>
      <c r="C851" s="269" t="s">
        <v>2033</v>
      </c>
      <c r="D851" s="286" t="s">
        <v>2034</v>
      </c>
      <c r="E851" s="269" t="s">
        <v>1751</v>
      </c>
      <c r="F851" s="300">
        <v>46</v>
      </c>
      <c r="G851" s="269" t="s">
        <v>1751</v>
      </c>
      <c r="H851" s="300">
        <v>13</v>
      </c>
      <c r="I851" s="269" t="s">
        <v>2035</v>
      </c>
      <c r="J851" s="300">
        <v>14</v>
      </c>
      <c r="K851" s="269" t="s">
        <v>1671</v>
      </c>
      <c r="L851" s="300">
        <v>2</v>
      </c>
      <c r="M851" s="269" t="s">
        <v>2036</v>
      </c>
      <c r="N851" s="300">
        <v>2</v>
      </c>
    </row>
    <row r="852" spans="1:14">
      <c r="A852" s="272" t="s">
        <v>2037</v>
      </c>
      <c r="B852" s="288" t="s">
        <v>2038</v>
      </c>
      <c r="C852" s="292">
        <v>1.1000000000000001</v>
      </c>
      <c r="D852" s="288" t="s">
        <v>2039</v>
      </c>
      <c r="E852" s="272" t="s">
        <v>1319</v>
      </c>
      <c r="F852" s="302">
        <v>528</v>
      </c>
      <c r="G852" s="272" t="s">
        <v>1319</v>
      </c>
      <c r="H852" s="302">
        <v>144</v>
      </c>
      <c r="I852" s="272" t="s">
        <v>2040</v>
      </c>
      <c r="J852" s="302">
        <v>173</v>
      </c>
      <c r="K852" s="272" t="s">
        <v>2041</v>
      </c>
      <c r="L852" s="302">
        <v>25</v>
      </c>
      <c r="M852" s="272" t="s">
        <v>2042</v>
      </c>
      <c r="N852" s="302">
        <v>20</v>
      </c>
    </row>
    <row r="853" spans="1:14">
      <c r="A853" s="269" t="s">
        <v>2043</v>
      </c>
      <c r="B853" s="286" t="s">
        <v>2044</v>
      </c>
      <c r="C853" s="287">
        <v>0.9</v>
      </c>
      <c r="D853" s="286" t="s">
        <v>2045</v>
      </c>
      <c r="E853" s="269" t="s">
        <v>2046</v>
      </c>
      <c r="F853" s="300">
        <v>479</v>
      </c>
      <c r="G853" s="269" t="s">
        <v>2046</v>
      </c>
      <c r="H853" s="300">
        <v>130</v>
      </c>
      <c r="I853" s="269" t="s">
        <v>2047</v>
      </c>
      <c r="J853" s="300">
        <v>153</v>
      </c>
      <c r="K853" s="269" t="s">
        <v>1405</v>
      </c>
      <c r="L853" s="300">
        <v>22</v>
      </c>
      <c r="M853" s="269" t="s">
        <v>2048</v>
      </c>
      <c r="N853" s="300">
        <v>18</v>
      </c>
    </row>
    <row r="854" spans="1:14">
      <c r="A854" s="272" t="s">
        <v>2049</v>
      </c>
      <c r="B854" s="288" t="s">
        <v>2050</v>
      </c>
      <c r="C854" s="292">
        <v>3.3</v>
      </c>
      <c r="D854" s="288" t="s">
        <v>2051</v>
      </c>
      <c r="E854" s="272" t="s">
        <v>1891</v>
      </c>
      <c r="F854" s="303">
        <v>2260</v>
      </c>
      <c r="G854" s="272" t="s">
        <v>2052</v>
      </c>
      <c r="H854" s="302">
        <v>617</v>
      </c>
      <c r="I854" s="272" t="s">
        <v>2053</v>
      </c>
      <c r="J854" s="303">
        <v>1010</v>
      </c>
      <c r="K854" s="272" t="s">
        <v>2054</v>
      </c>
      <c r="L854" s="302">
        <v>115</v>
      </c>
      <c r="M854" s="272" t="s">
        <v>2055</v>
      </c>
      <c r="N854" s="302">
        <v>86</v>
      </c>
    </row>
    <row r="855" spans="1:14">
      <c r="A855" s="269" t="s">
        <v>2056</v>
      </c>
      <c r="B855" s="286" t="s">
        <v>2057</v>
      </c>
      <c r="C855" s="287">
        <v>4.4000000000000004</v>
      </c>
      <c r="D855" s="286" t="s">
        <v>2058</v>
      </c>
      <c r="E855" s="269" t="s">
        <v>2059</v>
      </c>
      <c r="F855" s="301">
        <v>2730</v>
      </c>
      <c r="G855" s="269" t="s">
        <v>2060</v>
      </c>
      <c r="H855" s="300">
        <v>751</v>
      </c>
      <c r="I855" s="269" t="s">
        <v>2061</v>
      </c>
      <c r="J855" s="301">
        <v>1400</v>
      </c>
      <c r="K855" s="269" t="s">
        <v>2062</v>
      </c>
      <c r="L855" s="300">
        <v>150</v>
      </c>
      <c r="M855" s="269" t="s">
        <v>1712</v>
      </c>
      <c r="N855" s="300">
        <v>105</v>
      </c>
    </row>
    <row r="856" spans="1:14" ht="18">
      <c r="A856" s="272" t="s">
        <v>2063</v>
      </c>
      <c r="B856" s="288" t="s">
        <v>2064</v>
      </c>
      <c r="C856" s="292">
        <v>2</v>
      </c>
      <c r="D856" s="313">
        <v>0.28999999999999998</v>
      </c>
      <c r="E856" s="272" t="s">
        <v>2065</v>
      </c>
      <c r="F856" s="302">
        <v>815</v>
      </c>
      <c r="G856" s="272" t="s">
        <v>2065</v>
      </c>
      <c r="H856" s="302">
        <v>222</v>
      </c>
      <c r="I856" s="272" t="s">
        <v>1807</v>
      </c>
      <c r="J856" s="302">
        <v>301</v>
      </c>
      <c r="K856" s="272" t="s">
        <v>2066</v>
      </c>
      <c r="L856" s="302">
        <v>39</v>
      </c>
      <c r="M856" s="272" t="s">
        <v>2067</v>
      </c>
      <c r="N856" s="302">
        <v>31</v>
      </c>
    </row>
    <row r="857" spans="1:14" ht="18">
      <c r="A857" s="269" t="s">
        <v>2068</v>
      </c>
      <c r="B857" s="286" t="s">
        <v>2069</v>
      </c>
      <c r="C857" s="287">
        <v>2</v>
      </c>
      <c r="D857" s="312">
        <v>0.56000000000000005</v>
      </c>
      <c r="E857" s="269" t="s">
        <v>1292</v>
      </c>
      <c r="F857" s="300">
        <v>868</v>
      </c>
      <c r="G857" s="269" t="s">
        <v>1292</v>
      </c>
      <c r="H857" s="300">
        <v>236</v>
      </c>
      <c r="I857" s="269" t="s">
        <v>2070</v>
      </c>
      <c r="J857" s="300">
        <v>320</v>
      </c>
      <c r="K857" s="269" t="s">
        <v>2071</v>
      </c>
      <c r="L857" s="300">
        <v>42</v>
      </c>
      <c r="M857" s="269" t="s">
        <v>1295</v>
      </c>
      <c r="N857" s="300">
        <v>33</v>
      </c>
    </row>
    <row r="858" spans="1:14" ht="18">
      <c r="A858" s="272" t="s">
        <v>2072</v>
      </c>
      <c r="B858" s="288" t="s">
        <v>2073</v>
      </c>
      <c r="C858" s="292">
        <v>2</v>
      </c>
      <c r="D858" s="313">
        <v>0.76</v>
      </c>
      <c r="E858" s="272" t="s">
        <v>2065</v>
      </c>
      <c r="F858" s="302">
        <v>812</v>
      </c>
      <c r="G858" s="272" t="s">
        <v>2065</v>
      </c>
      <c r="H858" s="302">
        <v>221</v>
      </c>
      <c r="I858" s="272" t="s">
        <v>2074</v>
      </c>
      <c r="J858" s="302">
        <v>299</v>
      </c>
      <c r="K858" s="272" t="s">
        <v>2075</v>
      </c>
      <c r="L858" s="302">
        <v>39</v>
      </c>
      <c r="M858" s="272" t="s">
        <v>2076</v>
      </c>
      <c r="N858" s="302">
        <v>31</v>
      </c>
    </row>
    <row r="859" spans="1:14" ht="18">
      <c r="A859" s="269" t="s">
        <v>2077</v>
      </c>
      <c r="B859" s="286" t="s">
        <v>2078</v>
      </c>
      <c r="C859" s="280">
        <v>40</v>
      </c>
      <c r="D859" s="312">
        <v>0.48</v>
      </c>
      <c r="E859" s="269" t="s">
        <v>2079</v>
      </c>
      <c r="F859" s="301">
        <v>7170</v>
      </c>
      <c r="G859" s="269" t="s">
        <v>2080</v>
      </c>
      <c r="H859" s="301">
        <v>4550</v>
      </c>
      <c r="I859" s="269" t="s">
        <v>2081</v>
      </c>
      <c r="J859" s="301">
        <v>7090</v>
      </c>
      <c r="K859" s="269" t="s">
        <v>2082</v>
      </c>
      <c r="L859" s="301">
        <v>4690</v>
      </c>
      <c r="M859" s="269" t="s">
        <v>1450</v>
      </c>
      <c r="N859" s="300">
        <v>2040</v>
      </c>
    </row>
    <row r="860" spans="1:14" ht="18">
      <c r="A860" s="272" t="s">
        <v>2083</v>
      </c>
      <c r="B860" s="288" t="s">
        <v>2084</v>
      </c>
      <c r="C860" s="272" t="s">
        <v>2085</v>
      </c>
      <c r="D860" s="313">
        <v>0.06</v>
      </c>
      <c r="E860" s="272" t="s">
        <v>2086</v>
      </c>
      <c r="F860" s="302">
        <v>2</v>
      </c>
      <c r="G860" s="272" t="s">
        <v>2086</v>
      </c>
      <c r="H860" s="304" t="s">
        <v>1237</v>
      </c>
      <c r="I860" s="272" t="s">
        <v>2087</v>
      </c>
      <c r="J860" s="304" t="s">
        <v>1237</v>
      </c>
      <c r="K860" s="272" t="s">
        <v>2088</v>
      </c>
      <c r="L860" s="304" t="s">
        <v>1237</v>
      </c>
      <c r="M860" s="272" t="s">
        <v>2089</v>
      </c>
      <c r="N860" s="304" t="s">
        <v>1237</v>
      </c>
    </row>
    <row r="861" spans="1:14" ht="18">
      <c r="A861" s="269" t="s">
        <v>2090</v>
      </c>
      <c r="B861" s="286" t="s">
        <v>2091</v>
      </c>
      <c r="C861" s="269" t="s">
        <v>2085</v>
      </c>
      <c r="D861" s="312">
        <v>7.0000000000000007E-2</v>
      </c>
      <c r="E861" s="269" t="s">
        <v>2092</v>
      </c>
      <c r="F861" s="300">
        <v>1</v>
      </c>
      <c r="G861" s="269" t="s">
        <v>2092</v>
      </c>
      <c r="H861" s="305" t="s">
        <v>1237</v>
      </c>
      <c r="I861" s="269" t="s">
        <v>2093</v>
      </c>
      <c r="J861" s="305" t="s">
        <v>1237</v>
      </c>
      <c r="K861" s="269" t="s">
        <v>2094</v>
      </c>
      <c r="L861" s="305" t="s">
        <v>1237</v>
      </c>
      <c r="M861" s="269" t="s">
        <v>2095</v>
      </c>
      <c r="N861" s="305" t="s">
        <v>1237</v>
      </c>
    </row>
    <row r="862" spans="1:14" ht="18">
      <c r="A862" s="288" t="s">
        <v>2096</v>
      </c>
      <c r="B862" s="288" t="s">
        <v>2097</v>
      </c>
      <c r="C862" s="272" t="s">
        <v>2085</v>
      </c>
      <c r="D862" s="313">
        <v>0.05</v>
      </c>
      <c r="E862" s="272" t="s">
        <v>2098</v>
      </c>
      <c r="F862" s="304" t="s">
        <v>1237</v>
      </c>
      <c r="G862" s="272" t="s">
        <v>2098</v>
      </c>
      <c r="H862" s="304" t="s">
        <v>1237</v>
      </c>
      <c r="I862" s="272" t="s">
        <v>1770</v>
      </c>
      <c r="J862" s="304" t="s">
        <v>1237</v>
      </c>
      <c r="K862" s="272" t="s">
        <v>2099</v>
      </c>
      <c r="L862" s="304" t="s">
        <v>1237</v>
      </c>
      <c r="M862" s="272" t="s">
        <v>2100</v>
      </c>
      <c r="N862" s="304" t="s">
        <v>1237</v>
      </c>
    </row>
    <row r="863" spans="1:14" ht="18">
      <c r="A863" s="269" t="s">
        <v>2101</v>
      </c>
      <c r="B863" s="286" t="s">
        <v>2102</v>
      </c>
      <c r="C863" s="287">
        <v>1.4</v>
      </c>
      <c r="D863" s="312">
        <v>0.21</v>
      </c>
      <c r="E863" s="269" t="s">
        <v>2103</v>
      </c>
      <c r="F863" s="300">
        <v>449</v>
      </c>
      <c r="G863" s="269" t="s">
        <v>2103</v>
      </c>
      <c r="H863" s="300">
        <v>122</v>
      </c>
      <c r="I863" s="269" t="s">
        <v>2047</v>
      </c>
      <c r="J863" s="300">
        <v>153</v>
      </c>
      <c r="K863" s="269" t="s">
        <v>1184</v>
      </c>
      <c r="L863" s="300">
        <v>21</v>
      </c>
      <c r="M863" s="269" t="s">
        <v>2104</v>
      </c>
      <c r="N863" s="300">
        <v>17</v>
      </c>
    </row>
    <row r="864" spans="1:14" ht="18">
      <c r="A864" s="272" t="s">
        <v>2105</v>
      </c>
      <c r="B864" s="288" t="s">
        <v>2106</v>
      </c>
      <c r="C864" s="283">
        <v>800</v>
      </c>
      <c r="D864" s="313">
        <v>0.65</v>
      </c>
      <c r="E864" s="272" t="s">
        <v>2107</v>
      </c>
      <c r="F864" s="303">
        <v>7500</v>
      </c>
      <c r="G864" s="272" t="s">
        <v>2108</v>
      </c>
      <c r="H864" s="303">
        <v>9710</v>
      </c>
      <c r="I864" s="272" t="s">
        <v>2109</v>
      </c>
      <c r="J864" s="303">
        <v>8070</v>
      </c>
      <c r="K864" s="272" t="s">
        <v>2110</v>
      </c>
      <c r="L864" s="303">
        <v>9910</v>
      </c>
      <c r="M864" s="272" t="s">
        <v>1698</v>
      </c>
      <c r="N864" s="322">
        <v>11300</v>
      </c>
    </row>
    <row r="865" spans="1:14">
      <c r="A865" s="269" t="s">
        <v>2111</v>
      </c>
      <c r="B865" s="286" t="s">
        <v>2112</v>
      </c>
      <c r="C865" s="269" t="s">
        <v>2113</v>
      </c>
      <c r="D865" s="312">
        <v>0.02</v>
      </c>
      <c r="E865" s="269" t="s">
        <v>2114</v>
      </c>
      <c r="F865" s="305" t="s">
        <v>1237</v>
      </c>
      <c r="G865" s="269" t="s">
        <v>2114</v>
      </c>
      <c r="H865" s="305" t="s">
        <v>1237</v>
      </c>
      <c r="I865" s="269" t="s">
        <v>2115</v>
      </c>
      <c r="J865" s="305" t="s">
        <v>1237</v>
      </c>
      <c r="K865" s="269" t="s">
        <v>2116</v>
      </c>
      <c r="L865" s="305" t="s">
        <v>1237</v>
      </c>
      <c r="M865" s="269" t="s">
        <v>2117</v>
      </c>
      <c r="N865" s="305" t="s">
        <v>1237</v>
      </c>
    </row>
    <row r="866" spans="1:14">
      <c r="A866" s="272" t="s">
        <v>2118</v>
      </c>
      <c r="B866" s="288" t="s">
        <v>2119</v>
      </c>
      <c r="C866" s="292">
        <v>3.5</v>
      </c>
      <c r="D866" s="288" t="s">
        <v>2120</v>
      </c>
      <c r="E866" s="272" t="s">
        <v>2121</v>
      </c>
      <c r="F866" s="303">
        <v>2150</v>
      </c>
      <c r="G866" s="272" t="s">
        <v>2122</v>
      </c>
      <c r="H866" s="302">
        <v>588</v>
      </c>
      <c r="I866" s="272" t="s">
        <v>2123</v>
      </c>
      <c r="J866" s="302">
        <v>984</v>
      </c>
      <c r="K866" s="272" t="s">
        <v>2124</v>
      </c>
      <c r="L866" s="302">
        <v>111</v>
      </c>
      <c r="M866" s="272" t="s">
        <v>2125</v>
      </c>
      <c r="N866" s="302">
        <v>82</v>
      </c>
    </row>
    <row r="867" spans="1:14">
      <c r="A867" s="269" t="s">
        <v>2126</v>
      </c>
      <c r="B867" s="286" t="s">
        <v>2127</v>
      </c>
      <c r="C867" s="287">
        <v>3.5</v>
      </c>
      <c r="D867" s="286" t="s">
        <v>2128</v>
      </c>
      <c r="E867" s="269" t="s">
        <v>1703</v>
      </c>
      <c r="F867" s="301">
        <v>2130</v>
      </c>
      <c r="G867" s="269" t="s">
        <v>2129</v>
      </c>
      <c r="H867" s="300">
        <v>580</v>
      </c>
      <c r="I867" s="269" t="s">
        <v>2130</v>
      </c>
      <c r="J867" s="300">
        <v>971</v>
      </c>
      <c r="K867" s="269" t="s">
        <v>2131</v>
      </c>
      <c r="L867" s="300">
        <v>110</v>
      </c>
      <c r="M867" s="269" t="s">
        <v>2132</v>
      </c>
      <c r="N867" s="300">
        <v>81</v>
      </c>
    </row>
    <row r="868" spans="1:14" ht="18">
      <c r="A868" s="272" t="s">
        <v>2133</v>
      </c>
      <c r="B868" s="288" t="s">
        <v>2134</v>
      </c>
      <c r="C868" s="292">
        <v>2.6</v>
      </c>
      <c r="D868" s="288" t="s">
        <v>2135</v>
      </c>
      <c r="E868" s="272" t="s">
        <v>1486</v>
      </c>
      <c r="F868" s="303">
        <v>1380</v>
      </c>
      <c r="G868" s="272" t="s">
        <v>1486</v>
      </c>
      <c r="H868" s="302">
        <v>376</v>
      </c>
      <c r="I868" s="272" t="s">
        <v>2136</v>
      </c>
      <c r="J868" s="302">
        <v>555</v>
      </c>
      <c r="K868" s="272" t="s">
        <v>2137</v>
      </c>
      <c r="L868" s="302">
        <v>68</v>
      </c>
      <c r="M868" s="272" t="s">
        <v>2138</v>
      </c>
      <c r="N868" s="302">
        <v>52</v>
      </c>
    </row>
    <row r="869" spans="1:14" ht="18">
      <c r="A869" s="269" t="s">
        <v>2139</v>
      </c>
      <c r="B869" s="286" t="s">
        <v>2140</v>
      </c>
      <c r="C869" s="287">
        <v>3</v>
      </c>
      <c r="D869" s="286" t="s">
        <v>2141</v>
      </c>
      <c r="E869" s="269" t="s">
        <v>2142</v>
      </c>
      <c r="F869" s="301">
        <v>1440</v>
      </c>
      <c r="G869" s="269" t="s">
        <v>2142</v>
      </c>
      <c r="H869" s="300">
        <v>392</v>
      </c>
      <c r="I869" s="269" t="s">
        <v>2143</v>
      </c>
      <c r="J869" s="300">
        <v>613</v>
      </c>
      <c r="K869" s="269" t="s">
        <v>2144</v>
      </c>
      <c r="L869" s="300">
        <v>72</v>
      </c>
      <c r="M869" s="269" t="s">
        <v>2145</v>
      </c>
      <c r="N869" s="300">
        <v>54</v>
      </c>
    </row>
    <row r="870" spans="1:14">
      <c r="A870" s="272" t="s">
        <v>2146</v>
      </c>
      <c r="B870" s="288" t="s">
        <v>2147</v>
      </c>
      <c r="C870" s="292">
        <v>0.4</v>
      </c>
      <c r="D870" s="288" t="s">
        <v>2148</v>
      </c>
      <c r="E870" s="272" t="s">
        <v>2149</v>
      </c>
      <c r="F870" s="302">
        <v>123</v>
      </c>
      <c r="G870" s="272" t="s">
        <v>2149</v>
      </c>
      <c r="H870" s="302">
        <v>33</v>
      </c>
      <c r="I870" s="272" t="s">
        <v>2150</v>
      </c>
      <c r="J870" s="302">
        <v>37</v>
      </c>
      <c r="K870" s="272" t="s">
        <v>2151</v>
      </c>
      <c r="L870" s="302">
        <v>6</v>
      </c>
      <c r="M870" s="272" t="s">
        <v>2152</v>
      </c>
      <c r="N870" s="302">
        <v>5</v>
      </c>
    </row>
    <row r="871" spans="1:14" ht="18">
      <c r="A871" s="269" t="s">
        <v>2153</v>
      </c>
      <c r="B871" s="286" t="s">
        <v>2154</v>
      </c>
      <c r="C871" s="287">
        <v>0.3</v>
      </c>
      <c r="D871" s="286" t="s">
        <v>2155</v>
      </c>
      <c r="E871" s="269" t="s">
        <v>2156</v>
      </c>
      <c r="F871" s="300">
        <v>64</v>
      </c>
      <c r="G871" s="269" t="s">
        <v>2156</v>
      </c>
      <c r="H871" s="300">
        <v>17</v>
      </c>
      <c r="I871" s="269" t="s">
        <v>1184</v>
      </c>
      <c r="J871" s="300">
        <v>19</v>
      </c>
      <c r="K871" s="269" t="s">
        <v>2157</v>
      </c>
      <c r="L871" s="300">
        <v>3</v>
      </c>
      <c r="M871" s="269" t="s">
        <v>2158</v>
      </c>
      <c r="N871" s="300">
        <v>2</v>
      </c>
    </row>
    <row r="872" spans="1:14">
      <c r="A872" s="272" t="s">
        <v>2159</v>
      </c>
      <c r="B872" s="288" t="s">
        <v>2160</v>
      </c>
      <c r="C872" s="292">
        <v>3.2</v>
      </c>
      <c r="D872" s="288" t="s">
        <v>1943</v>
      </c>
      <c r="E872" s="272" t="s">
        <v>2161</v>
      </c>
      <c r="F872" s="303">
        <v>1720</v>
      </c>
      <c r="G872" s="272" t="s">
        <v>2162</v>
      </c>
      <c r="H872" s="302">
        <v>470</v>
      </c>
      <c r="I872" s="272" t="s">
        <v>1487</v>
      </c>
      <c r="J872" s="302">
        <v>755</v>
      </c>
      <c r="K872" s="272" t="s">
        <v>2163</v>
      </c>
      <c r="L872" s="302">
        <v>87</v>
      </c>
      <c r="M872" s="272" t="s">
        <v>1780</v>
      </c>
      <c r="N872" s="302">
        <v>65</v>
      </c>
    </row>
    <row r="873" spans="1:14" ht="15.75">
      <c r="A873" s="269" t="s">
        <v>2164</v>
      </c>
      <c r="B873" s="286" t="s">
        <v>2165</v>
      </c>
      <c r="C873" s="287">
        <v>3.2</v>
      </c>
      <c r="D873" s="286" t="s">
        <v>2166</v>
      </c>
      <c r="E873" s="269" t="s">
        <v>2167</v>
      </c>
      <c r="F873" s="301">
        <v>1220</v>
      </c>
      <c r="G873" s="269" t="s">
        <v>2167</v>
      </c>
      <c r="H873" s="300">
        <v>333</v>
      </c>
      <c r="I873" s="269" t="s">
        <v>2168</v>
      </c>
      <c r="J873" s="300">
        <v>535</v>
      </c>
      <c r="K873" s="269" t="s">
        <v>2169</v>
      </c>
      <c r="L873" s="300">
        <v>62</v>
      </c>
      <c r="M873" s="269" t="s">
        <v>2170</v>
      </c>
      <c r="N873" s="300">
        <v>46</v>
      </c>
    </row>
    <row r="874" spans="1:14" ht="18">
      <c r="A874" s="272" t="s">
        <v>2171</v>
      </c>
      <c r="B874" s="288" t="s">
        <v>2172</v>
      </c>
      <c r="C874" s="272" t="s">
        <v>2173</v>
      </c>
      <c r="D874" s="288" t="s">
        <v>2174</v>
      </c>
      <c r="E874" s="272" t="s">
        <v>2175</v>
      </c>
      <c r="F874" s="302">
        <v>6</v>
      </c>
      <c r="G874" s="272" t="s">
        <v>2175</v>
      </c>
      <c r="H874" s="302">
        <v>2</v>
      </c>
      <c r="I874" s="272" t="s">
        <v>2176</v>
      </c>
      <c r="J874" s="302">
        <v>2</v>
      </c>
      <c r="K874" s="272" t="s">
        <v>2177</v>
      </c>
      <c r="L874" s="304" t="s">
        <v>1237</v>
      </c>
      <c r="M874" s="272" t="s">
        <v>2178</v>
      </c>
      <c r="N874" s="304" t="s">
        <v>1237</v>
      </c>
    </row>
    <row r="875" spans="1:14" ht="18">
      <c r="A875" s="269" t="s">
        <v>2179</v>
      </c>
      <c r="B875" s="286" t="s">
        <v>2180</v>
      </c>
      <c r="C875" s="269" t="s">
        <v>2173</v>
      </c>
      <c r="D875" s="286" t="s">
        <v>2181</v>
      </c>
      <c r="E875" s="269" t="s">
        <v>2182</v>
      </c>
      <c r="F875" s="300">
        <v>6</v>
      </c>
      <c r="G875" s="269" t="s">
        <v>2182</v>
      </c>
      <c r="H875" s="300">
        <v>2</v>
      </c>
      <c r="I875" s="269" t="s">
        <v>2183</v>
      </c>
      <c r="J875" s="300">
        <v>2</v>
      </c>
      <c r="K875" s="269" t="s">
        <v>1477</v>
      </c>
      <c r="L875" s="305" t="s">
        <v>1237</v>
      </c>
      <c r="M875" s="269" t="s">
        <v>2184</v>
      </c>
      <c r="N875" s="305" t="s">
        <v>1237</v>
      </c>
    </row>
    <row r="876" spans="1:14" ht="18">
      <c r="A876" s="272" t="s">
        <v>2185</v>
      </c>
      <c r="B876" s="288" t="s">
        <v>2186</v>
      </c>
      <c r="C876" s="272" t="s">
        <v>2173</v>
      </c>
      <c r="D876" s="288" t="s">
        <v>2187</v>
      </c>
      <c r="E876" s="272" t="s">
        <v>1036</v>
      </c>
      <c r="F876" s="302">
        <v>8</v>
      </c>
      <c r="G876" s="272" t="s">
        <v>1036</v>
      </c>
      <c r="H876" s="302">
        <v>2</v>
      </c>
      <c r="I876" s="272" t="s">
        <v>2188</v>
      </c>
      <c r="J876" s="302">
        <v>2</v>
      </c>
      <c r="K876" s="272" t="s">
        <v>2189</v>
      </c>
      <c r="L876" s="304" t="s">
        <v>1237</v>
      </c>
      <c r="M876" s="272" t="s">
        <v>2190</v>
      </c>
      <c r="N876" s="304" t="s">
        <v>1237</v>
      </c>
    </row>
    <row r="877" spans="1:14">
      <c r="A877" s="275" t="s">
        <v>2191</v>
      </c>
      <c r="B877" s="289" t="s">
        <v>2192</v>
      </c>
      <c r="C877" s="275" t="s">
        <v>2173</v>
      </c>
      <c r="D877" s="289" t="s">
        <v>2193</v>
      </c>
      <c r="E877" s="275" t="s">
        <v>2194</v>
      </c>
      <c r="F877" s="306">
        <v>8</v>
      </c>
      <c r="G877" s="275" t="s">
        <v>2194</v>
      </c>
      <c r="H877" s="306">
        <v>2</v>
      </c>
      <c r="I877" s="275" t="s">
        <v>2195</v>
      </c>
      <c r="J877" s="306">
        <v>2</v>
      </c>
      <c r="K877" s="275" t="s">
        <v>2196</v>
      </c>
      <c r="L877" s="307" t="s">
        <v>1237</v>
      </c>
      <c r="M877" s="275" t="s">
        <v>2197</v>
      </c>
      <c r="N877" s="307" t="s">
        <v>1237</v>
      </c>
    </row>
    <row r="878" spans="1:14">
      <c r="A878" s="265" t="s">
        <v>2198</v>
      </c>
      <c r="B878" s="308" t="s">
        <v>2199</v>
      </c>
      <c r="C878" s="278">
        <v>1.8</v>
      </c>
      <c r="D878" s="308" t="s">
        <v>2193</v>
      </c>
      <c r="E878" s="265" t="s">
        <v>2200</v>
      </c>
      <c r="F878" s="310">
        <v>350</v>
      </c>
      <c r="G878" s="265" t="s">
        <v>2200</v>
      </c>
      <c r="H878" s="310">
        <v>95</v>
      </c>
      <c r="I878" s="265" t="s">
        <v>2201</v>
      </c>
      <c r="J878" s="310">
        <v>126</v>
      </c>
      <c r="K878" s="265" t="s">
        <v>2202</v>
      </c>
      <c r="L878" s="310">
        <v>17</v>
      </c>
      <c r="M878" s="265" t="s">
        <v>2203</v>
      </c>
      <c r="N878" s="310">
        <v>13</v>
      </c>
    </row>
    <row r="879" spans="1:14">
      <c r="A879" s="269" t="s">
        <v>2204</v>
      </c>
      <c r="B879" s="286" t="s">
        <v>2205</v>
      </c>
      <c r="C879" s="287">
        <v>0.3</v>
      </c>
      <c r="D879" s="286" t="s">
        <v>2206</v>
      </c>
      <c r="E879" s="269" t="s">
        <v>2207</v>
      </c>
      <c r="F879" s="300">
        <v>99</v>
      </c>
      <c r="G879" s="269" t="s">
        <v>2207</v>
      </c>
      <c r="H879" s="300">
        <v>27</v>
      </c>
      <c r="I879" s="269" t="s">
        <v>2208</v>
      </c>
      <c r="J879" s="300">
        <v>30</v>
      </c>
      <c r="K879" s="269" t="s">
        <v>2209</v>
      </c>
      <c r="L879" s="300">
        <v>5</v>
      </c>
      <c r="M879" s="269" t="s">
        <v>2210</v>
      </c>
      <c r="N879" s="300">
        <v>4</v>
      </c>
    </row>
    <row r="880" spans="1:14" ht="18">
      <c r="A880" s="272" t="s">
        <v>2211</v>
      </c>
      <c r="B880" s="288" t="s">
        <v>2212</v>
      </c>
      <c r="C880" s="292">
        <v>0.3</v>
      </c>
      <c r="D880" s="288" t="s">
        <v>2213</v>
      </c>
      <c r="E880" s="272" t="s">
        <v>2214</v>
      </c>
      <c r="F880" s="302">
        <v>113</v>
      </c>
      <c r="G880" s="272" t="s">
        <v>2214</v>
      </c>
      <c r="H880" s="302">
        <v>31</v>
      </c>
      <c r="I880" s="272" t="s">
        <v>2215</v>
      </c>
      <c r="J880" s="302">
        <v>34</v>
      </c>
      <c r="K880" s="272" t="s">
        <v>2216</v>
      </c>
      <c r="L880" s="302">
        <v>5</v>
      </c>
      <c r="M880" s="272" t="s">
        <v>2217</v>
      </c>
      <c r="N880" s="302">
        <v>4</v>
      </c>
    </row>
    <row r="881" spans="1:14" ht="18">
      <c r="A881" s="269" t="s">
        <v>2218</v>
      </c>
      <c r="B881" s="286" t="s">
        <v>2219</v>
      </c>
      <c r="C881" s="269" t="s">
        <v>2173</v>
      </c>
      <c r="D881" s="286" t="s">
        <v>2220</v>
      </c>
      <c r="E881" s="269" t="s">
        <v>2221</v>
      </c>
      <c r="F881" s="300">
        <v>5</v>
      </c>
      <c r="G881" s="269" t="s">
        <v>2221</v>
      </c>
      <c r="H881" s="300">
        <v>1</v>
      </c>
      <c r="I881" s="269" t="s">
        <v>2222</v>
      </c>
      <c r="J881" s="300">
        <v>1</v>
      </c>
      <c r="K881" s="269" t="s">
        <v>2223</v>
      </c>
      <c r="L881" s="305" t="s">
        <v>1237</v>
      </c>
      <c r="M881" s="269" t="s">
        <v>2224</v>
      </c>
      <c r="N881" s="305" t="s">
        <v>1237</v>
      </c>
    </row>
    <row r="882" spans="1:14" ht="18">
      <c r="A882" s="272" t="s">
        <v>2225</v>
      </c>
      <c r="B882" s="288" t="s">
        <v>2226</v>
      </c>
      <c r="C882" s="272" t="s">
        <v>2227</v>
      </c>
      <c r="D882" s="288" t="s">
        <v>2228</v>
      </c>
      <c r="E882" s="272" t="s">
        <v>2229</v>
      </c>
      <c r="F882" s="302">
        <v>25</v>
      </c>
      <c r="G882" s="272" t="s">
        <v>2229</v>
      </c>
      <c r="H882" s="302">
        <v>7</v>
      </c>
      <c r="I882" s="272" t="s">
        <v>2230</v>
      </c>
      <c r="J882" s="302">
        <v>7</v>
      </c>
      <c r="K882" s="272" t="s">
        <v>2231</v>
      </c>
      <c r="L882" s="302">
        <v>1</v>
      </c>
      <c r="M882" s="272" t="s">
        <v>2232</v>
      </c>
      <c r="N882" s="304" t="s">
        <v>1237</v>
      </c>
    </row>
    <row r="883" spans="1:14">
      <c r="A883" s="269" t="s">
        <v>2233</v>
      </c>
      <c r="B883" s="286" t="s">
        <v>2234</v>
      </c>
      <c r="C883" s="287">
        <v>0.6</v>
      </c>
      <c r="D883" s="286" t="s">
        <v>2235</v>
      </c>
      <c r="E883" s="269" t="s">
        <v>2236</v>
      </c>
      <c r="F883" s="300">
        <v>192</v>
      </c>
      <c r="G883" s="269" t="s">
        <v>2236</v>
      </c>
      <c r="H883" s="300">
        <v>52</v>
      </c>
      <c r="I883" s="269" t="s">
        <v>2237</v>
      </c>
      <c r="J883" s="300">
        <v>60</v>
      </c>
      <c r="K883" s="269" t="s">
        <v>2238</v>
      </c>
      <c r="L883" s="300">
        <v>9</v>
      </c>
      <c r="M883" s="269" t="s">
        <v>2239</v>
      </c>
      <c r="N883" s="300">
        <v>7</v>
      </c>
    </row>
    <row r="884" spans="1:14">
      <c r="A884" s="272" t="s">
        <v>2240</v>
      </c>
      <c r="B884" s="288" t="s">
        <v>2241</v>
      </c>
      <c r="C884" s="272" t="s">
        <v>2242</v>
      </c>
      <c r="D884" s="288" t="s">
        <v>2220</v>
      </c>
      <c r="E884" s="272" t="s">
        <v>2243</v>
      </c>
      <c r="F884" s="302">
        <v>12</v>
      </c>
      <c r="G884" s="272" t="s">
        <v>2243</v>
      </c>
      <c r="H884" s="302">
        <v>3</v>
      </c>
      <c r="I884" s="272" t="s">
        <v>2244</v>
      </c>
      <c r="J884" s="302">
        <v>4</v>
      </c>
      <c r="K884" s="272" t="s">
        <v>2245</v>
      </c>
      <c r="L884" s="304" t="s">
        <v>1237</v>
      </c>
      <c r="M884" s="272" t="s">
        <v>1476</v>
      </c>
      <c r="N884" s="304" t="s">
        <v>1237</v>
      </c>
    </row>
    <row r="885" spans="1:14">
      <c r="A885" s="269" t="s">
        <v>2246</v>
      </c>
      <c r="B885" s="286" t="s">
        <v>2247</v>
      </c>
      <c r="C885" s="287">
        <v>0.3</v>
      </c>
      <c r="D885" s="286" t="s">
        <v>2248</v>
      </c>
      <c r="E885" s="269" t="s">
        <v>2249</v>
      </c>
      <c r="F885" s="300">
        <v>99</v>
      </c>
      <c r="G885" s="269" t="s">
        <v>2249</v>
      </c>
      <c r="H885" s="300">
        <v>27</v>
      </c>
      <c r="I885" s="269" t="s">
        <v>2250</v>
      </c>
      <c r="J885" s="300">
        <v>30</v>
      </c>
      <c r="K885" s="269" t="s">
        <v>2251</v>
      </c>
      <c r="L885" s="300">
        <v>5</v>
      </c>
      <c r="M885" s="269" t="s">
        <v>2252</v>
      </c>
      <c r="N885" s="300">
        <v>4</v>
      </c>
    </row>
    <row r="886" spans="1:14">
      <c r="A886" s="272" t="s">
        <v>2253</v>
      </c>
      <c r="B886" s="288" t="s">
        <v>2254</v>
      </c>
      <c r="C886" s="292">
        <v>0.6</v>
      </c>
      <c r="D886" s="313">
        <v>0.2</v>
      </c>
      <c r="E886" s="272" t="s">
        <v>2255</v>
      </c>
      <c r="F886" s="302">
        <v>124</v>
      </c>
      <c r="G886" s="272" t="s">
        <v>2255</v>
      </c>
      <c r="H886" s="302">
        <v>34</v>
      </c>
      <c r="I886" s="272" t="s">
        <v>1377</v>
      </c>
      <c r="J886" s="302">
        <v>38</v>
      </c>
      <c r="K886" s="272" t="s">
        <v>2256</v>
      </c>
      <c r="L886" s="302">
        <v>6</v>
      </c>
      <c r="M886" s="272" t="s">
        <v>2257</v>
      </c>
      <c r="N886" s="302">
        <v>5</v>
      </c>
    </row>
    <row r="887" spans="1:14">
      <c r="A887" s="269" t="s">
        <v>2258</v>
      </c>
      <c r="B887" s="286" t="s">
        <v>2259</v>
      </c>
      <c r="C887" s="287">
        <v>9.8000000000000007</v>
      </c>
      <c r="D887" s="312">
        <v>0.35</v>
      </c>
      <c r="E887" s="269" t="s">
        <v>2260</v>
      </c>
      <c r="F887" s="301">
        <v>3970</v>
      </c>
      <c r="G887" s="269" t="s">
        <v>2261</v>
      </c>
      <c r="H887" s="301">
        <v>1240</v>
      </c>
      <c r="I887" s="269" t="s">
        <v>2262</v>
      </c>
      <c r="J887" s="301">
        <v>2960</v>
      </c>
      <c r="K887" s="269" t="s">
        <v>2263</v>
      </c>
      <c r="L887" s="300">
        <v>467</v>
      </c>
      <c r="M887" s="269" t="s">
        <v>2264</v>
      </c>
      <c r="N887" s="300">
        <v>178</v>
      </c>
    </row>
    <row r="888" spans="1:14" ht="18">
      <c r="A888" s="272" t="s">
        <v>2265</v>
      </c>
      <c r="B888" s="288" t="s">
        <v>2266</v>
      </c>
      <c r="C888" s="292">
        <v>0.4</v>
      </c>
      <c r="D888" s="313">
        <v>0.19</v>
      </c>
      <c r="E888" s="272" t="s">
        <v>2267</v>
      </c>
      <c r="F888" s="302">
        <v>86</v>
      </c>
      <c r="G888" s="272" t="s">
        <v>2267</v>
      </c>
      <c r="H888" s="302">
        <v>23</v>
      </c>
      <c r="I888" s="272" t="s">
        <v>2268</v>
      </c>
      <c r="J888" s="302">
        <v>26</v>
      </c>
      <c r="K888" s="272" t="s">
        <v>2269</v>
      </c>
      <c r="L888" s="302">
        <v>4</v>
      </c>
      <c r="M888" s="272" t="s">
        <v>2270</v>
      </c>
      <c r="N888" s="302">
        <v>3</v>
      </c>
    </row>
    <row r="889" spans="1:14" ht="18">
      <c r="A889" s="286" t="s">
        <v>2271</v>
      </c>
      <c r="B889" s="286" t="s">
        <v>2272</v>
      </c>
      <c r="C889" s="280">
        <v>67</v>
      </c>
      <c r="D889" s="312">
        <v>0.57999999999999996</v>
      </c>
      <c r="E889" s="269" t="s">
        <v>2273</v>
      </c>
      <c r="F889" s="301">
        <v>7940</v>
      </c>
      <c r="G889" s="269" t="s">
        <v>2274</v>
      </c>
      <c r="H889" s="301">
        <v>6490</v>
      </c>
      <c r="I889" s="269" t="s">
        <v>2275</v>
      </c>
      <c r="J889" s="301">
        <v>8140</v>
      </c>
      <c r="K889" s="269" t="s">
        <v>2276</v>
      </c>
      <c r="L889" s="301">
        <v>6960</v>
      </c>
      <c r="M889" s="269" t="s">
        <v>2277</v>
      </c>
      <c r="N889" s="300">
        <v>4380</v>
      </c>
    </row>
    <row r="890" spans="1:14" ht="18">
      <c r="A890" s="272" t="s">
        <v>2278</v>
      </c>
      <c r="B890" s="288" t="s">
        <v>2279</v>
      </c>
      <c r="C890" s="272" t="s">
        <v>2280</v>
      </c>
      <c r="D890" s="313">
        <v>0.11</v>
      </c>
      <c r="E890" s="272" t="s">
        <v>2281</v>
      </c>
      <c r="F890" s="302">
        <v>48</v>
      </c>
      <c r="G890" s="272" t="s">
        <v>2281</v>
      </c>
      <c r="H890" s="302">
        <v>13</v>
      </c>
      <c r="I890" s="272" t="s">
        <v>2282</v>
      </c>
      <c r="J890" s="302">
        <v>14</v>
      </c>
      <c r="K890" s="272" t="s">
        <v>2283</v>
      </c>
      <c r="L890" s="302">
        <v>2</v>
      </c>
      <c r="M890" s="272" t="s">
        <v>2284</v>
      </c>
      <c r="N890" s="302">
        <v>2</v>
      </c>
    </row>
    <row r="891" spans="1:14" ht="18">
      <c r="A891" s="269" t="s">
        <v>2285</v>
      </c>
      <c r="B891" s="286" t="s">
        <v>2286</v>
      </c>
      <c r="C891" s="269" t="s">
        <v>2287</v>
      </c>
      <c r="D891" s="312">
        <v>0.19</v>
      </c>
      <c r="E891" s="269" t="s">
        <v>2288</v>
      </c>
      <c r="F891" s="300">
        <v>63</v>
      </c>
      <c r="G891" s="269" t="s">
        <v>2288</v>
      </c>
      <c r="H891" s="300">
        <v>17</v>
      </c>
      <c r="I891" s="269" t="s">
        <v>2289</v>
      </c>
      <c r="J891" s="300">
        <v>19</v>
      </c>
      <c r="K891" s="269" t="s">
        <v>2270</v>
      </c>
      <c r="L891" s="300">
        <v>3</v>
      </c>
      <c r="M891" s="269" t="s">
        <v>2290</v>
      </c>
      <c r="N891" s="300">
        <v>2</v>
      </c>
    </row>
    <row r="892" spans="1:14" ht="18">
      <c r="A892" s="272" t="s">
        <v>2291</v>
      </c>
      <c r="B892" s="288" t="s">
        <v>2292</v>
      </c>
      <c r="C892" s="292">
        <v>0.3</v>
      </c>
      <c r="D892" s="313">
        <v>0.16</v>
      </c>
      <c r="E892" s="272" t="s">
        <v>2293</v>
      </c>
      <c r="F892" s="302">
        <v>60</v>
      </c>
      <c r="G892" s="272" t="s">
        <v>2293</v>
      </c>
      <c r="H892" s="302">
        <v>16</v>
      </c>
      <c r="I892" s="272" t="s">
        <v>2294</v>
      </c>
      <c r="J892" s="302">
        <v>18</v>
      </c>
      <c r="K892" s="272" t="s">
        <v>2295</v>
      </c>
      <c r="L892" s="302">
        <v>3</v>
      </c>
      <c r="M892" s="272" t="s">
        <v>1399</v>
      </c>
      <c r="N892" s="302">
        <v>2</v>
      </c>
    </row>
    <row r="893" spans="1:14" ht="18">
      <c r="A893" s="269" t="s">
        <v>2296</v>
      </c>
      <c r="B893" s="286" t="s">
        <v>2297</v>
      </c>
      <c r="C893" s="269" t="s">
        <v>2298</v>
      </c>
      <c r="D893" s="312">
        <v>0.03</v>
      </c>
      <c r="E893" s="269" t="s">
        <v>2299</v>
      </c>
      <c r="F893" s="300">
        <v>2</v>
      </c>
      <c r="G893" s="269" t="s">
        <v>2299</v>
      </c>
      <c r="H893" s="305" t="s">
        <v>1237</v>
      </c>
      <c r="I893" s="269" t="s">
        <v>2300</v>
      </c>
      <c r="J893" s="305" t="s">
        <v>1237</v>
      </c>
      <c r="K893" s="269" t="s">
        <v>2301</v>
      </c>
      <c r="L893" s="305" t="s">
        <v>1237</v>
      </c>
      <c r="M893" s="269" t="s">
        <v>2302</v>
      </c>
      <c r="N893" s="305" t="s">
        <v>1237</v>
      </c>
    </row>
    <row r="894" spans="1:14" ht="18">
      <c r="A894" s="272" t="s">
        <v>2303</v>
      </c>
      <c r="B894" s="288" t="s">
        <v>2304</v>
      </c>
      <c r="C894" s="272" t="s">
        <v>1404</v>
      </c>
      <c r="D894" s="313">
        <v>0.03</v>
      </c>
      <c r="E894" s="272" t="s">
        <v>2305</v>
      </c>
      <c r="F894" s="304" t="s">
        <v>1237</v>
      </c>
      <c r="G894" s="272" t="s">
        <v>2305</v>
      </c>
      <c r="H894" s="304" t="s">
        <v>1237</v>
      </c>
      <c r="I894" s="272" t="s">
        <v>2306</v>
      </c>
      <c r="J894" s="304" t="s">
        <v>1237</v>
      </c>
      <c r="K894" s="272" t="s">
        <v>2307</v>
      </c>
      <c r="L894" s="304" t="s">
        <v>1237</v>
      </c>
      <c r="M894" s="272" t="s">
        <v>2308</v>
      </c>
      <c r="N894" s="304" t="s">
        <v>1237</v>
      </c>
    </row>
    <row r="895" spans="1:14">
      <c r="A895" s="269" t="s">
        <v>2309</v>
      </c>
      <c r="B895" s="286" t="s">
        <v>2310</v>
      </c>
      <c r="C895" s="269" t="s">
        <v>2311</v>
      </c>
      <c r="D895" s="330">
        <v>4.0000000000000001E-3</v>
      </c>
      <c r="E895" s="269" t="s">
        <v>2312</v>
      </c>
      <c r="F895" s="305" t="s">
        <v>1237</v>
      </c>
      <c r="G895" s="269" t="s">
        <v>2312</v>
      </c>
      <c r="H895" s="305" t="s">
        <v>1237</v>
      </c>
      <c r="I895" s="269" t="s">
        <v>2313</v>
      </c>
      <c r="J895" s="305" t="s">
        <v>1237</v>
      </c>
      <c r="K895" s="269" t="s">
        <v>2314</v>
      </c>
      <c r="L895" s="305" t="s">
        <v>1237</v>
      </c>
      <c r="M895" s="269" t="s">
        <v>2315</v>
      </c>
      <c r="N895" s="305" t="s">
        <v>1237</v>
      </c>
    </row>
    <row r="896" spans="1:14">
      <c r="A896" s="272" t="s">
        <v>2316</v>
      </c>
      <c r="B896" s="288" t="s">
        <v>2317</v>
      </c>
      <c r="C896" s="272" t="s">
        <v>2318</v>
      </c>
      <c r="D896" s="313">
        <v>0.02</v>
      </c>
      <c r="E896" s="272" t="s">
        <v>2319</v>
      </c>
      <c r="F896" s="302">
        <v>3</v>
      </c>
      <c r="G896" s="272" t="s">
        <v>2319</v>
      </c>
      <c r="H896" s="304" t="s">
        <v>1237</v>
      </c>
      <c r="I896" s="272" t="s">
        <v>2320</v>
      </c>
      <c r="J896" s="304" t="s">
        <v>1237</v>
      </c>
      <c r="K896" s="272" t="s">
        <v>2321</v>
      </c>
      <c r="L896" s="304" t="s">
        <v>1237</v>
      </c>
      <c r="M896" s="272" t="s">
        <v>2322</v>
      </c>
      <c r="N896" s="304" t="s">
        <v>1237</v>
      </c>
    </row>
    <row r="897" spans="1:14">
      <c r="A897" s="269" t="s">
        <v>2323</v>
      </c>
      <c r="B897" s="286" t="s">
        <v>2324</v>
      </c>
      <c r="C897" s="269" t="s">
        <v>2325</v>
      </c>
      <c r="D897" s="312">
        <v>0.04</v>
      </c>
      <c r="E897" s="269" t="s">
        <v>2326</v>
      </c>
      <c r="F897" s="300">
        <v>11</v>
      </c>
      <c r="G897" s="269" t="s">
        <v>2326</v>
      </c>
      <c r="H897" s="300">
        <v>3</v>
      </c>
      <c r="I897" s="269" t="s">
        <v>2327</v>
      </c>
      <c r="J897" s="300">
        <v>3</v>
      </c>
      <c r="K897" s="269" t="s">
        <v>2087</v>
      </c>
      <c r="L897" s="305" t="s">
        <v>1237</v>
      </c>
      <c r="M897" s="269" t="s">
        <v>2328</v>
      </c>
      <c r="N897" s="305" t="s">
        <v>1237</v>
      </c>
    </row>
    <row r="898" spans="1:14">
      <c r="A898" s="272" t="s">
        <v>2329</v>
      </c>
      <c r="B898" s="288" t="s">
        <v>2330</v>
      </c>
      <c r="C898" s="292">
        <v>0.3</v>
      </c>
      <c r="D898" s="313">
        <v>0.1</v>
      </c>
      <c r="E898" s="272" t="s">
        <v>2331</v>
      </c>
      <c r="F898" s="302">
        <v>73</v>
      </c>
      <c r="G898" s="272" t="s">
        <v>2331</v>
      </c>
      <c r="H898" s="302">
        <v>20</v>
      </c>
      <c r="I898" s="272" t="s">
        <v>2332</v>
      </c>
      <c r="J898" s="302">
        <v>22</v>
      </c>
      <c r="K898" s="272" t="s">
        <v>2333</v>
      </c>
      <c r="L898" s="302">
        <v>3</v>
      </c>
      <c r="M898" s="272" t="s">
        <v>2334</v>
      </c>
      <c r="N898" s="302">
        <v>3</v>
      </c>
    </row>
    <row r="899" spans="1:14" ht="18">
      <c r="A899" s="269" t="s">
        <v>2335</v>
      </c>
      <c r="B899" s="286" t="s">
        <v>2336</v>
      </c>
      <c r="C899" s="280">
        <v>26</v>
      </c>
      <c r="D899" s="286" t="s">
        <v>2337</v>
      </c>
      <c r="E899" s="269" t="s">
        <v>2338</v>
      </c>
      <c r="F899" s="301">
        <v>9910</v>
      </c>
      <c r="G899" s="269" t="s">
        <v>2339</v>
      </c>
      <c r="H899" s="301">
        <v>4920</v>
      </c>
      <c r="I899" s="269" t="s">
        <v>2340</v>
      </c>
      <c r="J899" s="301">
        <v>9320</v>
      </c>
      <c r="K899" s="269" t="s">
        <v>2341</v>
      </c>
      <c r="L899" s="301">
        <v>4460</v>
      </c>
      <c r="M899" s="269" t="s">
        <v>2342</v>
      </c>
      <c r="N899" s="300">
        <v>1360</v>
      </c>
    </row>
    <row r="900" spans="1:14" ht="18">
      <c r="A900" s="288" t="s">
        <v>2343</v>
      </c>
      <c r="B900" s="288" t="s">
        <v>2344</v>
      </c>
      <c r="C900" s="283">
        <v>26</v>
      </c>
      <c r="D900" s="288" t="s">
        <v>2345</v>
      </c>
      <c r="E900" s="272" t="s">
        <v>2346</v>
      </c>
      <c r="F900" s="303">
        <v>9050</v>
      </c>
      <c r="G900" s="272" t="s">
        <v>2347</v>
      </c>
      <c r="H900" s="303">
        <v>4490</v>
      </c>
      <c r="I900" s="272" t="s">
        <v>1578</v>
      </c>
      <c r="J900" s="303">
        <v>8520</v>
      </c>
      <c r="K900" s="272" t="s">
        <v>2348</v>
      </c>
      <c r="L900" s="303">
        <v>4080</v>
      </c>
      <c r="M900" s="272" t="s">
        <v>2349</v>
      </c>
      <c r="N900" s="302">
        <v>1250</v>
      </c>
    </row>
    <row r="901" spans="1:14" ht="18">
      <c r="A901" s="289" t="s">
        <v>2350</v>
      </c>
      <c r="B901" s="289" t="s">
        <v>2351</v>
      </c>
      <c r="C901" s="318">
        <v>26</v>
      </c>
      <c r="D901" s="289" t="s">
        <v>2352</v>
      </c>
      <c r="E901" s="275" t="s">
        <v>2353</v>
      </c>
      <c r="F901" s="319">
        <v>7320</v>
      </c>
      <c r="G901" s="275" t="s">
        <v>2354</v>
      </c>
      <c r="H901" s="319">
        <v>3630</v>
      </c>
      <c r="I901" s="275" t="s">
        <v>1043</v>
      </c>
      <c r="J901" s="319">
        <v>6880</v>
      </c>
      <c r="K901" s="275" t="s">
        <v>2262</v>
      </c>
      <c r="L901" s="319">
        <v>3300</v>
      </c>
      <c r="M901" s="275" t="s">
        <v>2355</v>
      </c>
      <c r="N901" s="306">
        <v>1010</v>
      </c>
    </row>
    <row r="902" spans="1:14">
      <c r="A902"/>
      <c r="B902"/>
      <c r="C902"/>
      <c r="D902"/>
      <c r="E902"/>
      <c r="F902"/>
      <c r="G902"/>
      <c r="H902"/>
      <c r="I902"/>
      <c r="J902"/>
      <c r="K902"/>
      <c r="L902"/>
      <c r="M902"/>
      <c r="N902"/>
    </row>
    <row r="903" spans="1:14">
      <c r="A903" s="333"/>
      <c r="B903" s="334" t="s">
        <v>2356</v>
      </c>
      <c r="C903" s="334" t="s">
        <v>2357</v>
      </c>
      <c r="D903" s="335" t="s">
        <v>2358</v>
      </c>
      <c r="E903"/>
      <c r="F903"/>
      <c r="G903"/>
      <c r="H903"/>
      <c r="I903"/>
      <c r="J903"/>
      <c r="K903"/>
      <c r="L903"/>
      <c r="M903"/>
      <c r="N903"/>
    </row>
    <row r="904" spans="1:14">
      <c r="A904" t="s">
        <v>2359</v>
      </c>
      <c r="B904" s="336">
        <v>1</v>
      </c>
      <c r="C904" s="336">
        <v>1</v>
      </c>
      <c r="D904" t="s">
        <v>2360</v>
      </c>
      <c r="E904"/>
      <c r="F904"/>
      <c r="G904"/>
      <c r="H904"/>
      <c r="I904"/>
      <c r="J904"/>
      <c r="K904"/>
      <c r="L904"/>
      <c r="M904"/>
      <c r="N904"/>
    </row>
    <row r="905" spans="1:14">
      <c r="A905" t="s">
        <v>2361</v>
      </c>
      <c r="B905" s="336">
        <v>16.2</v>
      </c>
      <c r="C905" s="336">
        <v>5</v>
      </c>
      <c r="D905" t="s">
        <v>2362</v>
      </c>
      <c r="E905"/>
      <c r="F905"/>
      <c r="G905"/>
      <c r="H905"/>
      <c r="I905"/>
      <c r="J905"/>
      <c r="K905"/>
      <c r="L905"/>
      <c r="M905"/>
      <c r="N905"/>
    </row>
    <row r="906" spans="1:14">
      <c r="A906" t="s">
        <v>566</v>
      </c>
      <c r="B906" s="336">
        <v>5.6</v>
      </c>
      <c r="C906" s="336">
        <v>1.8</v>
      </c>
      <c r="D906" t="s">
        <v>2363</v>
      </c>
      <c r="E906"/>
      <c r="F906"/>
      <c r="G906"/>
      <c r="H906"/>
      <c r="I906"/>
      <c r="J906"/>
      <c r="K906"/>
      <c r="L906"/>
      <c r="M906"/>
      <c r="N906"/>
    </row>
    <row r="907" spans="1:14">
      <c r="A907" t="s">
        <v>2364</v>
      </c>
      <c r="B907" s="336">
        <v>-2.4</v>
      </c>
      <c r="C907" s="336">
        <v>-8.1999999999999993</v>
      </c>
      <c r="D907" t="s">
        <v>2365</v>
      </c>
      <c r="E907"/>
      <c r="F907"/>
      <c r="G907"/>
      <c r="H907"/>
      <c r="I907"/>
      <c r="J907"/>
      <c r="K907"/>
      <c r="L907"/>
      <c r="M907"/>
      <c r="N907"/>
    </row>
    <row r="908" spans="1:14">
      <c r="A908" t="s">
        <v>2366</v>
      </c>
      <c r="B908" s="336">
        <v>0</v>
      </c>
      <c r="C908" s="336">
        <v>0</v>
      </c>
      <c r="D908" t="s">
        <v>2367</v>
      </c>
      <c r="E908"/>
      <c r="F908"/>
      <c r="G908"/>
      <c r="H908"/>
      <c r="I908"/>
      <c r="J908"/>
      <c r="K908"/>
      <c r="L908"/>
      <c r="M908"/>
      <c r="N908"/>
    </row>
    <row r="909" spans="1:14">
      <c r="A909" t="s">
        <v>2368</v>
      </c>
      <c r="B909" s="336">
        <v>0</v>
      </c>
      <c r="C909" s="336">
        <v>0</v>
      </c>
      <c r="D909" t="s">
        <v>2367</v>
      </c>
      <c r="E909"/>
      <c r="F909"/>
      <c r="G909"/>
      <c r="H909"/>
      <c r="I909"/>
      <c r="J909"/>
      <c r="K909"/>
      <c r="L909"/>
      <c r="M909"/>
      <c r="N909"/>
    </row>
    <row r="910" spans="1:14">
      <c r="A910" t="s">
        <v>2369</v>
      </c>
      <c r="B910" s="336">
        <v>0</v>
      </c>
      <c r="C910" s="336">
        <v>0</v>
      </c>
      <c r="D910" t="s">
        <v>2370</v>
      </c>
      <c r="E910"/>
      <c r="F910"/>
      <c r="G910"/>
      <c r="H910"/>
      <c r="I910"/>
      <c r="J910"/>
      <c r="K910"/>
      <c r="L910"/>
      <c r="M910"/>
      <c r="N910"/>
    </row>
    <row r="911" spans="1:14">
      <c r="A911" t="s">
        <v>2371</v>
      </c>
      <c r="B911" s="336">
        <v>1200</v>
      </c>
      <c r="C911" s="336">
        <v>345</v>
      </c>
      <c r="D911" t="s">
        <v>2372</v>
      </c>
      <c r="E911"/>
      <c r="F911"/>
      <c r="G911"/>
      <c r="H911"/>
      <c r="I911"/>
      <c r="J911"/>
      <c r="K911"/>
      <c r="L911"/>
      <c r="M911"/>
      <c r="N911"/>
    </row>
    <row r="912" spans="1:14">
      <c r="A912" t="s">
        <v>2373</v>
      </c>
      <c r="B912" s="336">
        <v>-160</v>
      </c>
      <c r="C912" s="336">
        <v>-46</v>
      </c>
      <c r="D912" t="s">
        <v>2374</v>
      </c>
      <c r="E912"/>
      <c r="F912"/>
      <c r="G912"/>
      <c r="H912"/>
      <c r="I912"/>
      <c r="J912"/>
      <c r="K912"/>
      <c r="L912"/>
      <c r="M912"/>
      <c r="N912"/>
    </row>
    <row r="913" spans="1:14">
      <c r="A913" t="s">
        <v>2375</v>
      </c>
      <c r="B913" s="336">
        <v>84</v>
      </c>
      <c r="C913" s="336">
        <v>28</v>
      </c>
      <c r="D913" t="s">
        <v>2376</v>
      </c>
      <c r="E913"/>
      <c r="F913"/>
      <c r="G913"/>
      <c r="H913"/>
      <c r="I913"/>
      <c r="J913"/>
      <c r="K913"/>
      <c r="L913"/>
      <c r="M913"/>
      <c r="N913"/>
    </row>
    <row r="914" spans="1:14">
      <c r="A914" t="s">
        <v>2377</v>
      </c>
      <c r="B914" s="336">
        <v>264</v>
      </c>
      <c r="C914" s="336">
        <v>265</v>
      </c>
      <c r="D914" t="s">
        <v>2378</v>
      </c>
      <c r="E914"/>
      <c r="F914"/>
      <c r="G914"/>
      <c r="H914"/>
      <c r="I914"/>
      <c r="J914"/>
      <c r="K914"/>
      <c r="L914"/>
      <c r="M914"/>
      <c r="N914"/>
    </row>
    <row r="915" spans="1:14">
      <c r="A915" t="s">
        <v>2379</v>
      </c>
      <c r="B915" s="336">
        <v>1</v>
      </c>
      <c r="C915" s="336">
        <v>1</v>
      </c>
      <c r="D915" t="s">
        <v>2380</v>
      </c>
      <c r="E915"/>
      <c r="F915"/>
      <c r="G915"/>
      <c r="H915"/>
      <c r="I915"/>
      <c r="J915"/>
      <c r="K915"/>
      <c r="L915"/>
      <c r="M915"/>
      <c r="N915"/>
    </row>
    <row r="916" spans="1:14">
      <c r="A916"/>
      <c r="B916"/>
      <c r="C916"/>
      <c r="D916" t="s">
        <v>2381</v>
      </c>
      <c r="E916"/>
      <c r="F916"/>
      <c r="G916"/>
      <c r="H916"/>
      <c r="I916"/>
      <c r="J916"/>
      <c r="K916"/>
      <c r="L916"/>
      <c r="M916"/>
      <c r="N916"/>
    </row>
    <row r="917" spans="1:14">
      <c r="A917"/>
      <c r="B917"/>
      <c r="C917"/>
      <c r="D917" t="s">
        <v>2382</v>
      </c>
      <c r="E917"/>
      <c r="F917"/>
      <c r="G917"/>
      <c r="H917"/>
      <c r="I917"/>
      <c r="J917"/>
      <c r="K917"/>
      <c r="L917"/>
      <c r="M917"/>
      <c r="N917"/>
    </row>
  </sheetData>
  <mergeCells count="35">
    <mergeCell ref="A4:B4"/>
    <mergeCell ref="A8:A9"/>
    <mergeCell ref="B9:H9"/>
    <mergeCell ref="A65:B65"/>
    <mergeCell ref="A68:A71"/>
    <mergeCell ref="B68:C68"/>
    <mergeCell ref="D68:F68"/>
    <mergeCell ref="G68:J68"/>
    <mergeCell ref="B69:C70"/>
    <mergeCell ref="D69:D70"/>
    <mergeCell ref="E69:E70"/>
    <mergeCell ref="F69:F70"/>
    <mergeCell ref="G69:G70"/>
    <mergeCell ref="H69:H70"/>
    <mergeCell ref="I69:I70"/>
    <mergeCell ref="A406:G406"/>
    <mergeCell ref="B411:D411"/>
    <mergeCell ref="E411:G411"/>
    <mergeCell ref="H411:M411"/>
    <mergeCell ref="E71:F71"/>
    <mergeCell ref="G71:J71"/>
    <mergeCell ref="A463:Q463"/>
    <mergeCell ref="W468:AC468"/>
    <mergeCell ref="AF468:AG468"/>
    <mergeCell ref="B498:AJ498"/>
    <mergeCell ref="B515:G515"/>
    <mergeCell ref="A634:A635"/>
    <mergeCell ref="B635:H635"/>
    <mergeCell ref="E682:I683"/>
    <mergeCell ref="U468:V468"/>
    <mergeCell ref="A599:A600"/>
    <mergeCell ref="B600:G600"/>
    <mergeCell ref="A467:A468"/>
    <mergeCell ref="B468:R468"/>
    <mergeCell ref="A630:B630"/>
  </mergeCells>
  <dataValidations count="1">
    <dataValidation allowBlank="1" showInputMessage="1" showErrorMessage="1" sqref="A557:G582" xr:uid="{00000000-0002-0000-0500-000000000000}"/>
  </dataValidation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197"/>
  <sheetViews>
    <sheetView zoomScale="85" zoomScaleNormal="85" zoomScalePageLayoutView="85" workbookViewId="0">
      <selection sqref="A1:E1"/>
    </sheetView>
  </sheetViews>
  <sheetFormatPr defaultColWidth="9.140625" defaultRowHeight="15"/>
  <cols>
    <col min="1" max="1" width="79.7109375" style="10" customWidth="1"/>
    <col min="2" max="2" width="12.7109375" style="10" bestFit="1" customWidth="1"/>
    <col min="3" max="3" width="17.42578125" style="10" customWidth="1"/>
    <col min="4" max="4" width="22" style="10" customWidth="1"/>
    <col min="5" max="5" width="19.42578125" style="10" customWidth="1"/>
    <col min="6" max="6" width="14.42578125" style="10" customWidth="1"/>
    <col min="7" max="7" width="26.140625" style="10" customWidth="1"/>
    <col min="8" max="8" width="26.7109375" style="10" bestFit="1" customWidth="1"/>
    <col min="9" max="9" width="17.85546875" style="10" bestFit="1" customWidth="1"/>
    <col min="10" max="10" width="33.42578125" style="10" customWidth="1"/>
    <col min="11" max="16" width="9.140625" style="10"/>
    <col min="17" max="17" width="25.85546875" style="10" customWidth="1"/>
    <col min="18" max="18" width="12.42578125" style="10" customWidth="1"/>
    <col min="19" max="19" width="19.85546875" style="10" customWidth="1"/>
    <col min="20" max="21" width="12.42578125" style="10" customWidth="1"/>
    <col min="22" max="23" width="16.28515625" style="10" customWidth="1"/>
    <col min="24" max="24" width="10.85546875" style="10" bestFit="1" customWidth="1"/>
    <col min="25" max="16384" width="9.140625" style="10"/>
  </cols>
  <sheetData>
    <row r="1" spans="1:5">
      <c r="A1" s="476" t="s">
        <v>11</v>
      </c>
      <c r="B1" s="476"/>
      <c r="C1" s="476"/>
      <c r="D1" s="476"/>
      <c r="E1" s="476"/>
    </row>
    <row r="2" spans="1:5">
      <c r="A2" s="477" t="s">
        <v>178</v>
      </c>
      <c r="B2" s="477"/>
      <c r="C2" s="477"/>
      <c r="D2" s="477"/>
      <c r="E2" s="477"/>
    </row>
    <row r="19" spans="1:5">
      <c r="A19" s="10" t="s">
        <v>179</v>
      </c>
    </row>
    <row r="20" spans="1:5">
      <c r="A20" s="10">
        <v>155400</v>
      </c>
      <c r="B20" s="10" t="s">
        <v>180</v>
      </c>
    </row>
    <row r="21" spans="1:5">
      <c r="A21" s="477" t="s">
        <v>181</v>
      </c>
      <c r="B21" s="477"/>
      <c r="C21" s="477"/>
      <c r="D21" s="477"/>
      <c r="E21" s="477"/>
    </row>
    <row r="38" spans="1:5">
      <c r="A38" s="10" t="s">
        <v>179</v>
      </c>
    </row>
    <row r="39" spans="1:5">
      <c r="A39" s="10">
        <v>100800</v>
      </c>
      <c r="B39" s="10" t="s">
        <v>180</v>
      </c>
    </row>
    <row r="40" spans="1:5">
      <c r="A40" s="477" t="s">
        <v>182</v>
      </c>
      <c r="B40" s="477"/>
      <c r="C40" s="477"/>
      <c r="D40" s="477"/>
      <c r="E40" s="477"/>
    </row>
    <row r="57" spans="1:5" ht="15.75" thickBot="1">
      <c r="A57" s="10" t="s">
        <v>179</v>
      </c>
    </row>
    <row r="58" spans="1:5" ht="15.75" thickBot="1">
      <c r="A58" s="12">
        <v>194000</v>
      </c>
      <c r="B58" s="10" t="s">
        <v>183</v>
      </c>
    </row>
    <row r="60" spans="1:5">
      <c r="A60" s="476" t="s">
        <v>184</v>
      </c>
      <c r="B60" s="476"/>
      <c r="C60" s="476"/>
      <c r="D60" s="476"/>
      <c r="E60" s="476"/>
    </row>
    <row r="85" spans="1:39" s="13" customFormat="1">
      <c r="A85" s="10" t="s">
        <v>422</v>
      </c>
      <c r="B85" s="10">
        <v>55.1</v>
      </c>
      <c r="C85" s="10" t="s">
        <v>423</v>
      </c>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row>
    <row r="86" spans="1:39" s="13" customFormat="1">
      <c r="A86" s="10" t="s">
        <v>424</v>
      </c>
      <c r="B86" s="10">
        <v>111.6</v>
      </c>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row>
    <row r="87" spans="1:39" ht="15.75" thickBot="1"/>
    <row r="88" spans="1:39" ht="15.75" thickBot="1">
      <c r="A88" s="14" t="s">
        <v>425</v>
      </c>
      <c r="B88" s="15">
        <f>(B86-B85)/B85</f>
        <v>1.0254083484573502</v>
      </c>
    </row>
    <row r="89" spans="1:39">
      <c r="A89" s="476" t="s">
        <v>185</v>
      </c>
      <c r="B89" s="476"/>
      <c r="C89" s="476"/>
      <c r="D89" s="476"/>
      <c r="E89" s="476"/>
    </row>
    <row r="90" spans="1:39">
      <c r="A90" s="10">
        <v>6.6290250000000004</v>
      </c>
      <c r="B90" s="10" t="s">
        <v>429</v>
      </c>
      <c r="E90" s="10" t="s">
        <v>434</v>
      </c>
    </row>
    <row r="91" spans="1:39">
      <c r="A91" s="10">
        <f>1/A90</f>
        <v>0.15085174667466181</v>
      </c>
      <c r="B91" s="10" t="s">
        <v>430</v>
      </c>
      <c r="E91" s="10" t="s">
        <v>190</v>
      </c>
    </row>
    <row r="92" spans="1:39">
      <c r="A92" s="16">
        <v>0.5</v>
      </c>
      <c r="B92" s="10" t="s">
        <v>431</v>
      </c>
      <c r="E92" s="10" t="s">
        <v>435</v>
      </c>
    </row>
    <row r="93" spans="1:39">
      <c r="A93" s="10">
        <f>A92*A91</f>
        <v>7.5425873337330904E-2</v>
      </c>
      <c r="B93" s="10" t="s">
        <v>432</v>
      </c>
      <c r="E93" s="10" t="s">
        <v>190</v>
      </c>
    </row>
    <row r="94" spans="1:39">
      <c r="A94" s="10">
        <f>1/A93</f>
        <v>13.258050000000001</v>
      </c>
      <c r="B94" s="10" t="s">
        <v>433</v>
      </c>
      <c r="E94" s="10" t="s">
        <v>190</v>
      </c>
      <c r="L94" s="16"/>
    </row>
    <row r="95" spans="1:39" ht="15.75" thickBot="1">
      <c r="A95" s="10">
        <v>8.0274920000000005</v>
      </c>
      <c r="B95" s="10" t="s">
        <v>427</v>
      </c>
      <c r="E95" s="10" t="s">
        <v>436</v>
      </c>
      <c r="L95" s="16"/>
    </row>
    <row r="96" spans="1:39" ht="15.75" thickBot="1">
      <c r="A96" s="17">
        <f>(A94-A95)/A95</f>
        <v>0.65158059329115492</v>
      </c>
      <c r="B96" s="10" t="s">
        <v>428</v>
      </c>
      <c r="C96" s="18"/>
      <c r="E96" s="10" t="s">
        <v>190</v>
      </c>
    </row>
    <row r="98" spans="1:5">
      <c r="A98" s="476" t="s">
        <v>186</v>
      </c>
      <c r="B98" s="476"/>
      <c r="C98" s="476"/>
      <c r="D98" s="476"/>
      <c r="E98" s="476"/>
    </row>
    <row r="99" spans="1:5">
      <c r="A99" s="18">
        <v>0.3</v>
      </c>
      <c r="B99" s="16" t="s">
        <v>439</v>
      </c>
    </row>
    <row r="100" spans="1:5">
      <c r="A100" s="10">
        <v>63.5</v>
      </c>
      <c r="B100" s="10" t="s">
        <v>440</v>
      </c>
    </row>
    <row r="101" spans="1:5">
      <c r="A101" s="10">
        <f>1/A100</f>
        <v>1.5748031496062992E-2</v>
      </c>
      <c r="B101" s="10" t="s">
        <v>438</v>
      </c>
    </row>
    <row r="102" spans="1:5">
      <c r="A102" s="19">
        <f>A101*(1-A99)</f>
        <v>1.1023622047244094E-2</v>
      </c>
      <c r="B102" s="10" t="s">
        <v>441</v>
      </c>
    </row>
    <row r="103" spans="1:5">
      <c r="A103" s="19">
        <f>1/A102</f>
        <v>90.714285714285722</v>
      </c>
      <c r="B103" s="10" t="s">
        <v>445</v>
      </c>
    </row>
    <row r="104" spans="1:5">
      <c r="A104" s="18">
        <v>0.35</v>
      </c>
      <c r="B104" s="10" t="s">
        <v>442</v>
      </c>
    </row>
    <row r="105" spans="1:5">
      <c r="A105" s="10">
        <f>A102*(1-A104)</f>
        <v>7.1653543307086615E-3</v>
      </c>
      <c r="B105" s="10" t="s">
        <v>443</v>
      </c>
    </row>
    <row r="106" spans="1:5" ht="15.75" thickBot="1">
      <c r="A106" s="10">
        <f>1/A105</f>
        <v>139.56043956043956</v>
      </c>
      <c r="B106" s="10" t="s">
        <v>444</v>
      </c>
    </row>
    <row r="107" spans="1:5" ht="15.75" thickBot="1">
      <c r="A107" s="20">
        <f>(A106-A103)/A103</f>
        <v>0.53846153846153832</v>
      </c>
      <c r="B107" s="10" t="s">
        <v>446</v>
      </c>
    </row>
    <row r="108" spans="1:5">
      <c r="A108" s="21"/>
    </row>
    <row r="109" spans="1:5">
      <c r="A109" s="476" t="s">
        <v>188</v>
      </c>
      <c r="B109" s="476"/>
      <c r="C109" s="476"/>
      <c r="D109" s="476"/>
      <c r="E109" s="476"/>
    </row>
    <row r="110" spans="1:5" ht="15.75" thickBot="1"/>
    <row r="111" spans="1:5" ht="15.75" thickBot="1">
      <c r="A111" s="20">
        <f>A122</f>
        <v>0.20481927710843381</v>
      </c>
      <c r="B111" s="10" t="s">
        <v>448</v>
      </c>
    </row>
    <row r="113" spans="1:14">
      <c r="A113" s="476" t="s">
        <v>187</v>
      </c>
      <c r="B113" s="476"/>
      <c r="C113" s="476"/>
      <c r="D113" s="476"/>
      <c r="E113" s="476"/>
    </row>
    <row r="114" spans="1:14">
      <c r="A114" s="18">
        <v>0.2</v>
      </c>
      <c r="B114" s="16" t="s">
        <v>439</v>
      </c>
    </row>
    <row r="115" spans="1:14">
      <c r="A115" s="10">
        <v>1.95</v>
      </c>
      <c r="B115" s="10" t="s">
        <v>447</v>
      </c>
    </row>
    <row r="116" spans="1:14">
      <c r="A116" s="10">
        <f>1/A115</f>
        <v>0.51282051282051289</v>
      </c>
      <c r="B116" s="10" t="s">
        <v>438</v>
      </c>
    </row>
    <row r="117" spans="1:14">
      <c r="A117" s="19">
        <f>A116*(1-A114)</f>
        <v>0.41025641025641035</v>
      </c>
      <c r="B117" s="10" t="s">
        <v>441</v>
      </c>
    </row>
    <row r="118" spans="1:14">
      <c r="A118" s="19">
        <f>1/A117</f>
        <v>2.4374999999999996</v>
      </c>
      <c r="B118" s="10" t="s">
        <v>445</v>
      </c>
    </row>
    <row r="119" spans="1:14">
      <c r="A119" s="18">
        <v>0.17</v>
      </c>
      <c r="B119" s="10" t="s">
        <v>442</v>
      </c>
    </row>
    <row r="120" spans="1:14">
      <c r="A120" s="10">
        <f>A117*(1-A119)</f>
        <v>0.34051282051282056</v>
      </c>
      <c r="B120" s="10" t="s">
        <v>443</v>
      </c>
    </row>
    <row r="121" spans="1:14" ht="15.75" thickBot="1">
      <c r="A121" s="10">
        <f>1/A120</f>
        <v>2.9367469879518069</v>
      </c>
      <c r="B121" s="10" t="s">
        <v>444</v>
      </c>
    </row>
    <row r="122" spans="1:14" ht="15.75" thickBot="1">
      <c r="A122" s="20">
        <f>(A121-A118)/A118</f>
        <v>0.20481927710843381</v>
      </c>
      <c r="B122" s="10" t="s">
        <v>446</v>
      </c>
    </row>
    <row r="124" spans="1:14">
      <c r="A124" s="476" t="s">
        <v>449</v>
      </c>
      <c r="B124" s="476"/>
      <c r="C124" s="476"/>
      <c r="D124" s="476"/>
      <c r="E124" s="476"/>
      <c r="L124" s="22"/>
    </row>
    <row r="125" spans="1:14">
      <c r="A125" s="23">
        <v>4.4824543659231753E-4</v>
      </c>
      <c r="B125" s="10" t="s">
        <v>451</v>
      </c>
      <c r="M125" s="16"/>
      <c r="N125" s="16"/>
    </row>
    <row r="126" spans="1:14">
      <c r="A126" s="10">
        <v>1.27</v>
      </c>
      <c r="B126" s="24" t="s">
        <v>456</v>
      </c>
      <c r="F126" s="25"/>
      <c r="L126" s="5"/>
      <c r="M126" s="23"/>
      <c r="N126" s="23"/>
    </row>
    <row r="127" spans="1:14">
      <c r="A127" s="10">
        <f>(1/CONVERT(A125/A126,"mi","km")*0.00105505585)</f>
        <v>1.857438352962903</v>
      </c>
      <c r="B127" s="24" t="s">
        <v>452</v>
      </c>
      <c r="L127" s="26"/>
      <c r="M127" s="23"/>
      <c r="N127" s="23"/>
    </row>
    <row r="128" spans="1:14">
      <c r="A128" s="10">
        <f>1/A127</f>
        <v>0.53837587578874124</v>
      </c>
      <c r="B128" s="24" t="s">
        <v>453</v>
      </c>
      <c r="F128" s="25"/>
      <c r="M128" s="18"/>
      <c r="N128" s="16"/>
    </row>
    <row r="129" spans="1:14">
      <c r="A129" s="10">
        <v>1.07</v>
      </c>
      <c r="B129" s="10" t="s">
        <v>450</v>
      </c>
      <c r="F129" s="25"/>
      <c r="M129" s="18"/>
      <c r="N129" s="16"/>
    </row>
    <row r="130" spans="1:14" ht="15.75" thickBot="1">
      <c r="A130" s="10">
        <f>1/A129</f>
        <v>0.93457943925233644</v>
      </c>
      <c r="B130" s="10" t="s">
        <v>454</v>
      </c>
      <c r="F130" s="25"/>
      <c r="M130" s="16"/>
      <c r="N130" s="16"/>
    </row>
    <row r="131" spans="1:14" ht="15.75" thickBot="1">
      <c r="A131" s="20">
        <f>(A130-A128)/A128</f>
        <v>0.73592369435785332</v>
      </c>
      <c r="B131" s="10" t="s">
        <v>446</v>
      </c>
      <c r="F131" s="25"/>
    </row>
    <row r="132" spans="1:14" ht="16.5">
      <c r="J132" s="27"/>
    </row>
    <row r="133" spans="1:14">
      <c r="A133" s="22"/>
      <c r="B133" s="16"/>
      <c r="C133" s="16"/>
    </row>
    <row r="134" spans="1:14">
      <c r="A134" s="476" t="s">
        <v>110</v>
      </c>
      <c r="B134" s="476"/>
      <c r="C134" s="476"/>
      <c r="D134" s="476"/>
      <c r="E134" s="476"/>
    </row>
    <row r="135" spans="1:14">
      <c r="A135" s="28" t="s">
        <v>468</v>
      </c>
      <c r="B135" s="29"/>
      <c r="C135" s="29"/>
      <c r="D135" s="29"/>
      <c r="E135" s="29"/>
      <c r="F135" s="29"/>
      <c r="G135" s="29"/>
    </row>
    <row r="136" spans="1:14" ht="15.75">
      <c r="A136" s="30"/>
      <c r="B136" s="473" t="s">
        <v>469</v>
      </c>
      <c r="C136" s="474"/>
      <c r="D136" s="474"/>
      <c r="E136" s="475"/>
      <c r="F136" s="29"/>
      <c r="G136" s="29"/>
    </row>
    <row r="137" spans="1:14" ht="15.75">
      <c r="A137" s="31"/>
      <c r="B137" s="473" t="s">
        <v>470</v>
      </c>
      <c r="C137" s="475"/>
      <c r="D137" s="473" t="s">
        <v>471</v>
      </c>
      <c r="E137" s="475"/>
      <c r="F137" s="29"/>
      <c r="G137" s="29"/>
    </row>
    <row r="138" spans="1:14" ht="15.75">
      <c r="A138" s="32" t="s">
        <v>472</v>
      </c>
      <c r="B138" s="33" t="s">
        <v>473</v>
      </c>
      <c r="C138" s="33" t="s">
        <v>474</v>
      </c>
      <c r="D138" s="33" t="s">
        <v>473</v>
      </c>
      <c r="E138" s="33" t="s">
        <v>474</v>
      </c>
      <c r="F138" s="29"/>
      <c r="G138" s="34" t="s">
        <v>475</v>
      </c>
    </row>
    <row r="139" spans="1:14">
      <c r="A139" s="35" t="s">
        <v>476</v>
      </c>
      <c r="B139" s="36">
        <v>95</v>
      </c>
      <c r="C139" s="37">
        <v>95</v>
      </c>
      <c r="D139" s="36">
        <v>50</v>
      </c>
      <c r="E139" s="37">
        <v>50</v>
      </c>
      <c r="F139" s="34" t="s">
        <v>135</v>
      </c>
      <c r="G139" s="29">
        <f>(C139-E139)/C139</f>
        <v>0.47368421052631576</v>
      </c>
    </row>
    <row r="140" spans="1:14">
      <c r="A140" s="38" t="s">
        <v>477</v>
      </c>
      <c r="B140" s="39">
        <v>100</v>
      </c>
      <c r="C140" s="40">
        <v>100</v>
      </c>
      <c r="D140" s="39">
        <v>70</v>
      </c>
      <c r="E140" s="40">
        <v>70</v>
      </c>
      <c r="F140" s="34" t="s">
        <v>135</v>
      </c>
      <c r="G140" s="29">
        <f t="shared" ref="G140:G156" si="0">(C140-E140)/C140</f>
        <v>0.3</v>
      </c>
    </row>
    <row r="141" spans="1:14">
      <c r="A141" s="38" t="s">
        <v>478</v>
      </c>
      <c r="B141" s="39">
        <v>95</v>
      </c>
      <c r="C141" s="40">
        <v>95</v>
      </c>
      <c r="D141" s="39">
        <v>50</v>
      </c>
      <c r="E141" s="40">
        <v>50</v>
      </c>
      <c r="F141" s="34" t="s">
        <v>135</v>
      </c>
      <c r="G141" s="29">
        <f t="shared" si="0"/>
        <v>0.47368421052631576</v>
      </c>
    </row>
    <row r="142" spans="1:14">
      <c r="A142" s="38" t="s">
        <v>479</v>
      </c>
      <c r="B142" s="39">
        <v>105</v>
      </c>
      <c r="C142" s="40">
        <v>105</v>
      </c>
      <c r="D142" s="39">
        <v>110</v>
      </c>
      <c r="E142" s="40">
        <v>110</v>
      </c>
      <c r="F142" s="41" t="s">
        <v>495</v>
      </c>
      <c r="G142" s="29">
        <f t="shared" si="0"/>
        <v>-4.7619047619047616E-2</v>
      </c>
    </row>
    <row r="143" spans="1:14">
      <c r="A143" s="38" t="s">
        <v>480</v>
      </c>
      <c r="B143" s="39">
        <v>80</v>
      </c>
      <c r="C143" s="40">
        <v>80</v>
      </c>
      <c r="D143" s="39">
        <v>35</v>
      </c>
      <c r="E143" s="40">
        <v>35</v>
      </c>
      <c r="F143" s="34" t="s">
        <v>135</v>
      </c>
      <c r="G143" s="29">
        <f t="shared" si="0"/>
        <v>0.5625</v>
      </c>
    </row>
    <row r="144" spans="1:14">
      <c r="A144" s="38" t="s">
        <v>481</v>
      </c>
      <c r="B144" s="39">
        <v>70</v>
      </c>
      <c r="C144" s="40">
        <v>70</v>
      </c>
      <c r="D144" s="39">
        <v>50</v>
      </c>
      <c r="E144" s="40">
        <v>50</v>
      </c>
      <c r="F144" s="34" t="s">
        <v>135</v>
      </c>
      <c r="G144" s="29">
        <f t="shared" si="0"/>
        <v>0.2857142857142857</v>
      </c>
    </row>
    <row r="145" spans="1:9">
      <c r="A145" s="38" t="s">
        <v>482</v>
      </c>
      <c r="B145" s="39">
        <v>90</v>
      </c>
      <c r="C145" s="40">
        <v>90</v>
      </c>
      <c r="D145" s="39">
        <v>80</v>
      </c>
      <c r="E145" s="40">
        <v>80</v>
      </c>
      <c r="F145" s="34" t="s">
        <v>483</v>
      </c>
      <c r="G145" s="29">
        <f t="shared" si="0"/>
        <v>0.1111111111111111</v>
      </c>
    </row>
    <row r="146" spans="1:9">
      <c r="A146" s="38" t="s">
        <v>484</v>
      </c>
      <c r="B146" s="39">
        <v>100</v>
      </c>
      <c r="C146" s="40">
        <v>100</v>
      </c>
      <c r="D146" s="39">
        <v>90</v>
      </c>
      <c r="E146" s="40">
        <v>90</v>
      </c>
      <c r="F146" s="34" t="s">
        <v>135</v>
      </c>
      <c r="G146" s="29">
        <f t="shared" si="0"/>
        <v>0.1</v>
      </c>
    </row>
    <row r="147" spans="1:9">
      <c r="A147" s="38" t="s">
        <v>485</v>
      </c>
      <c r="B147" s="39">
        <v>80</v>
      </c>
      <c r="C147" s="40">
        <v>80</v>
      </c>
      <c r="D147" s="39">
        <v>40</v>
      </c>
      <c r="E147" s="40">
        <v>40</v>
      </c>
      <c r="F147" s="34" t="s">
        <v>135</v>
      </c>
      <c r="G147" s="29">
        <f t="shared" si="0"/>
        <v>0.5</v>
      </c>
    </row>
    <row r="148" spans="1:9">
      <c r="A148" s="38" t="s">
        <v>486</v>
      </c>
      <c r="B148" s="39">
        <v>80</v>
      </c>
      <c r="C148" s="40">
        <v>80</v>
      </c>
      <c r="D148" s="39">
        <v>50</v>
      </c>
      <c r="E148" s="40">
        <v>50</v>
      </c>
      <c r="F148" s="34" t="s">
        <v>135</v>
      </c>
      <c r="G148" s="29">
        <f t="shared" si="0"/>
        <v>0.375</v>
      </c>
    </row>
    <row r="149" spans="1:9">
      <c r="A149" s="38" t="s">
        <v>487</v>
      </c>
      <c r="B149" s="39">
        <v>90</v>
      </c>
      <c r="C149" s="40">
        <v>90</v>
      </c>
      <c r="D149" s="39">
        <v>80</v>
      </c>
      <c r="E149" s="40">
        <v>80</v>
      </c>
      <c r="F149" s="34" t="s">
        <v>483</v>
      </c>
      <c r="G149" s="29">
        <f t="shared" si="0"/>
        <v>0.1111111111111111</v>
      </c>
    </row>
    <row r="150" spans="1:9">
      <c r="A150" s="38" t="s">
        <v>488</v>
      </c>
      <c r="B150" s="39">
        <v>95</v>
      </c>
      <c r="C150" s="40">
        <v>95</v>
      </c>
      <c r="D150" s="39">
        <v>90</v>
      </c>
      <c r="E150" s="40">
        <v>90</v>
      </c>
      <c r="F150" s="41" t="s">
        <v>495</v>
      </c>
      <c r="G150" s="29">
        <f t="shared" si="0"/>
        <v>5.2631578947368418E-2</v>
      </c>
    </row>
    <row r="151" spans="1:9">
      <c r="A151" s="38" t="s">
        <v>489</v>
      </c>
      <c r="B151" s="39">
        <v>95</v>
      </c>
      <c r="C151" s="40">
        <v>95</v>
      </c>
      <c r="D151" s="39">
        <v>90</v>
      </c>
      <c r="E151" s="40">
        <v>90</v>
      </c>
      <c r="F151" s="41" t="s">
        <v>495</v>
      </c>
      <c r="G151" s="29">
        <f t="shared" si="0"/>
        <v>5.2631578947368418E-2</v>
      </c>
    </row>
    <row r="152" spans="1:9">
      <c r="A152" s="38" t="s">
        <v>490</v>
      </c>
      <c r="B152" s="39">
        <v>80</v>
      </c>
      <c r="C152" s="40">
        <v>50</v>
      </c>
      <c r="D152" s="39">
        <v>30</v>
      </c>
      <c r="E152" s="40">
        <v>30</v>
      </c>
      <c r="F152" s="34" t="s">
        <v>134</v>
      </c>
      <c r="G152" s="29">
        <f t="shared" si="0"/>
        <v>0.4</v>
      </c>
    </row>
    <row r="153" spans="1:9">
      <c r="A153" s="38" t="s">
        <v>491</v>
      </c>
      <c r="B153" s="39">
        <v>90</v>
      </c>
      <c r="C153" s="40">
        <v>90</v>
      </c>
      <c r="D153" s="39">
        <v>70</v>
      </c>
      <c r="E153" s="40">
        <v>70</v>
      </c>
      <c r="F153" s="34" t="s">
        <v>131</v>
      </c>
      <c r="G153" s="29">
        <f t="shared" si="0"/>
        <v>0.22222222222222221</v>
      </c>
    </row>
    <row r="154" spans="1:9">
      <c r="A154" s="38" t="s">
        <v>492</v>
      </c>
      <c r="B154" s="39">
        <v>95</v>
      </c>
      <c r="C154" s="40">
        <v>90</v>
      </c>
      <c r="D154" s="39">
        <v>80</v>
      </c>
      <c r="E154" s="40">
        <v>80</v>
      </c>
      <c r="F154" s="41" t="s">
        <v>495</v>
      </c>
      <c r="G154" s="29">
        <f t="shared" si="0"/>
        <v>0.1111111111111111</v>
      </c>
      <c r="I154" s="42"/>
    </row>
    <row r="155" spans="1:9">
      <c r="A155" s="38" t="s">
        <v>493</v>
      </c>
      <c r="B155" s="39">
        <v>80</v>
      </c>
      <c r="C155" s="40">
        <v>65</v>
      </c>
      <c r="D155" s="39">
        <v>60</v>
      </c>
      <c r="E155" s="40">
        <v>30</v>
      </c>
      <c r="F155" s="34" t="s">
        <v>132</v>
      </c>
      <c r="G155" s="29">
        <f t="shared" si="0"/>
        <v>0.53846153846153844</v>
      </c>
    </row>
    <row r="156" spans="1:9">
      <c r="A156" s="43" t="s">
        <v>494</v>
      </c>
      <c r="B156" s="44">
        <v>90</v>
      </c>
      <c r="C156" s="45">
        <v>90</v>
      </c>
      <c r="D156" s="44">
        <v>70</v>
      </c>
      <c r="E156" s="45">
        <v>70</v>
      </c>
      <c r="F156" s="34" t="s">
        <v>132</v>
      </c>
      <c r="G156" s="29">
        <f t="shared" si="0"/>
        <v>0.22222222222222221</v>
      </c>
    </row>
    <row r="157" spans="1:9">
      <c r="A157" s="29"/>
      <c r="B157" s="29"/>
      <c r="C157" s="29"/>
      <c r="D157" s="29"/>
      <c r="E157" s="29"/>
      <c r="F157" s="29"/>
      <c r="G157" s="29"/>
    </row>
    <row r="158" spans="1:9">
      <c r="A158" s="29"/>
      <c r="B158" s="29"/>
      <c r="C158" s="29"/>
      <c r="D158" s="29"/>
      <c r="E158" s="29"/>
      <c r="F158" s="29"/>
      <c r="G158" s="29"/>
    </row>
    <row r="159" spans="1:9">
      <c r="A159" s="29" t="s">
        <v>135</v>
      </c>
      <c r="B159" s="29">
        <f>AVERAGEIF(F139:F156,A159,G139:G156)</f>
        <v>0.38382283834586467</v>
      </c>
      <c r="C159" s="29"/>
      <c r="D159" s="29"/>
      <c r="E159" s="29"/>
      <c r="F159" s="29"/>
      <c r="G159" s="29"/>
    </row>
    <row r="160" spans="1:9">
      <c r="A160" s="29" t="s">
        <v>483</v>
      </c>
      <c r="B160" s="29">
        <f>AVERAGEIF(F139:F156,A160,G139:G156)</f>
        <v>0.1111111111111111</v>
      </c>
      <c r="C160" s="29"/>
      <c r="D160" s="29"/>
      <c r="E160" s="29"/>
      <c r="F160" s="29"/>
      <c r="G160" s="29"/>
    </row>
    <row r="161" spans="1:7">
      <c r="A161" s="29" t="s">
        <v>134</v>
      </c>
      <c r="B161" s="29">
        <f>AVERAGEIF(F139:F156,A161,G139:G156)</f>
        <v>0.4</v>
      </c>
      <c r="C161" s="29"/>
      <c r="D161" s="29"/>
      <c r="E161" s="29"/>
      <c r="F161" s="29"/>
      <c r="G161" s="29"/>
    </row>
    <row r="162" spans="1:7">
      <c r="A162" s="29" t="s">
        <v>131</v>
      </c>
      <c r="B162" s="29">
        <f>AVERAGEIF(F139:F156,A162,G139:G156)</f>
        <v>0.22222222222222221</v>
      </c>
      <c r="C162" s="29"/>
      <c r="D162" s="29"/>
      <c r="E162" s="29"/>
      <c r="F162" s="29"/>
      <c r="G162" s="29"/>
    </row>
    <row r="163" spans="1:7">
      <c r="A163" s="29" t="s">
        <v>132</v>
      </c>
      <c r="B163" s="29">
        <f>AVERAGEIF(F139:F156,A163,G139:G156)</f>
        <v>0.38034188034188032</v>
      </c>
      <c r="C163" s="29"/>
      <c r="D163" s="29"/>
      <c r="E163" s="29"/>
      <c r="F163" s="29"/>
      <c r="G163" s="29"/>
    </row>
    <row r="165" spans="1:7">
      <c r="A165" s="476" t="s">
        <v>191</v>
      </c>
      <c r="B165" s="476"/>
      <c r="C165" s="476"/>
      <c r="D165" s="476"/>
      <c r="E165" s="476"/>
    </row>
    <row r="166" spans="1:7" ht="15.75" thickBot="1">
      <c r="A166" s="24" t="s">
        <v>192</v>
      </c>
      <c r="B166" s="18">
        <v>0.4</v>
      </c>
    </row>
    <row r="167" spans="1:7" ht="15.75" thickBot="1">
      <c r="A167" s="10" t="s">
        <v>193</v>
      </c>
      <c r="B167" s="46">
        <f>(1+B166)^(1/(2020-2010))-1</f>
        <v>3.4219694129380196E-2</v>
      </c>
    </row>
    <row r="168" spans="1:7">
      <c r="B168" s="47"/>
    </row>
    <row r="169" spans="1:7">
      <c r="A169" s="476" t="s">
        <v>457</v>
      </c>
      <c r="B169" s="476"/>
    </row>
    <row r="170" spans="1:7">
      <c r="A170" s="24" t="s">
        <v>458</v>
      </c>
      <c r="B170" s="48">
        <v>972.7</v>
      </c>
    </row>
    <row r="171" spans="1:7" ht="15.75" thickBot="1">
      <c r="A171" s="24" t="s">
        <v>459</v>
      </c>
      <c r="B171" s="49">
        <f>400.9+53.5+276.5+255.7+63.5+462.5+B170+975.4+227.6+436.5</f>
        <v>4124.8</v>
      </c>
    </row>
    <row r="172" spans="1:7" ht="15.75" thickBot="1">
      <c r="A172" s="24" t="s">
        <v>460</v>
      </c>
      <c r="B172" s="46">
        <f>B170/B171</f>
        <v>0.23581749418153608</v>
      </c>
    </row>
    <row r="173" spans="1:7">
      <c r="B173" s="47"/>
    </row>
    <row r="174" spans="1:7">
      <c r="A174" s="476" t="s">
        <v>200</v>
      </c>
      <c r="B174" s="476"/>
      <c r="C174" s="476"/>
      <c r="D174" s="476"/>
      <c r="E174" s="476"/>
    </row>
    <row r="175" spans="1:7" ht="15.75" thickBot="1">
      <c r="A175" s="24" t="s">
        <v>467</v>
      </c>
      <c r="B175" s="47">
        <v>0.1246</v>
      </c>
    </row>
    <row r="176" spans="1:7" ht="15.75" thickBot="1">
      <c r="A176" s="24" t="s">
        <v>462</v>
      </c>
      <c r="B176" s="46">
        <f>1-B175</f>
        <v>0.87539999999999996</v>
      </c>
    </row>
    <row r="178" spans="1:5">
      <c r="A178" s="476" t="s">
        <v>194</v>
      </c>
      <c r="B178" s="476"/>
      <c r="C178" s="476"/>
      <c r="D178" s="476"/>
      <c r="E178" s="476"/>
    </row>
    <row r="179" spans="1:5">
      <c r="A179" s="26" t="s">
        <v>464</v>
      </c>
      <c r="B179" s="10">
        <v>197000</v>
      </c>
    </row>
    <row r="180" spans="1:5" ht="15.75" thickBot="1">
      <c r="A180" s="10" t="s">
        <v>465</v>
      </c>
      <c r="B180" s="10">
        <v>175000</v>
      </c>
    </row>
    <row r="181" spans="1:5" ht="15.75" thickBot="1">
      <c r="A181" s="10" t="s">
        <v>195</v>
      </c>
      <c r="B181" s="20">
        <f>B179/B180</f>
        <v>1.1257142857142857</v>
      </c>
    </row>
    <row r="183" spans="1:5">
      <c r="A183" s="476" t="s">
        <v>196</v>
      </c>
      <c r="B183" s="476"/>
      <c r="C183" s="476"/>
      <c r="D183" s="476"/>
      <c r="E183" s="476"/>
    </row>
    <row r="184" spans="1:5">
      <c r="A184" s="24" t="s">
        <v>2392</v>
      </c>
      <c r="B184" s="337">
        <v>1.2E-2</v>
      </c>
    </row>
    <row r="185" spans="1:5">
      <c r="A185" s="24" t="s">
        <v>2393</v>
      </c>
      <c r="B185" s="337">
        <v>2.4E-2</v>
      </c>
    </row>
    <row r="186" spans="1:5">
      <c r="A186" s="24" t="s">
        <v>2394</v>
      </c>
      <c r="B186" s="10">
        <f>2050-2018+1</f>
        <v>33</v>
      </c>
    </row>
    <row r="187" spans="1:5">
      <c r="A187" s="24" t="s">
        <v>2395</v>
      </c>
      <c r="B187" s="16">
        <f>(1-B184)^B186</f>
        <v>0.67139665221009714</v>
      </c>
    </row>
    <row r="188" spans="1:5" ht="15.75" thickBot="1">
      <c r="A188" s="24" t="s">
        <v>2396</v>
      </c>
      <c r="B188" s="16">
        <f>(1-B185)^B186</f>
        <v>0.44858421050781644</v>
      </c>
    </row>
    <row r="189" spans="1:5" ht="15.75" thickBot="1">
      <c r="A189" s="24" t="s">
        <v>2397</v>
      </c>
      <c r="B189" s="20">
        <f>(B187-B188)/B187</f>
        <v>0.33186409400289502</v>
      </c>
    </row>
    <row r="191" spans="1:5">
      <c r="A191" s="476" t="s">
        <v>210</v>
      </c>
      <c r="B191" s="476"/>
      <c r="C191" s="476"/>
      <c r="D191" s="476"/>
      <c r="E191" s="476"/>
    </row>
    <row r="192" spans="1:5">
      <c r="A192" s="22" t="s">
        <v>202</v>
      </c>
      <c r="B192" s="22" t="s">
        <v>203</v>
      </c>
      <c r="C192" s="22"/>
    </row>
    <row r="193" spans="1:3">
      <c r="A193" s="10" t="s">
        <v>204</v>
      </c>
      <c r="B193" s="23">
        <v>15277777.777777778</v>
      </c>
      <c r="C193" s="10" t="s">
        <v>205</v>
      </c>
    </row>
    <row r="194" spans="1:3">
      <c r="A194" s="10" t="s">
        <v>206</v>
      </c>
      <c r="B194" s="23">
        <f>3.4*10^6</f>
        <v>3400000</v>
      </c>
      <c r="C194" s="50"/>
    </row>
    <row r="195" spans="1:3">
      <c r="A195" s="10" t="s">
        <v>207</v>
      </c>
      <c r="B195" s="10">
        <v>2</v>
      </c>
    </row>
    <row r="196" spans="1:3" ht="15.75" thickBot="1">
      <c r="A196" s="10" t="s">
        <v>208</v>
      </c>
      <c r="B196" s="23">
        <f>B195*B194</f>
        <v>6800000</v>
      </c>
    </row>
    <row r="197" spans="1:3" ht="15.75" thickBot="1">
      <c r="A197" s="10" t="s">
        <v>209</v>
      </c>
      <c r="B197" s="20">
        <f>B196/B193</f>
        <v>0.44509090909090909</v>
      </c>
    </row>
  </sheetData>
  <mergeCells count="20">
    <mergeCell ref="A191:E191"/>
    <mergeCell ref="A165:E165"/>
    <mergeCell ref="A178:E178"/>
    <mergeCell ref="A183:E183"/>
    <mergeCell ref="A174:E174"/>
    <mergeCell ref="A169:B169"/>
    <mergeCell ref="B136:E136"/>
    <mergeCell ref="B137:C137"/>
    <mergeCell ref="D137:E137"/>
    <mergeCell ref="A1:E1"/>
    <mergeCell ref="A2:E2"/>
    <mergeCell ref="A21:E21"/>
    <mergeCell ref="A40:E40"/>
    <mergeCell ref="A60:E60"/>
    <mergeCell ref="A134:E134"/>
    <mergeCell ref="A89:E89"/>
    <mergeCell ref="A98:E98"/>
    <mergeCell ref="A113:E113"/>
    <mergeCell ref="A109:E109"/>
    <mergeCell ref="A124:E124"/>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vt:lpstr>
      <vt:lpstr>PolicyLevers</vt:lpstr>
      <vt:lpstr>OutputGraphs</vt:lpstr>
      <vt:lpstr>Output Graph Color Key</vt:lpstr>
      <vt:lpstr>ReferenceScenarios</vt:lpstr>
      <vt:lpstr>Targets</vt:lpstr>
      <vt:lpstr>MaxBoundCalculations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Jeffrey Rissman</cp:lastModifiedBy>
  <dcterms:created xsi:type="dcterms:W3CDTF">2014-07-10T20:44:47Z</dcterms:created>
  <dcterms:modified xsi:type="dcterms:W3CDTF">2020-04-04T06:48:12Z</dcterms:modified>
</cp:coreProperties>
</file>