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US\Models\eps-1.4.2-us - AEO Update\InputData\bldgs\BCEU\"/>
    </mc:Choice>
  </mc:AlternateContent>
  <bookViews>
    <workbookView xWindow="240" yWindow="90" windowWidth="18195" windowHeight="4020" tabRatio="776" activeTab="2"/>
  </bookViews>
  <sheets>
    <sheet name="About" sheetId="1" r:id="rId1"/>
    <sheet name="AEO Table 4" sheetId="28" r:id="rId2"/>
    <sheet name="AEO Table 5" sheetId="29" r:id="rId3"/>
    <sheet name="District Heat" sheetId="19" r:id="rId4"/>
    <sheet name="RECS HC2.1" sheetId="22" r:id="rId5"/>
    <sheet name="BCEU-urban-residential-heating" sheetId="18" r:id="rId6"/>
    <sheet name="BCEU-urban-residential-cooling" sheetId="20" r:id="rId7"/>
    <sheet name="BCEU-urban-residential-lighting" sheetId="11" r:id="rId8"/>
    <sheet name="BCEU-urban-residential-appl" sheetId="12" r:id="rId9"/>
    <sheet name="BCEU-urban-residential-other" sheetId="13" r:id="rId10"/>
    <sheet name="BCEU-rural-residential-heating" sheetId="23" r:id="rId11"/>
    <sheet name="BCEU-rural-residential-cooling" sheetId="24" r:id="rId12"/>
    <sheet name="BCEU-rural-residential-lighting" sheetId="25" r:id="rId13"/>
    <sheet name="BCEU-rural-residential-appl" sheetId="26" r:id="rId14"/>
    <sheet name="BCEU-rural-residential-other" sheetId="27" r:id="rId15"/>
    <sheet name="BCEU-commercial-heating" sheetId="21" r:id="rId16"/>
    <sheet name="BCEU-commercial-cooling" sheetId="14" r:id="rId17"/>
    <sheet name="BCEU-commercial-lighting" sheetId="15" r:id="rId18"/>
    <sheet name="BCEU-commercial-appl" sheetId="16" r:id="rId19"/>
    <sheet name="BCEU-commercial-other" sheetId="17" r:id="rId20"/>
  </sheets>
  <calcPr calcId="162913"/>
</workbook>
</file>

<file path=xl/calcChain.xml><?xml version="1.0" encoding="utf-8"?>
<calcChain xmlns="http://schemas.openxmlformats.org/spreadsheetml/2006/main">
  <c r="C4" i="27" l="1"/>
  <c r="D4" i="27"/>
  <c r="E4" i="27"/>
  <c r="F4" i="27"/>
  <c r="G4" i="27"/>
  <c r="H4" i="27"/>
  <c r="I4" i="27"/>
  <c r="J4" i="27"/>
  <c r="K4" i="27"/>
  <c r="L4" i="27"/>
  <c r="M4" i="27"/>
  <c r="N4" i="27"/>
  <c r="O4" i="27"/>
  <c r="P4" i="27"/>
  <c r="Q4" i="27"/>
  <c r="R4" i="27"/>
  <c r="S4" i="27"/>
  <c r="T4" i="27"/>
  <c r="U4" i="27"/>
  <c r="V4" i="27"/>
  <c r="W4" i="27"/>
  <c r="X4" i="27"/>
  <c r="Y4" i="27"/>
  <c r="Z4" i="27"/>
  <c r="AA4" i="27"/>
  <c r="AB4" i="27"/>
  <c r="AC4" i="27"/>
  <c r="AD4" i="27"/>
  <c r="AE4" i="27"/>
  <c r="AF4" i="27"/>
  <c r="AG4" i="27"/>
  <c r="AH4" i="27"/>
  <c r="AI4" i="27"/>
  <c r="AJ4" i="27"/>
  <c r="C5" i="27"/>
  <c r="D5" i="27"/>
  <c r="E5" i="27"/>
  <c r="F5" i="27"/>
  <c r="G5" i="27"/>
  <c r="H5" i="27"/>
  <c r="I5" i="27"/>
  <c r="J5" i="27"/>
  <c r="K5" i="27"/>
  <c r="L5" i="27"/>
  <c r="M5" i="27"/>
  <c r="N5" i="27"/>
  <c r="O5" i="27"/>
  <c r="P5" i="27"/>
  <c r="Q5" i="27"/>
  <c r="R5" i="27"/>
  <c r="S5" i="27"/>
  <c r="T5" i="27"/>
  <c r="U5" i="27"/>
  <c r="V5" i="27"/>
  <c r="W5" i="27"/>
  <c r="X5" i="27"/>
  <c r="Y5" i="27"/>
  <c r="Z5" i="27"/>
  <c r="AA5" i="27"/>
  <c r="AB5" i="27"/>
  <c r="AC5" i="27"/>
  <c r="AD5" i="27"/>
  <c r="AE5" i="27"/>
  <c r="AF5" i="27"/>
  <c r="AG5" i="27"/>
  <c r="AH5" i="27"/>
  <c r="AI5" i="27"/>
  <c r="AJ5" i="27"/>
  <c r="B5" i="27"/>
  <c r="B4" i="27"/>
  <c r="C4" i="26"/>
  <c r="D4" i="26"/>
  <c r="E4" i="26"/>
  <c r="F4" i="26"/>
  <c r="G4" i="26"/>
  <c r="H4" i="26"/>
  <c r="I4" i="26"/>
  <c r="J4" i="26"/>
  <c r="K4" i="26"/>
  <c r="L4" i="26"/>
  <c r="M4" i="26"/>
  <c r="N4" i="26"/>
  <c r="O4" i="26"/>
  <c r="P4" i="26"/>
  <c r="Q4" i="26"/>
  <c r="R4" i="26"/>
  <c r="S4" i="26"/>
  <c r="T4" i="26"/>
  <c r="U4" i="26"/>
  <c r="V4" i="26"/>
  <c r="W4" i="26"/>
  <c r="X4" i="26"/>
  <c r="Y4" i="26"/>
  <c r="Z4" i="26"/>
  <c r="AA4" i="26"/>
  <c r="AB4" i="26"/>
  <c r="AC4" i="26"/>
  <c r="AD4" i="26"/>
  <c r="AE4" i="26"/>
  <c r="AF4" i="26"/>
  <c r="AG4" i="26"/>
  <c r="AH4" i="26"/>
  <c r="AI4" i="26"/>
  <c r="AJ4" i="26"/>
  <c r="C5" i="26"/>
  <c r="D5" i="26"/>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B5" i="26"/>
  <c r="B4" i="26"/>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AH4" i="23"/>
  <c r="AI4" i="23"/>
  <c r="AJ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AH5" i="23"/>
  <c r="AI5" i="23"/>
  <c r="AJ5" i="23"/>
  <c r="B5" i="23"/>
  <c r="B4" i="23"/>
  <c r="C4" i="13"/>
  <c r="D4" i="13"/>
  <c r="E4" i="13"/>
  <c r="F4" i="13"/>
  <c r="G4" i="13"/>
  <c r="H4" i="13"/>
  <c r="I4" i="13"/>
  <c r="J4" i="13"/>
  <c r="K4" i="13"/>
  <c r="L4" i="13"/>
  <c r="M4" i="13"/>
  <c r="N4" i="13"/>
  <c r="O4" i="13"/>
  <c r="P4" i="13"/>
  <c r="Q4" i="13"/>
  <c r="R4" i="13"/>
  <c r="S4" i="13"/>
  <c r="T4" i="13"/>
  <c r="U4" i="13"/>
  <c r="V4" i="13"/>
  <c r="W4" i="13"/>
  <c r="X4" i="13"/>
  <c r="Y4" i="13"/>
  <c r="Z4" i="13"/>
  <c r="AA4" i="13"/>
  <c r="AB4" i="13"/>
  <c r="AC4" i="13"/>
  <c r="AD4" i="13"/>
  <c r="AE4" i="13"/>
  <c r="AF4" i="13"/>
  <c r="AG4" i="13"/>
  <c r="AH4" i="13"/>
  <c r="AI4" i="13"/>
  <c r="AJ4" i="13"/>
  <c r="C5" i="13"/>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AJ5" i="13"/>
  <c r="B5" i="13"/>
  <c r="B4" i="13"/>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AJ4" i="18"/>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AJ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AJ5" i="12"/>
  <c r="B5" i="12"/>
  <c r="B4" i="12"/>
  <c r="C5"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AH5" i="18"/>
  <c r="AI5" i="18"/>
  <c r="AJ5" i="18"/>
  <c r="B5" i="18"/>
  <c r="B4" i="18"/>
  <c r="C7" i="23" l="1"/>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AH7" i="23"/>
  <c r="AI7" i="23"/>
  <c r="AJ7" i="23"/>
  <c r="B7" i="23"/>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AI7" i="18"/>
  <c r="AJ7" i="18"/>
  <c r="B7" i="18"/>
  <c r="C5" i="17"/>
  <c r="D5" i="17"/>
  <c r="E5" i="17"/>
  <c r="F5" i="17"/>
  <c r="G5" i="17"/>
  <c r="H5" i="17"/>
  <c r="I5" i="17"/>
  <c r="J5" i="17"/>
  <c r="K5" i="17"/>
  <c r="L5" i="17"/>
  <c r="M5" i="17"/>
  <c r="N5" i="17"/>
  <c r="O5" i="17"/>
  <c r="P5" i="17"/>
  <c r="Q5" i="17"/>
  <c r="R5" i="17"/>
  <c r="S5" i="17"/>
  <c r="T5" i="17"/>
  <c r="U5" i="17"/>
  <c r="V5" i="17"/>
  <c r="W5" i="17"/>
  <c r="X5" i="17"/>
  <c r="Y5" i="17"/>
  <c r="Z5" i="17"/>
  <c r="AA5" i="17"/>
  <c r="AB5" i="17"/>
  <c r="AC5" i="17"/>
  <c r="AD5" i="17"/>
  <c r="AE5" i="17"/>
  <c r="AF5" i="17"/>
  <c r="AG5" i="17"/>
  <c r="AH5" i="17"/>
  <c r="AI5" i="17"/>
  <c r="AJ5" i="17"/>
  <c r="B5" i="17"/>
  <c r="C5" i="21"/>
  <c r="D5" i="21"/>
  <c r="E5" i="21"/>
  <c r="F5" i="21"/>
  <c r="G5" i="21"/>
  <c r="H5" i="21"/>
  <c r="I5" i="21"/>
  <c r="J5" i="21"/>
  <c r="K5" i="21"/>
  <c r="L5" i="21"/>
  <c r="M5" i="21"/>
  <c r="N5" i="21"/>
  <c r="O5" i="21"/>
  <c r="P5" i="21"/>
  <c r="Q5" i="21"/>
  <c r="R5" i="21"/>
  <c r="S5" i="21"/>
  <c r="T5" i="21"/>
  <c r="U5" i="21"/>
  <c r="V5" i="21"/>
  <c r="W5" i="21"/>
  <c r="X5" i="21"/>
  <c r="Y5" i="21"/>
  <c r="Z5" i="21"/>
  <c r="AA5" i="21"/>
  <c r="AB5" i="21"/>
  <c r="AC5" i="21"/>
  <c r="AD5" i="21"/>
  <c r="AE5" i="21"/>
  <c r="AF5" i="21"/>
  <c r="AG5" i="21"/>
  <c r="AH5" i="21"/>
  <c r="AI5" i="21"/>
  <c r="AJ5" i="21"/>
  <c r="B5" i="21"/>
  <c r="AJ4" i="17" l="1"/>
  <c r="AI4" i="17"/>
  <c r="AH4" i="17"/>
  <c r="AG4" i="17"/>
  <c r="AF4" i="17"/>
  <c r="AE4" i="17"/>
  <c r="AD4" i="17"/>
  <c r="AC4" i="17"/>
  <c r="AB4" i="17"/>
  <c r="AA4" i="17"/>
  <c r="Z4" i="17"/>
  <c r="Y4" i="17"/>
  <c r="X4" i="17"/>
  <c r="W4" i="17"/>
  <c r="V4" i="17"/>
  <c r="U4" i="17"/>
  <c r="T4" i="17"/>
  <c r="S4" i="17"/>
  <c r="R4" i="17"/>
  <c r="Q4" i="17"/>
  <c r="P4" i="17"/>
  <c r="O4" i="17"/>
  <c r="N4" i="17"/>
  <c r="M4" i="17"/>
  <c r="L4" i="17"/>
  <c r="K4" i="17"/>
  <c r="J4" i="17"/>
  <c r="I4" i="17"/>
  <c r="H4" i="17"/>
  <c r="G4" i="17"/>
  <c r="F4" i="17"/>
  <c r="E4" i="17"/>
  <c r="D4" i="17"/>
  <c r="C4" i="17"/>
  <c r="AJ3" i="17"/>
  <c r="AI3" i="17"/>
  <c r="AH3" i="17"/>
  <c r="AG3" i="17"/>
  <c r="AF3" i="17"/>
  <c r="AE3" i="17"/>
  <c r="AD3" i="17"/>
  <c r="AC3" i="17"/>
  <c r="AB3" i="17"/>
  <c r="AA3" i="17"/>
  <c r="Z3" i="17"/>
  <c r="Y3" i="17"/>
  <c r="X3" i="17"/>
  <c r="W3" i="17"/>
  <c r="V3" i="17"/>
  <c r="U3" i="17"/>
  <c r="T3" i="17"/>
  <c r="S3" i="17"/>
  <c r="R3" i="17"/>
  <c r="Q3" i="17"/>
  <c r="P3" i="17"/>
  <c r="O3" i="17"/>
  <c r="N3" i="17"/>
  <c r="M3" i="17"/>
  <c r="L3" i="17"/>
  <c r="K3" i="17"/>
  <c r="J3" i="17"/>
  <c r="I3" i="17"/>
  <c r="H3" i="17"/>
  <c r="G3" i="17"/>
  <c r="F3" i="17"/>
  <c r="E3" i="17"/>
  <c r="D3" i="17"/>
  <c r="C3" i="17"/>
  <c r="AJ2" i="17"/>
  <c r="AI2" i="17"/>
  <c r="AH2" i="17"/>
  <c r="AG2" i="17"/>
  <c r="AF2" i="17"/>
  <c r="AE2" i="17"/>
  <c r="AD2" i="17"/>
  <c r="AC2" i="17"/>
  <c r="AB2" i="17"/>
  <c r="AA2" i="17"/>
  <c r="Z2" i="17"/>
  <c r="Y2" i="17"/>
  <c r="X2" i="17"/>
  <c r="W2" i="17"/>
  <c r="V2" i="17"/>
  <c r="U2" i="17"/>
  <c r="T2" i="17"/>
  <c r="S2" i="17"/>
  <c r="R2" i="17"/>
  <c r="Q2" i="17"/>
  <c r="P2" i="17"/>
  <c r="O2" i="17"/>
  <c r="N2" i="17"/>
  <c r="M2" i="17"/>
  <c r="L2" i="17"/>
  <c r="K2" i="17"/>
  <c r="J2" i="17"/>
  <c r="I2" i="17"/>
  <c r="H2" i="17"/>
  <c r="G2" i="17"/>
  <c r="F2" i="17"/>
  <c r="E2" i="17"/>
  <c r="D2" i="17"/>
  <c r="C2" i="17"/>
  <c r="AJ5" i="16"/>
  <c r="AI5" i="16"/>
  <c r="AH5" i="16"/>
  <c r="AG5" i="16"/>
  <c r="AF5" i="16"/>
  <c r="AE5" i="16"/>
  <c r="AD5" i="16"/>
  <c r="AC5" i="16"/>
  <c r="AB5" i="16"/>
  <c r="AA5" i="16"/>
  <c r="Z5" i="16"/>
  <c r="Y5" i="16"/>
  <c r="X5" i="16"/>
  <c r="W5" i="16"/>
  <c r="V5" i="16"/>
  <c r="U5" i="16"/>
  <c r="T5" i="16"/>
  <c r="S5" i="16"/>
  <c r="R5" i="16"/>
  <c r="Q5" i="16"/>
  <c r="P5" i="16"/>
  <c r="O5" i="16"/>
  <c r="N5" i="16"/>
  <c r="M5" i="16"/>
  <c r="L5" i="16"/>
  <c r="K5" i="16"/>
  <c r="J5" i="16"/>
  <c r="I5" i="16"/>
  <c r="H5" i="16"/>
  <c r="G5" i="16"/>
  <c r="F5" i="16"/>
  <c r="E5" i="16"/>
  <c r="D5" i="16"/>
  <c r="C5" i="16"/>
  <c r="AJ4" i="16"/>
  <c r="AI4" i="16"/>
  <c r="AH4" i="16"/>
  <c r="AG4" i="16"/>
  <c r="AF4" i="16"/>
  <c r="AE4" i="16"/>
  <c r="AD4" i="16"/>
  <c r="AC4" i="16"/>
  <c r="AB4" i="16"/>
  <c r="AA4" i="16"/>
  <c r="Z4" i="16"/>
  <c r="Y4" i="16"/>
  <c r="X4" i="16"/>
  <c r="W4" i="16"/>
  <c r="V4" i="16"/>
  <c r="U4" i="16"/>
  <c r="T4" i="16"/>
  <c r="S4" i="16"/>
  <c r="R4" i="16"/>
  <c r="Q4" i="16"/>
  <c r="P4" i="16"/>
  <c r="O4" i="16"/>
  <c r="N4" i="16"/>
  <c r="M4" i="16"/>
  <c r="L4" i="16"/>
  <c r="K4" i="16"/>
  <c r="J4" i="16"/>
  <c r="I4" i="16"/>
  <c r="H4" i="16"/>
  <c r="G4" i="16"/>
  <c r="F4" i="16"/>
  <c r="E4" i="16"/>
  <c r="D4" i="16"/>
  <c r="C4" i="16"/>
  <c r="AJ2" i="16"/>
  <c r="AI2" i="16"/>
  <c r="AH2" i="16"/>
  <c r="AG2" i="16"/>
  <c r="AF2" i="16"/>
  <c r="AE2" i="16"/>
  <c r="AD2" i="16"/>
  <c r="AC2" i="16"/>
  <c r="AB2" i="16"/>
  <c r="AA2" i="16"/>
  <c r="Z2" i="16"/>
  <c r="Y2" i="16"/>
  <c r="X2" i="16"/>
  <c r="W2" i="16"/>
  <c r="V2" i="16"/>
  <c r="U2" i="16"/>
  <c r="T2" i="16"/>
  <c r="S2" i="16"/>
  <c r="R2" i="16"/>
  <c r="Q2" i="16"/>
  <c r="P2" i="16"/>
  <c r="O2" i="16"/>
  <c r="N2" i="16"/>
  <c r="M2" i="16"/>
  <c r="L2" i="16"/>
  <c r="K2" i="16"/>
  <c r="J2" i="16"/>
  <c r="I2" i="16"/>
  <c r="H2" i="16"/>
  <c r="G2" i="16"/>
  <c r="F2" i="16"/>
  <c r="E2" i="16"/>
  <c r="D2" i="16"/>
  <c r="C2" i="16"/>
  <c r="C2" i="15"/>
  <c r="D2" i="15"/>
  <c r="E2" i="15"/>
  <c r="F2" i="15"/>
  <c r="G2" i="15"/>
  <c r="H2" i="15"/>
  <c r="I2" i="15"/>
  <c r="J2" i="15"/>
  <c r="K2" i="15"/>
  <c r="L2" i="15"/>
  <c r="M2" i="15"/>
  <c r="N2" i="15"/>
  <c r="O2" i="15"/>
  <c r="P2" i="15"/>
  <c r="Q2" i="15"/>
  <c r="R2" i="15"/>
  <c r="S2" i="15"/>
  <c r="T2" i="15"/>
  <c r="U2" i="15"/>
  <c r="V2" i="15"/>
  <c r="W2" i="15"/>
  <c r="X2" i="15"/>
  <c r="Y2" i="15"/>
  <c r="Z2" i="15"/>
  <c r="AA2" i="15"/>
  <c r="AB2" i="15"/>
  <c r="AC2" i="15"/>
  <c r="AD2" i="15"/>
  <c r="AE2" i="15"/>
  <c r="AF2" i="15"/>
  <c r="AG2" i="15"/>
  <c r="AH2" i="15"/>
  <c r="AI2" i="15"/>
  <c r="AJ2" i="15"/>
  <c r="C2" i="14"/>
  <c r="D2" i="14"/>
  <c r="E2" i="14"/>
  <c r="F2" i="14"/>
  <c r="G2" i="14"/>
  <c r="H2" i="14"/>
  <c r="I2" i="14"/>
  <c r="J2" i="14"/>
  <c r="K2" i="14"/>
  <c r="L2" i="14"/>
  <c r="M2" i="14"/>
  <c r="N2" i="14"/>
  <c r="O2" i="14"/>
  <c r="P2" i="14"/>
  <c r="Q2" i="14"/>
  <c r="R2" i="14"/>
  <c r="S2" i="14"/>
  <c r="T2" i="14"/>
  <c r="U2" i="14"/>
  <c r="V2" i="14"/>
  <c r="W2" i="14"/>
  <c r="X2" i="14"/>
  <c r="Y2" i="14"/>
  <c r="Z2" i="14"/>
  <c r="AA2" i="14"/>
  <c r="AB2" i="14"/>
  <c r="AC2" i="14"/>
  <c r="AD2" i="14"/>
  <c r="AE2" i="14"/>
  <c r="AF2" i="14"/>
  <c r="AG2" i="14"/>
  <c r="AH2" i="14"/>
  <c r="AI2" i="14"/>
  <c r="AJ2" i="14"/>
  <c r="C4" i="14"/>
  <c r="D4" i="14"/>
  <c r="E4" i="14"/>
  <c r="F4" i="14"/>
  <c r="G4" i="14"/>
  <c r="H4" i="14"/>
  <c r="I4" i="14"/>
  <c r="J4" i="14"/>
  <c r="K4" i="14"/>
  <c r="L4" i="14"/>
  <c r="M4" i="14"/>
  <c r="N4" i="14"/>
  <c r="O4" i="14"/>
  <c r="P4" i="14"/>
  <c r="Q4" i="14"/>
  <c r="R4" i="14"/>
  <c r="S4" i="14"/>
  <c r="T4" i="14"/>
  <c r="U4" i="14"/>
  <c r="V4" i="14"/>
  <c r="W4" i="14"/>
  <c r="X4" i="14"/>
  <c r="Y4" i="14"/>
  <c r="Z4" i="14"/>
  <c r="AA4" i="14"/>
  <c r="AB4" i="14"/>
  <c r="AC4" i="14"/>
  <c r="AD4" i="14"/>
  <c r="AE4" i="14"/>
  <c r="AF4" i="14"/>
  <c r="AG4" i="14"/>
  <c r="AH4" i="14"/>
  <c r="AI4" i="14"/>
  <c r="AJ4" i="14"/>
  <c r="AJ6" i="21"/>
  <c r="AI6" i="21"/>
  <c r="AH6" i="21"/>
  <c r="AG6" i="21"/>
  <c r="AF6" i="21"/>
  <c r="AE6" i="21"/>
  <c r="AD6" i="21"/>
  <c r="AC6" i="21"/>
  <c r="AB6" i="21"/>
  <c r="AA6" i="21"/>
  <c r="Z6" i="21"/>
  <c r="Y6" i="21"/>
  <c r="X6" i="21"/>
  <c r="W6" i="21"/>
  <c r="V6" i="21"/>
  <c r="U6" i="21"/>
  <c r="T6" i="21"/>
  <c r="S6" i="21"/>
  <c r="R6" i="21"/>
  <c r="Q6" i="21"/>
  <c r="P6" i="21"/>
  <c r="O6" i="21"/>
  <c r="N6" i="21"/>
  <c r="M6" i="21"/>
  <c r="L6" i="21"/>
  <c r="K6" i="21"/>
  <c r="J6" i="21"/>
  <c r="I6" i="21"/>
  <c r="H6" i="21"/>
  <c r="G6" i="21"/>
  <c r="F6" i="21"/>
  <c r="E6" i="21"/>
  <c r="D6" i="21"/>
  <c r="C6" i="21"/>
  <c r="AJ4" i="21"/>
  <c r="AI4" i="21"/>
  <c r="AH4" i="21"/>
  <c r="AG4" i="21"/>
  <c r="AF4" i="21"/>
  <c r="AE4" i="21"/>
  <c r="AD4" i="21"/>
  <c r="AC4" i="21"/>
  <c r="AB4" i="21"/>
  <c r="AA4" i="21"/>
  <c r="Z4" i="21"/>
  <c r="Y4" i="21"/>
  <c r="X4" i="21"/>
  <c r="W4" i="21"/>
  <c r="V4" i="21"/>
  <c r="U4" i="21"/>
  <c r="T4" i="21"/>
  <c r="S4" i="21"/>
  <c r="R4" i="21"/>
  <c r="Q4" i="21"/>
  <c r="P4" i="21"/>
  <c r="O4" i="21"/>
  <c r="N4" i="21"/>
  <c r="M4" i="21"/>
  <c r="L4" i="21"/>
  <c r="K4" i="21"/>
  <c r="J4" i="21"/>
  <c r="I4" i="21"/>
  <c r="H4" i="21"/>
  <c r="G4" i="21"/>
  <c r="F4" i="21"/>
  <c r="E4" i="21"/>
  <c r="D4" i="21"/>
  <c r="C4" i="21"/>
  <c r="AJ2" i="21"/>
  <c r="AI2" i="21"/>
  <c r="AH2" i="21"/>
  <c r="AG2" i="21"/>
  <c r="AF2" i="21"/>
  <c r="AE2" i="21"/>
  <c r="AD2" i="21"/>
  <c r="AC2" i="21"/>
  <c r="AB2" i="21"/>
  <c r="AA2" i="21"/>
  <c r="Z2" i="21"/>
  <c r="Y2" i="21"/>
  <c r="X2" i="21"/>
  <c r="W2" i="21"/>
  <c r="V2" i="21"/>
  <c r="U2" i="21"/>
  <c r="T2" i="21"/>
  <c r="S2" i="21"/>
  <c r="R2" i="21"/>
  <c r="Q2" i="21"/>
  <c r="P2" i="21"/>
  <c r="O2" i="21"/>
  <c r="N2" i="21"/>
  <c r="M2" i="21"/>
  <c r="L2" i="21"/>
  <c r="K2" i="21"/>
  <c r="J2" i="21"/>
  <c r="I2" i="21"/>
  <c r="H2" i="21"/>
  <c r="G2" i="21"/>
  <c r="F2" i="21"/>
  <c r="E2" i="21"/>
  <c r="D2" i="21"/>
  <c r="C2" i="21"/>
  <c r="AJ2" i="27"/>
  <c r="AI2" i="27"/>
  <c r="AH2" i="27"/>
  <c r="AG2" i="27"/>
  <c r="AF2" i="27"/>
  <c r="AE2" i="27"/>
  <c r="AD2" i="27"/>
  <c r="AC2" i="27"/>
  <c r="AB2" i="27"/>
  <c r="AA2" i="27"/>
  <c r="Z2" i="27"/>
  <c r="Y2" i="27"/>
  <c r="X2" i="27"/>
  <c r="W2" i="27"/>
  <c r="V2" i="27"/>
  <c r="U2" i="27"/>
  <c r="T2" i="27"/>
  <c r="S2" i="27"/>
  <c r="R2" i="27"/>
  <c r="Q2" i="27"/>
  <c r="P2" i="27"/>
  <c r="O2" i="27"/>
  <c r="N2" i="27"/>
  <c r="M2" i="27"/>
  <c r="L2" i="27"/>
  <c r="K2" i="27"/>
  <c r="J2" i="27"/>
  <c r="I2" i="27"/>
  <c r="H2" i="27"/>
  <c r="G2" i="27"/>
  <c r="F2" i="27"/>
  <c r="E2" i="27"/>
  <c r="D2" i="27"/>
  <c r="C2" i="27"/>
  <c r="AJ2" i="26"/>
  <c r="AI2" i="26"/>
  <c r="AH2" i="26"/>
  <c r="AG2" i="26"/>
  <c r="AF2" i="26"/>
  <c r="AE2" i="26"/>
  <c r="AD2" i="26"/>
  <c r="AC2" i="26"/>
  <c r="AB2" i="26"/>
  <c r="AA2" i="26"/>
  <c r="Z2" i="26"/>
  <c r="Y2" i="26"/>
  <c r="X2" i="26"/>
  <c r="W2" i="26"/>
  <c r="V2" i="26"/>
  <c r="U2" i="26"/>
  <c r="T2" i="26"/>
  <c r="S2" i="26"/>
  <c r="R2" i="26"/>
  <c r="Q2" i="26"/>
  <c r="P2" i="26"/>
  <c r="O2" i="26"/>
  <c r="N2" i="26"/>
  <c r="M2" i="26"/>
  <c r="L2" i="26"/>
  <c r="K2" i="26"/>
  <c r="J2" i="26"/>
  <c r="I2" i="26"/>
  <c r="H2" i="26"/>
  <c r="G2" i="26"/>
  <c r="F2" i="26"/>
  <c r="E2" i="26"/>
  <c r="D2" i="26"/>
  <c r="C2" i="26"/>
  <c r="AJ2" i="25"/>
  <c r="AI2" i="25"/>
  <c r="AH2" i="25"/>
  <c r="AG2" i="25"/>
  <c r="AF2" i="25"/>
  <c r="AE2" i="25"/>
  <c r="AD2" i="25"/>
  <c r="AC2" i="25"/>
  <c r="AB2" i="25"/>
  <c r="AA2" i="25"/>
  <c r="Z2" i="25"/>
  <c r="Y2" i="25"/>
  <c r="X2" i="25"/>
  <c r="W2" i="25"/>
  <c r="V2" i="25"/>
  <c r="U2" i="25"/>
  <c r="T2" i="25"/>
  <c r="S2" i="25"/>
  <c r="R2" i="25"/>
  <c r="Q2" i="25"/>
  <c r="P2" i="25"/>
  <c r="O2" i="25"/>
  <c r="N2" i="25"/>
  <c r="M2" i="25"/>
  <c r="L2" i="25"/>
  <c r="K2" i="25"/>
  <c r="J2" i="25"/>
  <c r="I2" i="25"/>
  <c r="H2" i="25"/>
  <c r="G2" i="25"/>
  <c r="F2" i="25"/>
  <c r="E2" i="25"/>
  <c r="D2" i="25"/>
  <c r="C2" i="25"/>
  <c r="AJ4" i="24"/>
  <c r="AI4" i="24"/>
  <c r="AH4"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C2" i="24"/>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AH2" i="24"/>
  <c r="AI2" i="24"/>
  <c r="AJ2"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AH2" i="23"/>
  <c r="AI2" i="23"/>
  <c r="AJ2" i="23"/>
  <c r="B2" i="23"/>
  <c r="D2" i="13"/>
  <c r="E2" i="13"/>
  <c r="F2" i="13"/>
  <c r="G2" i="13"/>
  <c r="H2" i="13"/>
  <c r="I2" i="13"/>
  <c r="J2" i="13"/>
  <c r="K2" i="13"/>
  <c r="L2" i="13"/>
  <c r="M2" i="13"/>
  <c r="N2" i="13"/>
  <c r="O2" i="13"/>
  <c r="P2" i="13"/>
  <c r="Q2" i="13"/>
  <c r="R2" i="13"/>
  <c r="S2" i="13"/>
  <c r="T2" i="13"/>
  <c r="U2" i="13"/>
  <c r="V2" i="13"/>
  <c r="W2" i="13"/>
  <c r="X2" i="13"/>
  <c r="Y2" i="13"/>
  <c r="Z2" i="13"/>
  <c r="AA2" i="13"/>
  <c r="AB2" i="13"/>
  <c r="AC2" i="13"/>
  <c r="AD2" i="13"/>
  <c r="AE2" i="13"/>
  <c r="AF2" i="13"/>
  <c r="AG2" i="13"/>
  <c r="AH2" i="13"/>
  <c r="AI2" i="13"/>
  <c r="AJ2" i="13"/>
  <c r="C2" i="13"/>
  <c r="B2" i="13"/>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AI2" i="12"/>
  <c r="AJ2" i="12"/>
  <c r="C2" i="12"/>
  <c r="B2" i="12"/>
  <c r="C2" i="11"/>
  <c r="D2" i="11"/>
  <c r="E2" i="11"/>
  <c r="F2" i="11"/>
  <c r="G2" i="11"/>
  <c r="H2" i="11"/>
  <c r="I2" i="11"/>
  <c r="J2" i="11"/>
  <c r="K2" i="11"/>
  <c r="L2" i="11"/>
  <c r="M2" i="11"/>
  <c r="N2" i="11"/>
  <c r="O2" i="11"/>
  <c r="P2" i="11"/>
  <c r="Q2" i="11"/>
  <c r="R2" i="11"/>
  <c r="S2" i="11"/>
  <c r="T2" i="11"/>
  <c r="U2" i="11"/>
  <c r="V2" i="11"/>
  <c r="W2" i="11"/>
  <c r="X2" i="11"/>
  <c r="Y2" i="11"/>
  <c r="Z2" i="11"/>
  <c r="AA2" i="11"/>
  <c r="AB2" i="11"/>
  <c r="AC2" i="11"/>
  <c r="AD2" i="11"/>
  <c r="AE2" i="11"/>
  <c r="AF2" i="11"/>
  <c r="AG2" i="11"/>
  <c r="AH2" i="11"/>
  <c r="AI2" i="11"/>
  <c r="AJ2" i="11"/>
  <c r="B2" i="11"/>
  <c r="AJ3" i="20"/>
  <c r="AI3" i="20"/>
  <c r="AH3" i="20"/>
  <c r="AG3" i="20"/>
  <c r="AF3" i="20"/>
  <c r="AE3" i="20"/>
  <c r="AD3" i="20"/>
  <c r="AC3" i="20"/>
  <c r="AB3" i="20"/>
  <c r="AA3" i="20"/>
  <c r="C2" i="20"/>
  <c r="D2" i="20"/>
  <c r="E2" i="20"/>
  <c r="F2" i="20"/>
  <c r="G2" i="20"/>
  <c r="H2" i="20"/>
  <c r="I2" i="20"/>
  <c r="J2" i="20"/>
  <c r="K2" i="20"/>
  <c r="L2" i="20"/>
  <c r="M2" i="20"/>
  <c r="N2" i="20"/>
  <c r="O2" i="20"/>
  <c r="P2" i="20"/>
  <c r="Q2" i="20"/>
  <c r="R2" i="20"/>
  <c r="S2" i="20"/>
  <c r="T2" i="20"/>
  <c r="U2" i="20"/>
  <c r="V2" i="20"/>
  <c r="W2" i="20"/>
  <c r="X2" i="20"/>
  <c r="Y2" i="20"/>
  <c r="Z2" i="20"/>
  <c r="AA2" i="20"/>
  <c r="AB2" i="20"/>
  <c r="AC2" i="20"/>
  <c r="AD2" i="20"/>
  <c r="AE2" i="20"/>
  <c r="AF2" i="20"/>
  <c r="AG2" i="20"/>
  <c r="AH2" i="20"/>
  <c r="AI2" i="20"/>
  <c r="AJ2" i="20"/>
  <c r="C4" i="20"/>
  <c r="D4" i="20"/>
  <c r="E4" i="20"/>
  <c r="F4" i="20"/>
  <c r="G4" i="20"/>
  <c r="H4" i="20"/>
  <c r="I4" i="20"/>
  <c r="J4" i="20"/>
  <c r="K4" i="20"/>
  <c r="L4" i="20"/>
  <c r="M4" i="20"/>
  <c r="N4" i="20"/>
  <c r="O4" i="20"/>
  <c r="P4" i="20"/>
  <c r="Q4" i="20"/>
  <c r="R4" i="20"/>
  <c r="S4" i="20"/>
  <c r="T4" i="20"/>
  <c r="U4" i="20"/>
  <c r="V4" i="20"/>
  <c r="W4" i="20"/>
  <c r="X4" i="20"/>
  <c r="Y4" i="20"/>
  <c r="Z4" i="20"/>
  <c r="AA4" i="20"/>
  <c r="AB4" i="20"/>
  <c r="AC4" i="20"/>
  <c r="AD4" i="20"/>
  <c r="AE4" i="20"/>
  <c r="AF4" i="20"/>
  <c r="AG4" i="20"/>
  <c r="AH4" i="20"/>
  <c r="AI4" i="20"/>
  <c r="AJ4" i="20"/>
  <c r="B4" i="20"/>
  <c r="B2" i="20"/>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AH2" i="18"/>
  <c r="AI2" i="18"/>
  <c r="AJ2" i="18"/>
  <c r="C2" i="18"/>
  <c r="B2" i="18"/>
  <c r="B2" i="27"/>
  <c r="B2" i="26"/>
  <c r="B2" i="25"/>
  <c r="A69" i="1"/>
  <c r="A68" i="1"/>
  <c r="B5" i="16" l="1"/>
  <c r="B4" i="16"/>
  <c r="B2" i="16"/>
  <c r="B4" i="17"/>
  <c r="B3" i="17"/>
  <c r="B2" i="17"/>
  <c r="B2" i="15"/>
  <c r="B4" i="14"/>
  <c r="B2" i="14"/>
  <c r="B4" i="21"/>
  <c r="B2" i="21"/>
  <c r="AJ7" i="15"/>
  <c r="AI7" i="15"/>
  <c r="AH7" i="15"/>
  <c r="AG7" i="15"/>
  <c r="AF7" i="15"/>
  <c r="AE7" i="15"/>
  <c r="AD7" i="15"/>
  <c r="AC7" i="15"/>
  <c r="AB7" i="15"/>
  <c r="AA7" i="15"/>
  <c r="AJ6" i="15"/>
  <c r="AI6" i="15"/>
  <c r="AH6" i="15"/>
  <c r="AG6" i="15"/>
  <c r="AF6" i="15"/>
  <c r="AE6" i="15"/>
  <c r="AD6" i="15"/>
  <c r="AC6" i="15"/>
  <c r="AB6" i="15"/>
  <c r="AA6" i="15"/>
  <c r="AJ5" i="15"/>
  <c r="AI5" i="15"/>
  <c r="AH5" i="15"/>
  <c r="AG5" i="15"/>
  <c r="AF5" i="15"/>
  <c r="AE5" i="15"/>
  <c r="AD5" i="15"/>
  <c r="AC5" i="15"/>
  <c r="AB5" i="15"/>
  <c r="AA5" i="15"/>
  <c r="AJ4" i="15"/>
  <c r="AI4" i="15"/>
  <c r="AH4" i="15"/>
  <c r="AG4" i="15"/>
  <c r="AF4" i="15"/>
  <c r="AE4" i="15"/>
  <c r="AD4" i="15"/>
  <c r="AC4" i="15"/>
  <c r="AB4" i="15"/>
  <c r="AA4" i="15"/>
  <c r="AJ3" i="15"/>
  <c r="AI3" i="15"/>
  <c r="AH3" i="15"/>
  <c r="AG3" i="15"/>
  <c r="AF3" i="15"/>
  <c r="AE3" i="15"/>
  <c r="AD3" i="15"/>
  <c r="AC3" i="15"/>
  <c r="AB3" i="15"/>
  <c r="AA3" i="15"/>
  <c r="AJ7" i="24"/>
  <c r="AI7" i="24"/>
  <c r="AH7" i="24"/>
  <c r="AG7" i="24"/>
  <c r="AF7" i="24"/>
  <c r="AE7" i="24"/>
  <c r="AD7" i="24"/>
  <c r="AC7" i="24"/>
  <c r="AB7" i="24"/>
  <c r="AA7" i="24"/>
  <c r="AJ6" i="24"/>
  <c r="AI6" i="24"/>
  <c r="AH6" i="24"/>
  <c r="AG6" i="24"/>
  <c r="AF6" i="24"/>
  <c r="AE6" i="24"/>
  <c r="AD6" i="24"/>
  <c r="AC6" i="24"/>
  <c r="AB6" i="24"/>
  <c r="AA6" i="24"/>
  <c r="AJ5" i="24"/>
  <c r="AI5" i="24"/>
  <c r="AH5" i="24"/>
  <c r="AG5" i="24"/>
  <c r="AF5" i="24"/>
  <c r="AE5" i="24"/>
  <c r="AD5" i="24"/>
  <c r="AC5" i="24"/>
  <c r="AB5" i="24"/>
  <c r="AA5" i="24"/>
  <c r="AJ3" i="24"/>
  <c r="AI3" i="24"/>
  <c r="AH3" i="24"/>
  <c r="AG3" i="24"/>
  <c r="AF3" i="24"/>
  <c r="AE3" i="24"/>
  <c r="AD3" i="24"/>
  <c r="AC3" i="24"/>
  <c r="AB3" i="24"/>
  <c r="AA3" i="24"/>
  <c r="AJ7" i="11"/>
  <c r="AI7" i="11"/>
  <c r="AH7" i="11"/>
  <c r="AG7" i="11"/>
  <c r="AF7" i="11"/>
  <c r="AE7" i="11"/>
  <c r="AD7" i="11"/>
  <c r="AC7" i="11"/>
  <c r="AB7" i="11"/>
  <c r="AA7" i="11"/>
  <c r="AJ6" i="11"/>
  <c r="AI6" i="11"/>
  <c r="AH6" i="11"/>
  <c r="AG6" i="11"/>
  <c r="AF6" i="11"/>
  <c r="AE6" i="11"/>
  <c r="AD6" i="11"/>
  <c r="AC6" i="11"/>
  <c r="AB6" i="11"/>
  <c r="AA6" i="11"/>
  <c r="AJ5" i="11"/>
  <c r="AI5" i="11"/>
  <c r="AH5" i="11"/>
  <c r="AG5" i="11"/>
  <c r="AF5" i="11"/>
  <c r="AE5" i="11"/>
  <c r="AD5" i="11"/>
  <c r="AC5" i="11"/>
  <c r="AB5" i="11"/>
  <c r="AA5" i="11"/>
  <c r="AJ4" i="11"/>
  <c r="AI4" i="11"/>
  <c r="AH4" i="11"/>
  <c r="AG4" i="11"/>
  <c r="AF4" i="11"/>
  <c r="AE4" i="11"/>
  <c r="AD4" i="11"/>
  <c r="AC4" i="11"/>
  <c r="AB4" i="11"/>
  <c r="AA4" i="11"/>
  <c r="AJ3" i="11"/>
  <c r="AI3" i="11"/>
  <c r="AH3" i="11"/>
  <c r="AG3" i="11"/>
  <c r="AF3" i="11"/>
  <c r="AE3" i="11"/>
  <c r="AD3" i="11"/>
  <c r="AC3" i="11"/>
  <c r="AB3" i="11"/>
  <c r="AA3" i="11"/>
  <c r="AJ7" i="20"/>
  <c r="AI7" i="20"/>
  <c r="AH7" i="20"/>
  <c r="AG7" i="20"/>
  <c r="AF7" i="20"/>
  <c r="AE7" i="20"/>
  <c r="AD7" i="20"/>
  <c r="AC7" i="20"/>
  <c r="AB7" i="20"/>
  <c r="AA7" i="20"/>
  <c r="AJ6" i="20"/>
  <c r="AI6" i="20"/>
  <c r="AH6" i="20"/>
  <c r="AG6" i="20"/>
  <c r="AF6" i="20"/>
  <c r="AE6" i="20"/>
  <c r="AD6" i="20"/>
  <c r="AC6" i="20"/>
  <c r="AB6" i="20"/>
  <c r="AA6" i="20"/>
  <c r="AJ5" i="20"/>
  <c r="AI5" i="20"/>
  <c r="AH5" i="20"/>
  <c r="AG5" i="20"/>
  <c r="AF5" i="20"/>
  <c r="AE5" i="20"/>
  <c r="AD5" i="20"/>
  <c r="AC5" i="20"/>
  <c r="AB5" i="20"/>
  <c r="AA5" i="20"/>
  <c r="B3" i="19" l="1"/>
  <c r="H9" i="19" l="1"/>
  <c r="L9" i="19"/>
  <c r="P9" i="19"/>
  <c r="T9" i="19"/>
  <c r="X9" i="19"/>
  <c r="AB9" i="19"/>
  <c r="E9" i="19"/>
  <c r="I9" i="19"/>
  <c r="M9" i="19"/>
  <c r="Q9" i="19"/>
  <c r="U9" i="19"/>
  <c r="Y9" i="19"/>
  <c r="D9" i="19"/>
  <c r="F9" i="19"/>
  <c r="J9" i="19"/>
  <c r="N9" i="19"/>
  <c r="R9" i="19"/>
  <c r="V9" i="19"/>
  <c r="Z9" i="19"/>
  <c r="C9" i="19"/>
  <c r="G9" i="19"/>
  <c r="K9" i="19"/>
  <c r="O9" i="19"/>
  <c r="S9" i="19"/>
  <c r="W9" i="19"/>
  <c r="AA9" i="19"/>
  <c r="B9" i="19"/>
  <c r="B6" i="21" s="1"/>
</calcChain>
</file>

<file path=xl/sharedStrings.xml><?xml version="1.0" encoding="utf-8"?>
<sst xmlns="http://schemas.openxmlformats.org/spreadsheetml/2006/main" count="1523" uniqueCount="590">
  <si>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</si>
  <si>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</si>
  <si>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</si>
  <si>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</si>
  <si>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</si>
  <si>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</si>
  <si>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</si>
  <si>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</si>
  <si>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</si>
  <si>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</si>
  <si>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</si>
  <si>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</si>
  <si>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</si>
  <si>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Electricity Related Losses</t>
  </si>
  <si>
    <t xml:space="preserve">   Total Energy Consumption</t>
  </si>
  <si>
    <t>Delivered Energy Consumption by Fuel</t>
  </si>
  <si>
    <t xml:space="preserve"> Purchased Electricity</t>
  </si>
  <si>
    <t xml:space="preserve">   Space Heating 1/</t>
  </si>
  <si>
    <t xml:space="preserve">   Space Cooling 1/</t>
  </si>
  <si>
    <t xml:space="preserve">   Water Heating 1/</t>
  </si>
  <si>
    <t xml:space="preserve">   Ventilation</t>
  </si>
  <si>
    <t xml:space="preserve">   Cooking</t>
  </si>
  <si>
    <t xml:space="preserve">   Lighting</t>
  </si>
  <si>
    <t xml:space="preserve">   Refrigeration</t>
  </si>
  <si>
    <t xml:space="preserve">   Other Uses 2/</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</si>
  <si>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</si>
  <si>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</si>
  <si>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</si>
  <si>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</si>
  <si>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</si>
  <si>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</si>
  <si>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Fuels 5/</t>
  </si>
  <si>
    <t>Delivered Energy Consumption by End Use</t>
  </si>
  <si>
    <t xml:space="preserve">   Other Uses 6/</t>
  </si>
  <si>
    <t>Electricity Related Losses</t>
  </si>
  <si>
    <t>Total Energy Consumption by End Use</t>
  </si>
  <si>
    <t>Nonmarketed Renewable Fuels 7/</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</si>
  <si>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</si>
  <si>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</si>
  <si>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</si>
  <si>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</si>
  <si>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</si>
  <si>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</si>
  <si>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</si>
  <si>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</si>
  <si>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</si>
  <si>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</si>
  <si>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</si>
  <si>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</si>
  <si>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</si>
  <si>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</si>
  <si>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</si>
  <si>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</si>
  <si>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</si>
  <si>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</si>
  <si>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</si>
  <si>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</si>
  <si>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</si>
  <si>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</si>
  <si>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</si>
  <si>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 xml:space="preserve">   Btu = British thermal unit.</t>
  </si>
  <si>
    <t xml:space="preserve">   - - = Not applicable.</t>
  </si>
  <si>
    <t>are model results and may differ from official EIA data reports.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</si>
  <si>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</si>
  <si>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</si>
  <si>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</si>
  <si>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</si>
  <si>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</si>
  <si>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</si>
  <si>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</si>
  <si>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</si>
  <si>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Delivered Energy Consumption</t>
  </si>
  <si>
    <t xml:space="preserve">  Total Energy Consumption</t>
  </si>
  <si>
    <t xml:space="preserve">   Space Heating</t>
  </si>
  <si>
    <t xml:space="preserve">   Space Cooling</t>
  </si>
  <si>
    <t xml:space="preserve">   Water Heating</t>
  </si>
  <si>
    <t xml:space="preserve">   Clothes Dryers</t>
  </si>
  <si>
    <t xml:space="preserve">   Freezers</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</si>
  <si>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</si>
  <si>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</si>
  <si>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</si>
  <si>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</si>
  <si>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</si>
  <si>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Other Uses 5/</t>
  </si>
  <si>
    <t xml:space="preserve"> Propane</t>
  </si>
  <si>
    <t xml:space="preserve"> Marketed Renewables (wood) 7/</t>
  </si>
  <si>
    <t xml:space="preserve"> Kerosene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</si>
  <si>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</si>
  <si>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</si>
  <si>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</si>
  <si>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</si>
  <si>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</si>
  <si>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</si>
  <si>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</si>
  <si>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</si>
  <si>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</si>
  <si>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</si>
  <si>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</si>
  <si>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</si>
  <si>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</si>
  <si>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Other Uses 8/</t>
  </si>
  <si>
    <t xml:space="preserve">   Delivered Energy</t>
  </si>
  <si>
    <t xml:space="preserve">   Total</t>
  </si>
  <si>
    <t>Nonmarketed Renewables 9/</t>
  </si>
  <si>
    <t xml:space="preserve">  Geothermal Heat Pumps</t>
  </si>
  <si>
    <t xml:space="preserve">  Solar Hot Water Heating</t>
  </si>
  <si>
    <t xml:space="preserve">   1/ Does not include water heating portion of load.</t>
  </si>
  <si>
    <t xml:space="preserve">   2/ Includes televisions, set-top boxes, home theater systems, DVD players, and video game consoles.</t>
  </si>
  <si>
    <t xml:space="preserve">   3/ Includes desktop and laptop computers, monitors, and networking equipment.</t>
  </si>
  <si>
    <t xml:space="preserve">   4/ Includes small electric devices, heating elements, and motors not listed above.  Electric vehicles are included in the</t>
  </si>
  <si>
    <t>transportation sector.</t>
  </si>
  <si>
    <t xml:space="preserve">   6/ Includes such appliances as pool heaters, spa heaters, and backup electricity generators.</t>
  </si>
  <si>
    <t xml:space="preserve">   7/ Includes wood used for primary and secondary heating in wood stoves or fireplaces as reported in the Residential Energy Consumption</t>
  </si>
  <si>
    <t>Survey 2009.</t>
  </si>
  <si>
    <t>generators, and motors not listed above.  Electric vehicles are included in the 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</si>
  <si>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</si>
  <si>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</si>
  <si>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</si>
  <si>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</si>
  <si>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</si>
  <si>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</si>
  <si>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</si>
  <si>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</si>
  <si>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</si>
  <si>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</si>
  <si>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</si>
  <si>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</si>
  <si>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</si>
  <si>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</si>
  <si>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</si>
  <si>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</si>
  <si>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</si>
  <si>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</si>
  <si>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</si>
  <si>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</si>
  <si>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</si>
  <si>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</si>
  <si>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</si>
  <si>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</si>
  <si>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</si>
  <si>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</si>
  <si>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</si>
  <si>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</si>
  <si>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</si>
  <si>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</si>
  <si>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</si>
  <si>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</si>
  <si>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</si>
  <si>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</si>
  <si>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Accordingly, we make the following assumptions.</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</si>
  <si>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</si>
  <si>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</si>
  <si>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</si>
  <si>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</si>
  <si>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</si>
  <si>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</si>
  <si>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</si>
  <si>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</si>
  <si>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</si>
  <si>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</si>
  <si>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</si>
  <si>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</si>
  <si>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</si>
  <si>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</si>
  <si>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</si>
  <si>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 xml:space="preserve">   3/ Includes miscellaneous uses, such as emergency generators, combined heat and power in commercial buildings, and manufacturing</t>
  </si>
  <si>
    <t>escalators, off-road electric vehicles, laboratory fume hoods, laundry equipment, coffee brewers, water services, emergency generators,</t>
  </si>
  <si>
    <t>combined heat and power in commercial buildings, manufacturing performed in commercial buildings, and cooking (distillate), plus</t>
  </si>
  <si>
    <t>residual fuel oil, propane, coal, motor gasoline, kerosene, and marketed renewable fuels (biomass).</t>
  </si>
  <si>
    <t>http://www.eia.gov/forecasts/aeo/excel/aeotab_5.xlsx</t>
  </si>
  <si>
    <t>Detached</t>
  </si>
  <si>
    <t>Attached</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</si>
  <si>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</si>
  <si>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</si>
  <si>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</si>
  <si>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</si>
  <si>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</si>
  <si>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</si>
  <si>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</si>
  <si>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</si>
  <si>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</si>
  <si>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</si>
  <si>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</si>
  <si>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</si>
  <si>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</si>
  <si>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</si>
  <si>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</si>
  <si>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</si>
  <si>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</si>
  <si>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</si>
  <si>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</si>
  <si>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</si>
  <si>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</si>
  <si>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</si>
  <si>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</si>
  <si>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</si>
  <si>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</si>
  <si>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</si>
  <si>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</si>
  <si>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</si>
  <si>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</si>
  <si>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</si>
  <si>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</si>
  <si>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</si>
  <si>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</si>
  <si>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</si>
  <si>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Not Asked (Mobile Homes and Apartments</t>
  </si>
  <si>
    <t>in Buildings With 5 or More Units)</t>
  </si>
  <si>
    <t>1 or 2</t>
  </si>
  <si>
    <t>None</t>
  </si>
  <si>
    <t>Yes</t>
  </si>
  <si>
    <t>No</t>
  </si>
  <si>
    <t>All</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</si>
  <si>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</si>
  <si>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</si>
  <si>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</si>
  <si>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</si>
  <si>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</si>
  <si>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</si>
  <si>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</si>
  <si>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</si>
  <si>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</si>
  <si>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</si>
  <si>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</si>
  <si>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</si>
  <si>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</si>
  <si>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</si>
  <si>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</si>
  <si>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</si>
  <si>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</si>
  <si>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</si>
  <si>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</si>
  <si>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</si>
  <si>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</si>
  <si>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</si>
  <si>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</si>
  <si>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</si>
  <si>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</si>
  <si>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</si>
  <si>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</si>
  <si>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</si>
  <si>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</si>
  <si>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</si>
  <si>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</si>
  <si>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</si>
  <si>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</si>
  <si>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</si>
  <si>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</si>
  <si>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</si>
  <si>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</si>
  <si>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</si>
  <si>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</si>
  <si>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</si>
  <si>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</si>
  <si>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Table HC2.1</t>
  </si>
  <si>
    <t>biomass (BTU)</t>
  </si>
  <si>
    <t>Administration's Climatic Data Center and Climate Prediction Center.</t>
  </si>
  <si>
    <t>RKI000:cdd_UnitedStates</t>
  </si>
  <si>
    <t>RKI000:cdd_Pacific</t>
  </si>
  <si>
    <t>RKI000:cdd_Mountain</t>
  </si>
  <si>
    <t>RKI000:cdd_WestSouthCen</t>
  </si>
  <si>
    <t>RKI000:cdd_EastSouthCen</t>
  </si>
  <si>
    <t>RKI000:cdd_SouthAtlantc</t>
  </si>
  <si>
    <t>RKI000:cdd_WestNorthCen</t>
  </si>
  <si>
    <t>RKI000:cdd_EastNorthCen</t>
  </si>
  <si>
    <t>RKI000:cdd_MiddleAtlant</t>
  </si>
  <si>
    <t>RKI000:cdd_NewEngland</t>
  </si>
  <si>
    <t>RKI000:hdd_UnitedStates</t>
  </si>
  <si>
    <t>RKI000:hdd_Pacific</t>
  </si>
  <si>
    <t>RKI000:hdd_Mountain</t>
  </si>
  <si>
    <t>RKI000:hdd_WestSouthCen</t>
  </si>
  <si>
    <t>RKI000:hdd_EastSouthCen</t>
  </si>
  <si>
    <t>RKI000:hdd_SouthAtlantc</t>
  </si>
  <si>
    <t>RKI000:hdd_WestNorthCen</t>
  </si>
  <si>
    <t>RKI000:hdd_EastNorthCen</t>
  </si>
  <si>
    <t>RKI000:hdd_MiddleAtlant</t>
  </si>
  <si>
    <t>RKI000:hdd_NewEngland</t>
  </si>
  <si>
    <t>RKI000:na_Total</t>
  </si>
  <si>
    <t>RKI000:na_WindHuffPuff</t>
  </si>
  <si>
    <t>RKI000:na_SolarPhotovol</t>
  </si>
  <si>
    <t>RKI000:na_SolarHotWater</t>
  </si>
  <si>
    <t>RKI000:na_GeothermalHea</t>
  </si>
  <si>
    <t>RKI000:ma_Total</t>
  </si>
  <si>
    <t>RKI000:ma_OtherUses</t>
  </si>
  <si>
    <t>RKI000:ma_FurnaceFans</t>
  </si>
  <si>
    <t>RKI000:ma_PersonalCompu</t>
  </si>
  <si>
    <t>RKI000:ma_ColorTelevisi</t>
  </si>
  <si>
    <t>RKI000:ma_Dishwashers</t>
  </si>
  <si>
    <t>RKI000:ma_ClothesWasher</t>
  </si>
  <si>
    <t>RKI000:ma_Lighting</t>
  </si>
  <si>
    <t>RKI000:ma_Freezers</t>
  </si>
  <si>
    <t>RKI000:ma_ClothesDryers</t>
  </si>
  <si>
    <t>RKI000:ma_Cooking</t>
  </si>
  <si>
    <t>RKI000:ma_Refrigeration</t>
  </si>
  <si>
    <t>RKI000:ma_WaterHeating</t>
  </si>
  <si>
    <t>RKI000:ma_SpaceCooling</t>
  </si>
  <si>
    <t>RKI000:ma_SpaceHeating</t>
  </si>
  <si>
    <t>RKI000:la_ElectricityRe</t>
  </si>
  <si>
    <t>RKI000:ka_DeliveredEner</t>
  </si>
  <si>
    <t>RKI000:ka_OtherUses</t>
  </si>
  <si>
    <t>RKI000:ka_FurnaceFans</t>
  </si>
  <si>
    <t>RKI000:ka_PersonalCompu</t>
  </si>
  <si>
    <t>RKI000:ka_ColorTelevisi</t>
  </si>
  <si>
    <t>RKI000:ka_Dishwashers</t>
  </si>
  <si>
    <t>RKI000:ka_ClothesWasher</t>
  </si>
  <si>
    <t>RKI000:ka_Lighting</t>
  </si>
  <si>
    <t>RKI000:ka_Freezers</t>
  </si>
  <si>
    <t>RKI000:ka_ClothesDryers</t>
  </si>
  <si>
    <t>RKI000:ka_Cooking</t>
  </si>
  <si>
    <t>RKI000:ka_Refrigeration</t>
  </si>
  <si>
    <t>RKI000:ka_WaterHeating</t>
  </si>
  <si>
    <t>RKI000:ka_SpaceCooling</t>
  </si>
  <si>
    <t>RKI000:ka_SpaceHeating</t>
  </si>
  <si>
    <t>RKI000:ja_OtherFuels</t>
  </si>
  <si>
    <t>RKI000:ja_MarketedRenew</t>
  </si>
  <si>
    <t>RKI000:ia_DeliveredEner</t>
  </si>
  <si>
    <t>RKI000:ia_OtherUses</t>
  </si>
  <si>
    <t>RKI000:ia_Cooking</t>
  </si>
  <si>
    <t>RKI000:ia_WaterHeating</t>
  </si>
  <si>
    <t>RKI000:ia_SpaceHeating</t>
  </si>
  <si>
    <t>RKI000:ha_DeliveredEner</t>
  </si>
  <si>
    <t>RKI000:Other_ha_ha</t>
  </si>
  <si>
    <t>RKI000:ha_WaterHeating</t>
  </si>
  <si>
    <t>RKI000:ha_SpaceHeating</t>
  </si>
  <si>
    <t>RKI000:ga_DeliveredEner</t>
  </si>
  <si>
    <t>RKI000:ga_OtherNatGas</t>
  </si>
  <si>
    <t>RKI000:ga_ClothesDryers</t>
  </si>
  <si>
    <t>RKI000:ga_Cooking</t>
  </si>
  <si>
    <t>RKI000:ga_WaterHeating</t>
  </si>
  <si>
    <t>RKI000:ga_SpaceCooling</t>
  </si>
  <si>
    <t>RKI000:ga_SpaceHeating</t>
  </si>
  <si>
    <t>RKI000:fa_DeliveredEner</t>
  </si>
  <si>
    <t>RKI000:fa_OtherUses</t>
  </si>
  <si>
    <t>RKI000:fa_FurnaceFans</t>
  </si>
  <si>
    <t>RKI000:fa_PersonalCompu</t>
  </si>
  <si>
    <t>RKI000:fa_ColorTelevisi</t>
  </si>
  <si>
    <t>RKI000:fa_Dishwashers</t>
  </si>
  <si>
    <t>RKI000:fa_ClothesWasher</t>
  </si>
  <si>
    <t>RKI000:fa_Lighting</t>
  </si>
  <si>
    <t>RKI000:fa_Freezers</t>
  </si>
  <si>
    <t>RKI000:fa_ClothesDryers</t>
  </si>
  <si>
    <t>RKI000:fa_Cooking</t>
  </si>
  <si>
    <t>RKI000:fa_Refrigeration</t>
  </si>
  <si>
    <t>RKI000:fa_WaterHeating</t>
  </si>
  <si>
    <t>RKI000:fa_SpaceCooling</t>
  </si>
  <si>
    <t>RKI000:fa_SpaceHeating</t>
  </si>
  <si>
    <t>RKI000:ea_TotalEnergyCo</t>
  </si>
  <si>
    <t>RKI000:ea_DeliveredEner</t>
  </si>
  <si>
    <t>RKI000:da_TotalEnergyCo</t>
  </si>
  <si>
    <t>RKI000:da_DeliveredEner</t>
  </si>
  <si>
    <t>RKI000:ca_AverageHouseS</t>
  </si>
  <si>
    <t>RKI000:ba_Total</t>
  </si>
  <si>
    <t>RKI000:ba_MobileHomes</t>
  </si>
  <si>
    <t>RKI000:ba_Multifamily</t>
  </si>
  <si>
    <t>RKI000:ba_Single-Family</t>
  </si>
  <si>
    <t>RKI000</t>
  </si>
  <si>
    <t>Release Date</t>
  </si>
  <si>
    <t>Datekey</t>
  </si>
  <si>
    <t>Reference case</t>
  </si>
  <si>
    <t>Scenario</t>
  </si>
  <si>
    <t>Report</t>
  </si>
  <si>
    <t>CKI000:cdd_UnitedStates</t>
  </si>
  <si>
    <t>CKI000:cdd_Pacific</t>
  </si>
  <si>
    <t>CKI000:cdd_Mountain</t>
  </si>
  <si>
    <t>CKI000:cdd_WestSouthCen</t>
  </si>
  <si>
    <t>CKI000:cdd_EastSouthCen</t>
  </si>
  <si>
    <t>CKI000:cdd_SouthAtlantc</t>
  </si>
  <si>
    <t>CKI000:cdd_WestNorthCen</t>
  </si>
  <si>
    <t>CKI000:cdd_EastNorthCen</t>
  </si>
  <si>
    <t>CKI000:cdd_MiddleAtlant</t>
  </si>
  <si>
    <t>CKI000:cdd_NewEngland</t>
  </si>
  <si>
    <t>CKI000:hdd_UnitedStates</t>
  </si>
  <si>
    <t>CKI000:hdd_Pacific</t>
  </si>
  <si>
    <t>CKI000:hdd_Mountain</t>
  </si>
  <si>
    <t>CKI000:hdd_WestSouthCen</t>
  </si>
  <si>
    <t>CKI000:hdd_EastSouthCen</t>
  </si>
  <si>
    <t>CKI000:hdd_SouthAtlantc</t>
  </si>
  <si>
    <t>CKI000:hdd_WestNorthCen</t>
  </si>
  <si>
    <t>CKI000:hdd_EastNorthCen</t>
  </si>
  <si>
    <t>CKI000:hdd_MiddleAtlant</t>
  </si>
  <si>
    <t>CKI000:hdd_NewEngland</t>
  </si>
  <si>
    <t>CKI000:qa_TotalSolar</t>
  </si>
  <si>
    <t>CKI000:qa_EKnowitzWindy</t>
  </si>
  <si>
    <t>CKI000:qa_SolarPhotovol</t>
  </si>
  <si>
    <t>CKI000:qa_SolarThermal</t>
  </si>
  <si>
    <t>CKI000:pa_Total</t>
  </si>
  <si>
    <t>CKI000:pa_OtherUses</t>
  </si>
  <si>
    <t>CKI000:pa_OfficeEquipme</t>
  </si>
  <si>
    <t>CKI000:oa_OfficeEquipme</t>
  </si>
  <si>
    <t>CKI000:oa_Refrigeration</t>
  </si>
  <si>
    <t>CKI000:oa_Lighting</t>
  </si>
  <si>
    <t>CKI000:oa_Cooking</t>
  </si>
  <si>
    <t>CKI000:oa_Ventilation</t>
  </si>
  <si>
    <t>CKI000:oa_WaterHeating</t>
  </si>
  <si>
    <t>CKI000:oa_SpaceCooling</t>
  </si>
  <si>
    <t>CKI000:oa_SpaceHeating</t>
  </si>
  <si>
    <t>CKI000:na_ElectricityRe</t>
  </si>
  <si>
    <t>CKI000:ma_DeliveredEner</t>
  </si>
  <si>
    <t>CKI000:ma_OtherUses</t>
  </si>
  <si>
    <t>CKI000:ma_OfficeEquipme</t>
  </si>
  <si>
    <t>CKI000:la_OfficeEquipme</t>
  </si>
  <si>
    <t>CKI000:la_Refrigeration</t>
  </si>
  <si>
    <t>CKI000:la_Lighting</t>
  </si>
  <si>
    <t>CKI000:la_Cooking</t>
  </si>
  <si>
    <t>CKI000:la_Ventilation</t>
  </si>
  <si>
    <t>CKI000:la_WaterHeating</t>
  </si>
  <si>
    <t>CKI000:la_SpaceCooling</t>
  </si>
  <si>
    <t>CKI000:la_SpaceHeating</t>
  </si>
  <si>
    <t>CKI000:ka_OtherFuels</t>
  </si>
  <si>
    <t>CKI000:ka_MarketedRenew</t>
  </si>
  <si>
    <t>CKI000:ja_DeliveredEner</t>
  </si>
  <si>
    <t>CKI000:ja_OtherUses</t>
  </si>
  <si>
    <t>CKI000:ja_WaterHeating</t>
  </si>
  <si>
    <t>CKI000:ja_SpaceHeating</t>
  </si>
  <si>
    <t>CKI000:ia_DeliveredEner</t>
  </si>
  <si>
    <t>CKI000:ia_OtherUses</t>
  </si>
  <si>
    <t>CKI000:ia_Cooking</t>
  </si>
  <si>
    <t>CKI000:ia_WaterHeating</t>
  </si>
  <si>
    <t>CKI000:ia_SpaceCooling</t>
  </si>
  <si>
    <t>CKI000:ia_SpaceHeating</t>
  </si>
  <si>
    <t>CKI000:ha_DeliveredEner</t>
  </si>
  <si>
    <t>CKI000:ha_OtherUses</t>
  </si>
  <si>
    <t>CKI000:ha_OfficeEquipme</t>
  </si>
  <si>
    <t>CKI000:ga_OfficeEquipme</t>
  </si>
  <si>
    <t>CKI000:ga_Refrigeration</t>
  </si>
  <si>
    <t>CKI000:ga_Lighting</t>
  </si>
  <si>
    <t>CKI000:ga_Cooking</t>
  </si>
  <si>
    <t>CKI000:ga_Ventilation</t>
  </si>
  <si>
    <t>CKI000:ga_WaterHeating</t>
  </si>
  <si>
    <t>CKI000:ga_SpaceCooling</t>
  </si>
  <si>
    <t>CKI000:ga_SpaceHeating</t>
  </si>
  <si>
    <t>CKI000:ea_TotalEnergyCo</t>
  </si>
  <si>
    <t>CKI000:ea_ElectricityRe</t>
  </si>
  <si>
    <t>CKI000:ea_DeliveredEner</t>
  </si>
  <si>
    <t>CKI000:da_Total</t>
  </si>
  <si>
    <t>CKI000:da_NewAdditions</t>
  </si>
  <si>
    <t>CKI000:da_Surviving</t>
  </si>
  <si>
    <t>CKI000</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</si>
  <si>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</si>
  <si>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</si>
  <si>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</si>
  <si>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</si>
  <si>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</si>
  <si>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ref2018.d121317a</t>
  </si>
  <si>
    <t>Annual Energy Outlook 2018</t>
  </si>
  <si>
    <t>ref2018</t>
  </si>
  <si>
    <t>d121317a</t>
  </si>
  <si>
    <t xml:space="preserve"> February 2018</t>
  </si>
  <si>
    <t>2017-</t>
  </si>
  <si>
    <t xml:space="preserve">   5/ Includes such appliances as outdoor grills, natural gas-fueled lights, pool heaters, spa heaters, and backup electricity generators.</t>
  </si>
  <si>
    <t xml:space="preserve">   8/ Includes small electric devices, heating elements, outdoor grills, natural gas-fueled lights, pool heaters, spa heaters, backup electricity</t>
  </si>
  <si>
    <t xml:space="preserve">   9/ Consumption determined by using the average electric power sector fossil-fuels net heat rate.</t>
  </si>
  <si>
    <t xml:space="preserve">   Note:  Totals may not equal sum of components due to independent rounding.  Data for 2016</t>
  </si>
  <si>
    <t xml:space="preserve">   Source:  2016 consumption based on:  U.S. Energy Information Administration (EIA), Monthly Energy Review,</t>
  </si>
  <si>
    <t>September 2017.  2016 degree days based on state-level data from the National Oceanic and Atmospheric</t>
  </si>
  <si>
    <t>2017:  EIA, Short-Term Energy Outlook, October 2017 and EIA, AEO2018 National Energy Modeling System run ref2018.d121317a.</t>
  </si>
  <si>
    <t>Projections:  EIA, AEO2018 National Energy Modeling System run ref2018.d121317a.</t>
  </si>
  <si>
    <t xml:space="preserve">   Computing</t>
  </si>
  <si>
    <t xml:space="preserve">   Office Equipment</t>
  </si>
  <si>
    <t xml:space="preserve">   7/ Consumption determined by using the average electric power sector fossil-fuels net heat rate.</t>
  </si>
  <si>
    <t xml:space="preserve">   Source:  2016 consumption based on: U.S. Energy Information Administration (EIA), Monthly Energy Review,</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</si>
  <si>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</si>
  <si>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</si>
  <si>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</si>
  <si>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</si>
  <si>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</si>
  <si>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</si>
  <si>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</si>
  <si>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</si>
  <si>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</si>
  <si>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</si>
  <si>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</si>
  <si>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</si>
  <si>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</si>
  <si>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</si>
  <si>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</si>
  <si>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</si>
  <si>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</si>
  <si>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</si>
  <si>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</si>
  <si>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</si>
  <si>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</si>
  <si>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</si>
  <si>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</si>
  <si>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</si>
  <si>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</si>
  <si>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</si>
  <si>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</si>
  <si>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</si>
  <si>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</si>
  <si>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</si>
  <si>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</si>
  <si>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</si>
  <si>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</si>
  <si>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</si>
  <si>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</si>
  <si>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</si>
  <si>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</si>
  <si>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</si>
  <si>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</si>
  <si>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</si>
  <si>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</si>
  <si>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</si>
  <si>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</si>
  <si>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</si>
  <si>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</si>
  <si>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</si>
  <si>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</si>
  <si>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</si>
  <si>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</si>
  <si>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</si>
  <si>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</si>
  <si>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</si>
  <si>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</si>
  <si>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</si>
  <si>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</si>
  <si>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</si>
  <si>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</si>
  <si>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</si>
  <si>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</si>
  <si>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</si>
  <si>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</si>
  <si>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</si>
  <si>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</si>
  <si>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</si>
  <si>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</si>
  <si>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</si>
  <si>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</si>
  <si>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</si>
  <si>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</si>
  <si>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</si>
  <si>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</si>
  <si>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</si>
  <si>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</si>
  <si>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</si>
  <si>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</si>
  <si>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</si>
  <si>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</si>
  <si>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</si>
  <si>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</si>
  <si>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</si>
  <si>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</si>
  <si>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</si>
  <si>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</si>
  <si>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</si>
  <si>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</si>
  <si>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</si>
  <si>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</si>
  <si>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</si>
  <si>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</si>
  <si>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</si>
  <si>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</si>
  <si>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</si>
  <si>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</si>
  <si>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</si>
  <si>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</si>
  <si>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</si>
  <si>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</si>
  <si>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</si>
  <si>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</si>
  <si>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</si>
  <si>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</si>
  <si>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</si>
  <si>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</si>
  <si>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</si>
  <si>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</si>
  <si>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</si>
  <si>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</si>
  <si>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</si>
  <si>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</si>
  <si>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</si>
  <si>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</si>
  <si>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</si>
  <si>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</si>
  <si>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</si>
  <si>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</si>
  <si>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</si>
  <si>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</si>
  <si>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</si>
  <si>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</si>
  <si>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</si>
  <si>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</si>
  <si>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</si>
  <si>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</si>
  <si>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</si>
  <si>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</si>
  <si>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</si>
  <si>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t>https://www.eia.gov/consumption/residential/data/2015/hc/hc2.1.xlsx</t>
  </si>
  <si>
    <t>https://www.eia.gov/outlooks/aeo/excel/aeotab_4.xlsx</t>
  </si>
  <si>
    <t>Urban Residential Split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</si>
</sst>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
    <numFmt numFmtId="166" formatCode="0.000E+00"/>
    <numFmt numFmtId="167" formatCode="@*."/>
    <numFmt numFmtId="168" formatCode="#,##0.0"/>
  </numFmts>
  <fonts count="24"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0"/>
      <color indexed="23"/>
      <name val="Calibri"/>
      <family val="2"/>
      <scheme val="minor"/>
    </font>
    <font>
      <sz val="10"/>
      <color theme="4"/>
      <name val="Cambria"/>
      <family val="1"/>
      <scheme val="major"/>
    </font>
    <font>
      <sz val="9"/>
      <name val="Arial"/>
      <family val="2"/>
    </font>
    <font>
      <b/>
      <sz val="8"/>
      <name val="Arial"/>
      <family val="2"/>
    </font>
    <font>
      <vertAlign val="superscript"/>
      <sz val="10"/>
      <name val="Arial"/>
      <family val="2"/>
    </font>
    <font>
      <sz val="8"/>
      <name val="Arial"/>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vertAlign val="superscript"/>
      <sz val="10"/>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C000"/>
        <bgColor indexed="64"/>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s>
  <cellStyleXfs count="17">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7" fillId="0" borderId="0" applyFont="0" applyFill="0" applyBorder="0" applyAlignment="0" applyProtection="0"/>
    <xf numFmtId="0" fontId="3" fillId="0" borderId="11" applyNumberFormat="0" applyProtection="0">
      <alignment horizontal="left" wrapText="1"/>
    </xf>
  </cellStyleXfs>
  <cellXfs count="75">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11" fillId="0" borderId="0" xfId="0" applyFont="1"/>
    <xf numFmtId="0" fontId="12" fillId="0" borderId="0" xfId="0" applyFont="1"/>
    <xf numFmtId="164" fontId="15" fillId="0" borderId="0" xfId="0" applyNumberFormat="1" applyFont="1" applyAlignment="1">
      <alignment horizontal="right" indent="1"/>
    </xf>
    <xf numFmtId="0" fontId="15" fillId="0" borderId="0" xfId="0" applyFont="1"/>
    <xf numFmtId="167" fontId="15" fillId="0" borderId="0" xfId="0" applyNumberFormat="1" applyFont="1" applyAlignment="1">
      <alignment horizontal="left" indent="1"/>
    </xf>
    <xf numFmtId="167" fontId="15" fillId="0" borderId="0" xfId="0" applyNumberFormat="1" applyFont="1" applyAlignment="1">
      <alignment horizontal="left" indent="2"/>
    </xf>
    <xf numFmtId="167" fontId="15" fillId="0" borderId="0" xfId="0" applyNumberFormat="1" applyFont="1" applyAlignment="1">
      <alignment horizontal="left" indent="3"/>
    </xf>
    <xf numFmtId="0" fontId="0" fillId="0" borderId="0" xfId="0" applyAlignment="1">
      <alignment horizontal="left" indent="3"/>
    </xf>
    <xf numFmtId="0" fontId="13" fillId="0" borderId="0" xfId="0" applyNumberFormat="1" applyFont="1"/>
    <xf numFmtId="0" fontId="13" fillId="0" borderId="0" xfId="0" applyNumberFormat="1" applyFont="1" applyAlignment="1">
      <alignment horizontal="left"/>
    </xf>
    <xf numFmtId="0" fontId="15" fillId="0" borderId="0" xfId="0" applyNumberFormat="1" applyFont="1" applyAlignment="1">
      <alignment horizontal="left" indent="2"/>
    </xf>
    <xf numFmtId="0" fontId="15" fillId="0" borderId="0" xfId="0" applyNumberFormat="1" applyFont="1"/>
    <xf numFmtId="0" fontId="13" fillId="0" borderId="0" xfId="0" applyFont="1" applyAlignment="1">
      <alignment horizontal="left"/>
    </xf>
    <xf numFmtId="0" fontId="15" fillId="0" borderId="0" xfId="0" applyFont="1" applyAlignment="1">
      <alignment horizontal="left" indent="1"/>
    </xf>
    <xf numFmtId="0" fontId="13" fillId="0" borderId="0" xfId="0" applyFont="1" applyAlignment="1">
      <alignment horizontal="left" indent="1"/>
    </xf>
    <xf numFmtId="0" fontId="0" fillId="0" borderId="9" xfId="0" applyBorder="1" applyAlignment="1"/>
    <xf numFmtId="164" fontId="15" fillId="0" borderId="9" xfId="0" applyNumberFormat="1" applyFont="1" applyBorder="1" applyAlignment="1">
      <alignment horizontal="right" indent="1"/>
    </xf>
    <xf numFmtId="0" fontId="0" fillId="0" borderId="0" xfId="0" applyAlignment="1"/>
    <xf numFmtId="165" fontId="8" fillId="0" borderId="6" xfId="10" applyNumberFormat="1" applyFill="1" applyAlignment="1">
      <alignment horizontal="right" wrapText="1"/>
    </xf>
    <xf numFmtId="3" fontId="8" fillId="0" borderId="6" xfId="10" applyNumberFormat="1" applyFill="1" applyAlignment="1">
      <alignment horizontal="right" wrapText="1"/>
    </xf>
    <xf numFmtId="0" fontId="8" fillId="0" borderId="6" xfId="10" applyFont="1" applyFill="1" applyBorder="1" applyAlignment="1">
      <alignment wrapText="1"/>
    </xf>
    <xf numFmtId="165" fontId="0" fillId="0" borderId="7" xfId="11" applyNumberFormat="1" applyFont="1" applyFill="1" applyAlignment="1">
      <alignment horizontal="right" wrapText="1"/>
    </xf>
    <xf numFmtId="3" fontId="0" fillId="0" borderId="7" xfId="11" applyNumberFormat="1" applyFont="1" applyFill="1" applyAlignment="1">
      <alignment horizontal="right" wrapText="1"/>
    </xf>
    <xf numFmtId="0" fontId="0" fillId="0" borderId="7" xfId="11" applyFont="1" applyFill="1" applyBorder="1" applyAlignment="1">
      <alignment wrapText="1"/>
    </xf>
    <xf numFmtId="4" fontId="8" fillId="0" borderId="6" xfId="10" applyNumberFormat="1" applyFill="1" applyAlignment="1">
      <alignment horizontal="right" wrapText="1"/>
    </xf>
    <xf numFmtId="4" fontId="0" fillId="0" borderId="7" xfId="11" applyNumberFormat="1" applyFont="1" applyFill="1" applyAlignment="1">
      <alignment horizontal="right" wrapText="1"/>
    </xf>
    <xf numFmtId="168" fontId="0" fillId="0" borderId="7" xfId="11" applyNumberFormat="1" applyFont="1" applyFill="1" applyAlignment="1">
      <alignment horizontal="right" wrapText="1"/>
    </xf>
    <xf numFmtId="0" fontId="8" fillId="0" borderId="5" xfId="12" applyFont="1" applyFill="1" applyBorder="1" applyAlignment="1">
      <alignment wrapText="1"/>
    </xf>
    <xf numFmtId="0" fontId="7" fillId="0" borderId="0" xfId="13" applyFont="1"/>
    <xf numFmtId="0" fontId="6" fillId="0" borderId="0" xfId="14" applyFont="1" applyFill="1" applyBorder="1" applyAlignment="1">
      <alignment horizontal="left"/>
    </xf>
    <xf numFmtId="168" fontId="8" fillId="0" borderId="6" xfId="10" applyNumberFormat="1" applyFill="1" applyAlignment="1">
      <alignment horizontal="right" wrapText="1"/>
    </xf>
    <xf numFmtId="0" fontId="16" fillId="0" borderId="0" xfId="0" applyFont="1"/>
    <xf numFmtId="0" fontId="0" fillId="0" borderId="0" xfId="0" applyAlignment="1" applyProtection="1">
      <alignment horizontal="left"/>
    </xf>
    <xf numFmtId="0" fontId="9" fillId="0" borderId="0" xfId="0" applyFont="1"/>
    <xf numFmtId="0" fontId="18" fillId="0" borderId="0" xfId="0" applyFont="1" applyAlignment="1">
      <alignment wrapText="1"/>
    </xf>
    <xf numFmtId="0" fontId="4" fillId="0" borderId="0" xfId="3" applyFill="1" applyAlignment="1">
      <alignment horizontal="left" wrapText="1"/>
    </xf>
    <xf numFmtId="3" fontId="20" fillId="0" borderId="0" xfId="0" applyNumberFormat="1" applyFont="1" applyBorder="1" applyAlignment="1">
      <alignment horizontal="left" wrapText="1"/>
    </xf>
    <xf numFmtId="0" fontId="20" fillId="0" borderId="1" xfId="2" applyFont="1" applyFill="1">
      <alignment wrapText="1"/>
    </xf>
    <xf numFmtId="3" fontId="20" fillId="0" borderId="1" xfId="2" applyNumberFormat="1" applyFont="1" applyBorder="1" applyAlignment="1">
      <alignment horizontal="right" wrapText="1"/>
    </xf>
    <xf numFmtId="0" fontId="20" fillId="0" borderId="12" xfId="4" applyFont="1" applyFill="1" applyBorder="1">
      <alignment wrapText="1"/>
    </xf>
    <xf numFmtId="164" fontId="22" fillId="0" borderId="12" xfId="4" applyNumberFormat="1" applyFont="1" applyBorder="1" applyAlignment="1">
      <alignment horizontal="right" wrapText="1"/>
    </xf>
    <xf numFmtId="0" fontId="20" fillId="0" borderId="3" xfId="5" applyFont="1" applyFill="1" applyAlignment="1">
      <alignment wrapText="1"/>
    </xf>
    <xf numFmtId="164" fontId="20" fillId="0" borderId="3" xfId="5" applyNumberFormat="1" applyFont="1" applyAlignment="1">
      <alignment horizontal="right" wrapText="1"/>
    </xf>
    <xf numFmtId="0" fontId="22" fillId="0" borderId="2" xfId="4" applyFont="1" applyFill="1">
      <alignment wrapText="1"/>
    </xf>
    <xf numFmtId="164" fontId="22" fillId="0" borderId="2" xfId="4" applyNumberFormat="1" applyFont="1" applyAlignment="1">
      <alignment horizontal="right" wrapText="1"/>
    </xf>
    <xf numFmtId="0" fontId="22" fillId="0" borderId="2" xfId="4" applyFont="1" applyFill="1" applyAlignment="1">
      <alignment horizontal="left" wrapText="1" indent="1"/>
    </xf>
    <xf numFmtId="0" fontId="22" fillId="0" borderId="2" xfId="4" applyFont="1" applyFill="1" applyAlignment="1">
      <alignment horizontal="left" wrapText="1" indent="2"/>
    </xf>
    <xf numFmtId="0" fontId="20" fillId="0" borderId="3" xfId="5" applyFont="1" applyFill="1">
      <alignment wrapText="1"/>
    </xf>
    <xf numFmtId="0" fontId="22" fillId="0" borderId="2" xfId="4" applyFont="1" applyFill="1" applyAlignment="1">
      <alignment wrapText="1"/>
    </xf>
    <xf numFmtId="164" fontId="20" fillId="0" borderId="3" xfId="5" applyNumberFormat="1" applyFont="1" applyFill="1" applyAlignment="1">
      <alignment horizontal="right" wrapText="1"/>
    </xf>
    <xf numFmtId="164" fontId="22" fillId="0" borderId="2" xfId="4" applyNumberFormat="1" applyFont="1" applyFill="1" applyAlignment="1">
      <alignment horizontal="right" wrapText="1"/>
    </xf>
    <xf numFmtId="0" fontId="22" fillId="0" borderId="2" xfId="4" applyFont="1" applyFill="1" applyAlignment="1">
      <alignment horizontal="left" wrapText="1"/>
    </xf>
    <xf numFmtId="0" fontId="22" fillId="0" borderId="2" xfId="4" quotePrefix="1" applyFont="1" applyFill="1">
      <alignment wrapText="1"/>
    </xf>
    <xf numFmtId="0" fontId="20" fillId="0" borderId="3" xfId="5" applyFont="1" applyFill="1" applyAlignment="1">
      <alignment horizontal="left" wrapText="1" indent="1"/>
    </xf>
    <xf numFmtId="165" fontId="0" fillId="0" borderId="0" xfId="15" applyNumberFormat="1" applyFont="1"/>
    <xf numFmtId="4" fontId="0" fillId="0" borderId="0" xfId="0" applyNumberFormat="1"/>
    <xf numFmtId="0" fontId="7" fillId="0" borderId="8" xfId="9" applyFont="1" applyFill="1" applyBorder="1" applyAlignment="1">
      <alignment wrapText="1"/>
    </xf>
    <xf numFmtId="0" fontId="4" fillId="0" borderId="0" xfId="3" applyAlignment="1">
      <alignment horizontal="left" wrapText="1"/>
    </xf>
    <xf numFmtId="0" fontId="0" fillId="0" borderId="0" xfId="0" applyAlignment="1">
      <alignment wrapText="1"/>
    </xf>
    <xf numFmtId="3" fontId="20" fillId="0" borderId="10" xfId="0" applyNumberFormat="1" applyFont="1" applyBorder="1" applyAlignment="1">
      <alignment horizontal="left" wrapText="1"/>
    </xf>
    <xf numFmtId="0" fontId="0" fillId="0" borderId="10" xfId="0" applyBorder="1" applyAlignment="1">
      <alignment horizontal="left"/>
    </xf>
    <xf numFmtId="3" fontId="20" fillId="0" borderId="11" xfId="16" applyNumberFormat="1" applyFont="1" applyBorder="1">
      <alignment horizontal="left" wrapText="1"/>
    </xf>
    <xf numFmtId="0" fontId="15" fillId="0" borderId="0" xfId="0" applyFont="1" applyAlignment="1">
      <alignment horizontal="left" vertical="top" wrapText="1"/>
    </xf>
    <xf numFmtId="4" fontId="0" fillId="0" borderId="0" xfId="11" applyNumberFormat="1" applyFont="1" applyFill="1" applyBorder="1" applyAlignment="1">
      <alignment horizontal="right" wrapText="1"/>
    </xf>
  </cellXfs>
  <cellStyles count="17">
    <cellStyle name="Body: normal cell" xfId="4"/>
    <cellStyle name="Body: normal cell 2" xfId="11"/>
    <cellStyle name="Font: Calibri, 9pt regular" xfId="1"/>
    <cellStyle name="Font: Calibri, 9pt regular 2" xfId="13"/>
    <cellStyle name="Footnotes: top row" xfId="6"/>
    <cellStyle name="Footnotes: top row 2" xfId="9"/>
    <cellStyle name="Header: bottom row" xfId="2"/>
    <cellStyle name="Header: bottom row 2" xfId="12"/>
    <cellStyle name="Header: top rows" xfId="16"/>
    <cellStyle name="Hyperlink" xfId="7" builtinId="8"/>
    <cellStyle name="Normal" xfId="0" builtinId="0"/>
    <cellStyle name="Normal 2" xfId="8"/>
    <cellStyle name="Parent row" xfId="5"/>
    <cellStyle name="Parent row 2" xfId="10"/>
    <cellStyle name="Percent" xfId="15" builtinId="5"/>
    <cellStyle name="Table title" xfId="3"/>
    <cellStyle name="Table title 2"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uroheat.org/United-States-156.asp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topLeftCell="A39" workbookViewId="0">
      <selection activeCell="A68" sqref="A68:A69"/>
    </sheetView>
  </sheetViews>
  <sheetFormatPr defaultRowHeight="15" x14ac:dyDescent="0.25"/>
  <cols>
    <col min="1" max="1" width="12.42578125" customWidth="1"/>
    <col min="2" max="2" width="61.42578125" customWidth="1"/>
    <col min="3" max="3" width="19.28515625" customWidth="1"/>
  </cols>
  <sheetData>
    <row r="1" spans="1:2" x14ac:dyDescent="0.25">
      <c r="A1" s="1" t="s">
        <v>123</v>
      </c>
    </row>
    <row r="3" spans="1:2" x14ac:dyDescent="0.25">
      <c r="A3" s="1" t="s">
        <v>0</v>
      </c>
      <c r="B3" s="2" t="s">
        <v>127</v>
      </c>
    </row>
    <row r="4" spans="1:2" x14ac:dyDescent="0.25">
      <c r="B4" t="s">
        <v>115</v>
      </c>
    </row>
    <row r="5" spans="1:2" x14ac:dyDescent="0.25">
      <c r="B5" s="5">
        <v>2018</v>
      </c>
    </row>
    <row r="6" spans="1:2" x14ac:dyDescent="0.25">
      <c r="B6" t="s">
        <v>444</v>
      </c>
    </row>
    <row r="7" spans="1:2" x14ac:dyDescent="0.25">
      <c r="B7" s="6" t="s">
        <v>588</v>
      </c>
    </row>
    <row r="8" spans="1:2" x14ac:dyDescent="0.25">
      <c r="B8" t="s">
        <v>116</v>
      </c>
    </row>
    <row r="10" spans="1:2" x14ac:dyDescent="0.25">
      <c r="B10" s="2" t="s">
        <v>125</v>
      </c>
    </row>
    <row r="11" spans="1:2" x14ac:dyDescent="0.25">
      <c r="B11" t="s">
        <v>115</v>
      </c>
    </row>
    <row r="12" spans="1:2" x14ac:dyDescent="0.25">
      <c r="B12" s="5">
        <v>2018</v>
      </c>
    </row>
    <row r="13" spans="1:2" x14ac:dyDescent="0.25">
      <c r="B13" t="s">
        <v>444</v>
      </c>
    </row>
    <row r="14" spans="1:2" x14ac:dyDescent="0.25">
      <c r="B14" s="6" t="s">
        <v>169</v>
      </c>
    </row>
    <row r="15" spans="1:2" x14ac:dyDescent="0.25">
      <c r="B15" t="s">
        <v>117</v>
      </c>
    </row>
    <row r="17" spans="1:2" x14ac:dyDescent="0.25">
      <c r="B17" s="2" t="s">
        <v>126</v>
      </c>
    </row>
    <row r="18" spans="1:2" x14ac:dyDescent="0.25">
      <c r="B18" t="s">
        <v>128</v>
      </c>
    </row>
    <row r="19" spans="1:2" x14ac:dyDescent="0.25">
      <c r="B19" s="5">
        <v>2013</v>
      </c>
    </row>
    <row r="20" spans="1:2" x14ac:dyDescent="0.25">
      <c r="B20" t="s">
        <v>438</v>
      </c>
    </row>
    <row r="21" spans="1:2" x14ac:dyDescent="0.25">
      <c r="B21" s="6" t="s">
        <v>439</v>
      </c>
    </row>
    <row r="22" spans="1:2" x14ac:dyDescent="0.25">
      <c r="B22" t="s">
        <v>440</v>
      </c>
    </row>
    <row r="24" spans="1:2" x14ac:dyDescent="0.25">
      <c r="B24" s="2" t="s">
        <v>251</v>
      </c>
    </row>
    <row r="25" spans="1:2" x14ac:dyDescent="0.25">
      <c r="B25" t="s">
        <v>252</v>
      </c>
    </row>
    <row r="26" spans="1:2" x14ac:dyDescent="0.25">
      <c r="B26" s="5">
        <v>2018</v>
      </c>
    </row>
    <row r="27" spans="1:2" x14ac:dyDescent="0.25">
      <c r="B27" t="s">
        <v>253</v>
      </c>
    </row>
    <row r="28" spans="1:2" x14ac:dyDescent="0.25">
      <c r="B28" t="s">
        <v>587</v>
      </c>
    </row>
    <row r="29" spans="1:2" x14ac:dyDescent="0.25">
      <c r="B29" t="s">
        <v>254</v>
      </c>
    </row>
    <row r="31" spans="1:2" x14ac:dyDescent="0.25">
      <c r="A31" s="1" t="s">
        <v>129</v>
      </c>
    </row>
    <row r="32" spans="1:2" x14ac:dyDescent="0.25">
      <c r="A32" s="1"/>
    </row>
    <row r="33" spans="1:2" x14ac:dyDescent="0.25">
      <c r="A33" s="1" t="s">
        <v>157</v>
      </c>
    </row>
    <row r="34" spans="1:2" x14ac:dyDescent="0.25">
      <c r="A34" s="7" t="s">
        <v>158</v>
      </c>
    </row>
    <row r="35" spans="1:2" x14ac:dyDescent="0.25">
      <c r="A35" s="7" t="s">
        <v>159</v>
      </c>
    </row>
    <row r="36" spans="1:2" x14ac:dyDescent="0.25">
      <c r="A36" s="7" t="s">
        <v>160</v>
      </c>
    </row>
    <row r="37" spans="1:2" x14ac:dyDescent="0.25">
      <c r="A37" s="7"/>
    </row>
    <row r="38" spans="1:2" x14ac:dyDescent="0.25">
      <c r="A38" s="7" t="s">
        <v>161</v>
      </c>
    </row>
    <row r="39" spans="1:2" x14ac:dyDescent="0.25">
      <c r="A39" s="7" t="s">
        <v>162</v>
      </c>
    </row>
    <row r="40" spans="1:2" x14ac:dyDescent="0.25">
      <c r="A40" s="7" t="s">
        <v>164</v>
      </c>
    </row>
    <row r="41" spans="1:2" x14ac:dyDescent="0.25">
      <c r="A41" s="7" t="s">
        <v>163</v>
      </c>
    </row>
    <row r="42" spans="1:2" x14ac:dyDescent="0.25">
      <c r="A42" s="7"/>
    </row>
    <row r="43" spans="1:2" x14ac:dyDescent="0.25">
      <c r="A43" s="1" t="s">
        <v>145</v>
      </c>
    </row>
    <row r="44" spans="1:2" x14ac:dyDescent="0.25">
      <c r="A44" s="7" t="s">
        <v>146</v>
      </c>
    </row>
    <row r="45" spans="1:2" x14ac:dyDescent="0.25">
      <c r="A45" s="7" t="s">
        <v>147</v>
      </c>
    </row>
    <row r="46" spans="1:2" x14ac:dyDescent="0.25">
      <c r="A46" s="7" t="s">
        <v>148</v>
      </c>
    </row>
    <row r="47" spans="1:2" x14ac:dyDescent="0.25">
      <c r="A47" s="7" t="s">
        <v>149</v>
      </c>
    </row>
    <row r="48" spans="1:2" x14ac:dyDescent="0.25">
      <c r="A48" s="7"/>
      <c r="B48" t="s">
        <v>150</v>
      </c>
    </row>
    <row r="49" spans="1:3" x14ac:dyDescent="0.25">
      <c r="A49" s="7"/>
      <c r="B49" t="s">
        <v>151</v>
      </c>
    </row>
    <row r="50" spans="1:3" x14ac:dyDescent="0.25">
      <c r="A50" s="7"/>
      <c r="B50" t="s">
        <v>152</v>
      </c>
      <c r="C50" s="4">
        <v>0.25</v>
      </c>
    </row>
    <row r="51" spans="1:3" x14ac:dyDescent="0.25">
      <c r="A51" s="7"/>
      <c r="C51" s="3"/>
    </row>
    <row r="52" spans="1:3" x14ac:dyDescent="0.25">
      <c r="A52" s="1" t="s">
        <v>153</v>
      </c>
      <c r="C52" s="3"/>
    </row>
    <row r="53" spans="1:3" x14ac:dyDescent="0.25">
      <c r="A53" s="7" t="s">
        <v>154</v>
      </c>
    </row>
    <row r="54" spans="1:3" x14ac:dyDescent="0.25">
      <c r="A54" s="7" t="s">
        <v>155</v>
      </c>
    </row>
    <row r="55" spans="1:3" x14ac:dyDescent="0.25">
      <c r="A55" s="7" t="s">
        <v>156</v>
      </c>
    </row>
    <row r="56" spans="1:3" x14ac:dyDescent="0.25">
      <c r="A56" s="7" t="s">
        <v>130</v>
      </c>
    </row>
    <row r="57" spans="1:3" x14ac:dyDescent="0.25">
      <c r="A57" t="s">
        <v>131</v>
      </c>
    </row>
    <row r="58" spans="1:3" x14ac:dyDescent="0.25">
      <c r="A58" t="s">
        <v>132</v>
      </c>
    </row>
    <row r="59" spans="1:3" x14ac:dyDescent="0.25">
      <c r="A59" t="s">
        <v>133</v>
      </c>
    </row>
    <row r="60" spans="1:3" x14ac:dyDescent="0.25">
      <c r="A60" t="s">
        <v>134</v>
      </c>
    </row>
    <row r="62" spans="1:3" x14ac:dyDescent="0.25">
      <c r="A62" t="s">
        <v>141</v>
      </c>
    </row>
    <row r="63" spans="1:3" x14ac:dyDescent="0.25">
      <c r="A63" t="s">
        <v>142</v>
      </c>
    </row>
    <row r="64" spans="1:3" x14ac:dyDescent="0.25">
      <c r="A64" t="s">
        <v>143</v>
      </c>
    </row>
    <row r="65" spans="1:2" x14ac:dyDescent="0.25">
      <c r="A65" t="s">
        <v>144</v>
      </c>
    </row>
    <row r="67" spans="1:2" x14ac:dyDescent="0.25">
      <c r="A67" s="1" t="s">
        <v>589</v>
      </c>
    </row>
    <row r="68" spans="1:2" x14ac:dyDescent="0.25">
      <c r="A68" s="65">
        <f>'RECS HC2.1'!B24/('RECS HC2.1'!B24+'RECS HC2.1'!B27)</f>
        <v>0.80118443316412857</v>
      </c>
      <c r="B68" t="s">
        <v>187</v>
      </c>
    </row>
    <row r="69" spans="1:2" x14ac:dyDescent="0.25">
      <c r="A69" s="65">
        <f>'RECS HC2.1'!B27/('RECS HC2.1'!B27+'RECS HC2.1'!B24)</f>
        <v>0.1988155668358714</v>
      </c>
      <c r="B69" t="s">
        <v>188</v>
      </c>
    </row>
  </sheetData>
  <hyperlinks>
    <hyperlink ref="B21" r:id="rId1" display="http://www.euroheat.org/United-States-156.aspx"/>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M2" activePane="bottomRight" state="frozen"/>
      <selection pane="topRight" activeCell="B1" sqref="B1"/>
      <selection pane="bottomLeft" activeCell="A2" sqref="A2"/>
      <selection pane="bottomRight" activeCell="B4" sqref="B4:AJ5"/>
    </sheetView>
  </sheetViews>
  <sheetFormatPr defaultRowHeight="15" x14ac:dyDescent="0.25"/>
  <cols>
    <col min="1" max="1" width="25.85546875" customWidth="1"/>
    <col min="2"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SUM('AEO Table 4'!C44:C45,'AEO Table 4'!C47)*10^15*About!$A$68</f>
        <v>1428061578680203.3</v>
      </c>
      <c r="C2" s="9">
        <f>SUM('AEO Table 4'!D44:D45,'AEO Table 4'!D47)*10^15*About!$A$68</f>
        <v>1480318833333333</v>
      </c>
      <c r="D2" s="9">
        <f>SUM('AEO Table 4'!E44:E45,'AEO Table 4'!E47)*10^15*About!$A$68</f>
        <v>1525629818950930.5</v>
      </c>
      <c r="E2" s="9">
        <f>SUM('AEO Table 4'!F44:F45,'AEO Table 4'!F47)*10^15*About!$A$68</f>
        <v>1541765673434856.3</v>
      </c>
      <c r="F2" s="9">
        <f>SUM('AEO Table 4'!G44:G45,'AEO Table 4'!G47)*10^15*About!$A$68</f>
        <v>1536352871404399.3</v>
      </c>
      <c r="G2" s="9">
        <f>SUM('AEO Table 4'!H44:H45,'AEO Table 4'!H47)*10^15*About!$A$68</f>
        <v>1529338501692047.3</v>
      </c>
      <c r="H2" s="9">
        <f>SUM('AEO Table 4'!I44:I45,'AEO Table 4'!I47)*10^15*About!$A$68</f>
        <v>1525464774957698.8</v>
      </c>
      <c r="I2" s="9">
        <f>SUM('AEO Table 4'!J44:J45,'AEO Table 4'!J47)*10^15*About!$A$68</f>
        <v>1520832326565143.5</v>
      </c>
      <c r="J2" s="9">
        <f>SUM('AEO Table 4'!K44:K45,'AEO Table 4'!K47)*10^15*About!$A$68</f>
        <v>1517411269035532.8</v>
      </c>
      <c r="K2" s="9">
        <f>SUM('AEO Table 4'!L44:L45,'AEO Table 4'!L47)*10^15*About!$A$68</f>
        <v>1513628877326565</v>
      </c>
      <c r="L2" s="9">
        <f>SUM('AEO Table 4'!M44:M45,'AEO Table 4'!M47)*10^15*About!$A$68</f>
        <v>1519176278341793.5</v>
      </c>
      <c r="M2" s="9">
        <f>SUM('AEO Table 4'!N44:N45,'AEO Table 4'!N47)*10^15*About!$A$68</f>
        <v>1525971924703891.8</v>
      </c>
      <c r="N2" s="9">
        <f>SUM('AEO Table 4'!O44:O45,'AEO Table 4'!O47)*10^15*About!$A$68</f>
        <v>1534864270727580.3</v>
      </c>
      <c r="O2" s="9">
        <f>SUM('AEO Table 4'!P44:P45,'AEO Table 4'!P47)*10^15*About!$A$68</f>
        <v>1544174033840947.5</v>
      </c>
      <c r="P2" s="9">
        <f>SUM('AEO Table 4'!Q44:Q45,'AEO Table 4'!Q47)*10^15*About!$A$68</f>
        <v>1552925371404399</v>
      </c>
      <c r="Q2" s="9">
        <f>SUM('AEO Table 4'!R44:R45,'AEO Table 4'!R47)*10^15*About!$A$68</f>
        <v>1562025224196277.3</v>
      </c>
      <c r="R2" s="9">
        <f>SUM('AEO Table 4'!S44:S45,'AEO Table 4'!S47)*10^15*About!$A$68</f>
        <v>1571708339255499</v>
      </c>
      <c r="S2" s="9">
        <f>SUM('AEO Table 4'!T44:T45,'AEO Table 4'!T47)*10^15*About!$A$68</f>
        <v>1581448338409475.3</v>
      </c>
      <c r="T2" s="9">
        <f>SUM('AEO Table 4'!U44:U45,'AEO Table 4'!U47)*10^15*About!$A$68</f>
        <v>1595662952622673.3</v>
      </c>
      <c r="U2" s="9">
        <f>SUM('AEO Table 4'!V44:V45,'AEO Table 4'!V47)*10^15*About!$A$68</f>
        <v>1609424096446700.3</v>
      </c>
      <c r="V2" s="9">
        <f>SUM('AEO Table 4'!W44:W45,'AEO Table 4'!W47)*10^15*About!$A$68</f>
        <v>1623258949238578.8</v>
      </c>
      <c r="W2" s="9">
        <f>SUM('AEO Table 4'!X44:X45,'AEO Table 4'!X47)*10^15*About!$A$68</f>
        <v>1636749292724196</v>
      </c>
      <c r="X2" s="9">
        <f>SUM('AEO Table 4'!Y44:Y45,'AEO Table 4'!Y47)*10^15*About!$A$68</f>
        <v>1649338303722504.5</v>
      </c>
      <c r="Y2" s="9">
        <f>SUM('AEO Table 4'!Z44:Z45,'AEO Table 4'!Z47)*10^15*About!$A$68</f>
        <v>1661505891708968</v>
      </c>
      <c r="Z2" s="9">
        <f>SUM('AEO Table 4'!AA44:AA45,'AEO Table 4'!AA47)*10^15*About!$A$68</f>
        <v>1673517248730964.5</v>
      </c>
      <c r="AA2" s="9">
        <f>SUM('AEO Table 4'!AB44:AB45,'AEO Table 4'!AB47)*10^15*About!$A$68</f>
        <v>1684749053299492.3</v>
      </c>
      <c r="AB2" s="9">
        <f>SUM('AEO Table 4'!AC44:AC45,'AEO Table 4'!AC47)*10^15*About!$A$68</f>
        <v>1695637950930625.8</v>
      </c>
      <c r="AC2" s="9">
        <f>SUM('AEO Table 4'!AD44:AD45,'AEO Table 4'!AD47)*10^15*About!$A$68</f>
        <v>1706555691201353.5</v>
      </c>
      <c r="AD2" s="9">
        <f>SUM('AEO Table 4'!AE44:AE45,'AEO Table 4'!AE47)*10^15*About!$A$68</f>
        <v>1717322007614213.3</v>
      </c>
      <c r="AE2" s="9">
        <f>SUM('AEO Table 4'!AF44:AF45,'AEO Table 4'!AF47)*10^15*About!$A$68</f>
        <v>1727721381556683.5</v>
      </c>
      <c r="AF2" s="9">
        <f>SUM('AEO Table 4'!AG44:AG45,'AEO Table 4'!AG47)*10^15*About!$A$68</f>
        <v>1737492626903553.5</v>
      </c>
      <c r="AG2" s="9">
        <f>SUM('AEO Table 4'!AH44:AH45,'AEO Table 4'!AH47)*10^15*About!$A$68</f>
        <v>1746668592216582.3</v>
      </c>
      <c r="AH2" s="9">
        <f>SUM('AEO Table 4'!AI44:AI45,'AEO Table 4'!AI47)*10^15*About!$A$68</f>
        <v>1753830379864636.3</v>
      </c>
      <c r="AI2" s="9">
        <f>SUM('AEO Table 4'!AJ44:AJ45,'AEO Table 4'!AJ47)*10^15*About!$A$68</f>
        <v>1759912170896785</v>
      </c>
      <c r="AJ2" s="9">
        <f>SUM('AEO Table 4'!AK44:AK45,'AEO Table 4'!AK47)*10^15*About!$A$68</f>
        <v>1766886481387478.8</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row>
    <row r="4" spans="1:38" x14ac:dyDescent="0.25">
      <c r="A4" s="1" t="s">
        <v>121</v>
      </c>
      <c r="B4" s="9">
        <f>SUM('AEO Table 4'!C56)*10^15*About!$A$68</f>
        <v>199286615905245.34</v>
      </c>
      <c r="C4" s="9">
        <f>SUM('AEO Table 4'!D56)*10^15*About!$A$68</f>
        <v>198136115059221.66</v>
      </c>
      <c r="D4" s="9">
        <f>SUM('AEO Table 4'!E56)*10^15*About!$A$68</f>
        <v>197221162436548.22</v>
      </c>
      <c r="E4" s="9">
        <f>SUM('AEO Table 4'!F56)*10^15*About!$A$68</f>
        <v>195864757191201.34</v>
      </c>
      <c r="F4" s="9">
        <f>SUM('AEO Table 4'!G56)*10^15*About!$A$68</f>
        <v>194489924703891.72</v>
      </c>
      <c r="G4" s="9">
        <f>SUM('AEO Table 4'!H56)*10^15*About!$A$68</f>
        <v>193199216582064.28</v>
      </c>
      <c r="H4" s="9">
        <f>SUM('AEO Table 4'!I56)*10^15*About!$A$68</f>
        <v>192150466159052.44</v>
      </c>
      <c r="I4" s="9">
        <f>SUM('AEO Table 4'!J56)*10^15*About!$A$68</f>
        <v>191015989001692.03</v>
      </c>
      <c r="J4" s="9">
        <f>SUM('AEO Table 4'!K56)*10^15*About!$A$68</f>
        <v>189557833333333.31</v>
      </c>
      <c r="K4" s="9">
        <f>SUM('AEO Table 4'!L56)*10^15*About!$A$68</f>
        <v>188233475465313.03</v>
      </c>
      <c r="L4" s="9">
        <f>SUM('AEO Table 4'!M56)*10^15*About!$A$68</f>
        <v>187219175972927.25</v>
      </c>
      <c r="M4" s="9">
        <f>SUM('AEO Table 4'!N56)*10^15*About!$A$68</f>
        <v>186357902707275.81</v>
      </c>
      <c r="N4" s="9">
        <f>SUM('AEO Table 4'!O56)*10^15*About!$A$68</f>
        <v>185600783417935.69</v>
      </c>
      <c r="O4" s="9">
        <f>SUM('AEO Table 4'!P56)*10^15*About!$A$68</f>
        <v>184705059221658.19</v>
      </c>
      <c r="P4" s="9">
        <f>SUM('AEO Table 4'!Q56)*10^15*About!$A$68</f>
        <v>183901471235194.59</v>
      </c>
      <c r="Q4" s="9">
        <f>SUM('AEO Table 4'!R56)*10^15*About!$A$68</f>
        <v>183141147208121.81</v>
      </c>
      <c r="R4" s="9">
        <f>SUM('AEO Table 4'!S56)*10^15*About!$A$68</f>
        <v>182408063451776.66</v>
      </c>
      <c r="S4" s="9">
        <f>SUM('AEO Table 4'!T56)*10^15*About!$A$68</f>
        <v>181664564297800.34</v>
      </c>
      <c r="T4" s="9">
        <f>SUM('AEO Table 4'!U56)*10^15*About!$A$68</f>
        <v>180923468697123.5</v>
      </c>
      <c r="U4" s="9">
        <f>SUM('AEO Table 4'!V56)*10^15*About!$A$68</f>
        <v>180193589678511</v>
      </c>
      <c r="V4" s="9">
        <f>SUM('AEO Table 4'!W56)*10^15*About!$A$68</f>
        <v>179394808798646.34</v>
      </c>
      <c r="W4" s="9">
        <f>SUM('AEO Table 4'!X56)*10^15*About!$A$68</f>
        <v>178596027918781.72</v>
      </c>
      <c r="X4" s="9">
        <f>SUM('AEO Table 4'!Y56)*10^15*About!$A$68</f>
        <v>177806060067681.88</v>
      </c>
      <c r="Y4" s="9">
        <f>SUM('AEO Table 4'!Z56)*10^15*About!$A$68</f>
        <v>177053747884940.78</v>
      </c>
      <c r="Z4" s="9">
        <f>SUM('AEO Table 4'!AA56)*10^15*About!$A$68</f>
        <v>176332681895093.06</v>
      </c>
      <c r="AA4" s="9">
        <f>SUM('AEO Table 4'!AB56)*10^15*About!$A$68</f>
        <v>175602001692047.38</v>
      </c>
      <c r="AB4" s="9">
        <f>SUM('AEO Table 4'!AC56)*10^15*About!$A$68</f>
        <v>174824852791878.16</v>
      </c>
      <c r="AC4" s="9">
        <f>SUM('AEO Table 4'!AD56)*10^15*About!$A$68</f>
        <v>174093371404399.31</v>
      </c>
      <c r="AD4" s="9">
        <f>SUM('AEO Table 4'!AE56)*10^15*About!$A$68</f>
        <v>173387527918781.72</v>
      </c>
      <c r="AE4" s="9">
        <f>SUM('AEO Table 4'!AF56)*10^15*About!$A$68</f>
        <v>172655245346869.72</v>
      </c>
      <c r="AF4" s="9">
        <f>SUM('AEO Table 4'!AG56)*10^15*About!$A$68</f>
        <v>171913348561759.72</v>
      </c>
      <c r="AG4" s="9">
        <f>SUM('AEO Table 4'!AH56)*10^15*About!$A$68</f>
        <v>171181867174280.88</v>
      </c>
      <c r="AH4" s="9">
        <f>SUM('AEO Table 4'!AI56)*10^15*About!$A$68</f>
        <v>170465608291032.16</v>
      </c>
      <c r="AI4" s="9">
        <f>SUM('AEO Table 4'!AJ56)*10^15*About!$A$68</f>
        <v>169730120981387.47</v>
      </c>
      <c r="AJ4" s="9">
        <f>SUM('AEO Table 4'!AK56)*10^15*About!$A$68</f>
        <v>168992230118443.31</v>
      </c>
    </row>
    <row r="5" spans="1:38" x14ac:dyDescent="0.25">
      <c r="A5" s="1" t="s">
        <v>122</v>
      </c>
      <c r="B5" s="9">
        <f>('AEO Table 4'!C62+'AEO Table 4'!C69)*10^15*About!$A$68</f>
        <v>41938800338409.477</v>
      </c>
      <c r="C5" s="9">
        <f>('AEO Table 4'!D62+'AEO Table 4'!D69)*10^15*About!$A$68</f>
        <v>42759213197969.539</v>
      </c>
      <c r="D5" s="9">
        <f>('AEO Table 4'!E62+'AEO Table 4'!E69)*10^15*About!$A$68</f>
        <v>43395353637901.859</v>
      </c>
      <c r="E5" s="9">
        <f>('AEO Table 4'!F62+'AEO Table 4'!F69)*10^15*About!$A$68</f>
        <v>43978615905245.344</v>
      </c>
      <c r="F5" s="9">
        <f>('AEO Table 4'!G62+'AEO Table 4'!G69)*10^15*About!$A$68</f>
        <v>44392027072758.039</v>
      </c>
      <c r="G5" s="9">
        <f>('AEO Table 4'!H62+'AEO Table 4'!H69)*10^15*About!$A$68</f>
        <v>44775794416243.656</v>
      </c>
      <c r="H5" s="9">
        <f>('AEO Table 4'!I62+'AEO Table 4'!I69)*10^15*About!$A$68</f>
        <v>45230867174280.883</v>
      </c>
      <c r="I5" s="9">
        <f>('AEO Table 4'!J62+'AEO Table 4'!J69)*10^15*About!$A$68</f>
        <v>45757245346869.711</v>
      </c>
      <c r="J5" s="9">
        <f>('AEO Table 4'!K62+'AEO Table 4'!K69)*10^15*About!$A$68</f>
        <v>46279617597292.727</v>
      </c>
      <c r="K5" s="9">
        <f>('AEO Table 4'!L62+'AEO Table 4'!L69)*10^15*About!$A$68</f>
        <v>46838043147208.125</v>
      </c>
      <c r="L5" s="9">
        <f>('AEO Table 4'!M62+'AEO Table 4'!M69)*10^15*About!$A$68</f>
        <v>47426112521150.594</v>
      </c>
      <c r="M5" s="9">
        <f>('AEO Table 4'!N62+'AEO Table 4'!N69)*10^15*About!$A$68</f>
        <v>48029404399323.18</v>
      </c>
      <c r="N5" s="9">
        <f>('AEO Table 4'!O62+'AEO Table 4'!O69)*10^15*About!$A$68</f>
        <v>48618274957698.813</v>
      </c>
      <c r="O5" s="9">
        <f>('AEO Table 4'!P62+'AEO Table 4'!P69)*10^15*About!$A$68</f>
        <v>49177501692047.375</v>
      </c>
      <c r="P5" s="9">
        <f>('AEO Table 4'!Q62+'AEO Table 4'!Q69)*10^15*About!$A$68</f>
        <v>49755155668358.711</v>
      </c>
      <c r="Q5" s="9">
        <f>('AEO Table 4'!R62+'AEO Table 4'!R69)*10^15*About!$A$68</f>
        <v>50328803722504.227</v>
      </c>
      <c r="R5" s="9">
        <f>('AEO Table 4'!S62+'AEO Table 4'!S69)*10^15*About!$A$68</f>
        <v>50883223350253.805</v>
      </c>
      <c r="S5" s="9">
        <f>('AEO Table 4'!T62+'AEO Table 4'!T69)*10^15*About!$A$68</f>
        <v>51436040609137.063</v>
      </c>
      <c r="T5" s="9">
        <f>('AEO Table 4'!U62+'AEO Table 4'!U69)*10^15*About!$A$68</f>
        <v>52012893401015.234</v>
      </c>
      <c r="U5" s="9">
        <f>('AEO Table 4'!V62+'AEO Table 4'!V69)*10^15*About!$A$68</f>
        <v>52605769881556.68</v>
      </c>
      <c r="V5" s="9">
        <f>('AEO Table 4'!W62+'AEO Table 4'!W69)*10^15*About!$A$68</f>
        <v>53201851099830.797</v>
      </c>
      <c r="W5" s="9">
        <f>('AEO Table 4'!X62+'AEO Table 4'!X69)*10^15*About!$A$68</f>
        <v>53816359560067.672</v>
      </c>
      <c r="X5" s="9">
        <f>('AEO Table 4'!Y62+'AEO Table 4'!Y69)*10^15*About!$A$68</f>
        <v>54402826565143.813</v>
      </c>
      <c r="Y5" s="9">
        <f>('AEO Table 4'!Z62+'AEO Table 4'!Z69)*10^15*About!$A$68</f>
        <v>55000510152284.266</v>
      </c>
      <c r="Z5" s="9">
        <f>('AEO Table 4'!AA62+'AEO Table 4'!AA69)*10^15*About!$A$68</f>
        <v>55623831641285.953</v>
      </c>
      <c r="AA5" s="9">
        <f>('AEO Table 4'!AB62+'AEO Table 4'!AB69)*10^15*About!$A$68</f>
        <v>56256767343485.617</v>
      </c>
      <c r="AB5" s="9">
        <f>('AEO Table 4'!AC62+'AEO Table 4'!AC69)*10^15*About!$A$68</f>
        <v>56896913705583.758</v>
      </c>
      <c r="AC5" s="9">
        <f>('AEO Table 4'!AD62+'AEO Table 4'!AD69)*10^15*About!$A$68</f>
        <v>57541867174280.875</v>
      </c>
      <c r="AD5" s="9">
        <f>('AEO Table 4'!AE62+'AEO Table 4'!AE69)*10^15*About!$A$68</f>
        <v>58206850253807.102</v>
      </c>
      <c r="AE5" s="9">
        <f>('AEO Table 4'!AF62+'AEO Table 4'!AF69)*10^15*About!$A$68</f>
        <v>58875038071066</v>
      </c>
      <c r="AF5" s="9">
        <f>('AEO Table 4'!AG62+'AEO Table 4'!AG69)*10^15*About!$A$68</f>
        <v>59562454314720.813</v>
      </c>
      <c r="AG5" s="9">
        <f>('AEO Table 4'!AH62+'AEO Table 4'!AH69)*10^15*About!$A$68</f>
        <v>60254677664974.617</v>
      </c>
      <c r="AH5" s="9">
        <f>('AEO Table 4'!AI62+'AEO Table 4'!AI69)*10^15*About!$A$68</f>
        <v>60940491539763.109</v>
      </c>
      <c r="AI5" s="9">
        <f>('AEO Table 4'!AJ62+'AEO Table 4'!AJ69)*10^15*About!$A$68</f>
        <v>61620697123519.469</v>
      </c>
      <c r="AJ5" s="9">
        <f>('AEO Table 4'!AK62+'AEO Table 4'!AK69)*10^15*About!$A$68</f>
        <v>62318528764805.398</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selection pane="bottomLeft"/>
      <selection pane="bottomRight" activeCell="B4" sqref="B4"/>
    </sheetView>
  </sheetViews>
  <sheetFormatPr defaultRowHeight="15" x14ac:dyDescent="0.25"/>
  <cols>
    <col min="1" max="1" width="25.85546875" customWidth="1"/>
    <col min="2"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'AEO Table 4'!C34*10^15*About!$A$69</f>
        <v>60099361252115.055</v>
      </c>
      <c r="C2" s="9">
        <f>'AEO Table 4'!D34*10^15*About!$A$69</f>
        <v>58027305414551.609</v>
      </c>
      <c r="D2" s="9">
        <f>'AEO Table 4'!E34*10^15*About!$A$69</f>
        <v>72232876480541.453</v>
      </c>
      <c r="E2" s="9">
        <f>'AEO Table 4'!F34*10^15*About!$A$69</f>
        <v>69044670050761.422</v>
      </c>
      <c r="F2" s="9">
        <f>'AEO Table 4'!G34*10^15*About!$A$69</f>
        <v>68309450084602.367</v>
      </c>
      <c r="G2" s="9">
        <f>'AEO Table 4'!H34*10^15*About!$A$69</f>
        <v>67653955160744.5</v>
      </c>
      <c r="H2" s="9">
        <f>'AEO Table 4'!I34*10^15*About!$A$69</f>
        <v>67191510152284.266</v>
      </c>
      <c r="I2" s="9">
        <f>'AEO Table 4'!J34*10^15*About!$A$69</f>
        <v>66803620981387.477</v>
      </c>
      <c r="J2" s="9">
        <f>'AEO Table 4'!K34*10^15*About!$A$69</f>
        <v>66399428934010.148</v>
      </c>
      <c r="K2" s="9">
        <f>'AEO Table 4'!L34*10^15*About!$A$69</f>
        <v>65956865482233.5</v>
      </c>
      <c r="L2" s="9">
        <f>'AEO Table 4'!M34*10^15*About!$A$69</f>
        <v>65533984771573.602</v>
      </c>
      <c r="M2" s="9">
        <f>'AEO Table 4'!N34*10^15*About!$A$69</f>
        <v>65150469543147.203</v>
      </c>
      <c r="N2" s="9">
        <f>'AEO Table 4'!O34*10^15*About!$A$69</f>
        <v>64780473773265.648</v>
      </c>
      <c r="O2" s="9">
        <f>'AEO Table 4'!P34*10^15*About!$A$69</f>
        <v>64437715736040.609</v>
      </c>
      <c r="P2" s="9">
        <f>'AEO Table 4'!Q34*10^15*About!$A$69</f>
        <v>64041078680203.047</v>
      </c>
      <c r="Q2" s="9">
        <f>'AEO Table 4'!R34*10^15*About!$A$69</f>
        <v>63639670050761.422</v>
      </c>
      <c r="R2" s="9">
        <f>'AEO Table 4'!S34*10^15*About!$A$69</f>
        <v>63225338409475.461</v>
      </c>
      <c r="S2" s="9">
        <f>'AEO Table 4'!T34*10^15*About!$A$69</f>
        <v>62839238578680.203</v>
      </c>
      <c r="T2" s="9">
        <f>'AEO Table 4'!U34*10^15*About!$A$69</f>
        <v>62475604906937.391</v>
      </c>
      <c r="U2" s="9">
        <f>'AEO Table 4'!V34*10^15*About!$A$69</f>
        <v>62177580372250.422</v>
      </c>
      <c r="V2" s="9">
        <f>'AEO Table 4'!W34*10^15*About!$A$69</f>
        <v>61871205583756.344</v>
      </c>
      <c r="W2" s="9">
        <f>'AEO Table 4'!X34*10^15*About!$A$69</f>
        <v>61562445008460.234</v>
      </c>
      <c r="X2" s="9">
        <f>'AEO Table 4'!Y34*10^15*About!$A$69</f>
        <v>61229230118443.313</v>
      </c>
      <c r="Y2" s="9">
        <f>'AEO Table 4'!Z34*10^15*About!$A$69</f>
        <v>60888062605752.961</v>
      </c>
      <c r="Z2" s="9">
        <f>'AEO Table 4'!AA34*10^15*About!$A$69</f>
        <v>60558028764805.414</v>
      </c>
      <c r="AA2" s="9">
        <f>'AEO Table 4'!AB34*10^15*About!$A$69</f>
        <v>60235947546531.305</v>
      </c>
      <c r="AB2" s="9">
        <f>'AEO Table 4'!AC34*10^15*About!$A$69</f>
        <v>59930566835871.406</v>
      </c>
      <c r="AC2" s="9">
        <f>'AEO Table 4'!AD34*10^15*About!$A$69</f>
        <v>59656400169204.734</v>
      </c>
      <c r="AD2" s="9">
        <f>'AEO Table 4'!AE34*10^15*About!$A$69</f>
        <v>59412055837563.453</v>
      </c>
      <c r="AE2" s="9">
        <f>'AEO Table 4'!AF34*10^15*About!$A$69</f>
        <v>59145046531302.875</v>
      </c>
      <c r="AF2" s="9">
        <f>'AEO Table 4'!AG34*10^15*About!$A$69</f>
        <v>58892153130287.648</v>
      </c>
      <c r="AG2" s="9">
        <f>'AEO Table 4'!AH34*10^15*About!$A$69</f>
        <v>58654767343485.617</v>
      </c>
      <c r="AH2" s="9">
        <f>'AEO Table 4'!AI34*10^15*About!$A$69</f>
        <v>58409627749576.984</v>
      </c>
      <c r="AI2" s="9">
        <f>'AEO Table 4'!AJ34*10^15*About!$A$69</f>
        <v>58209022842639.594</v>
      </c>
      <c r="AJ2" s="9">
        <f>'AEO Table 4'!AK34*10^15*About!$A$69</f>
        <v>58008020304568.523</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row>
    <row r="4" spans="1:38" x14ac:dyDescent="0.25">
      <c r="A4" s="1" t="s">
        <v>121</v>
      </c>
      <c r="B4" s="9">
        <f>('AEO Table 4'!C51)*10^15*About!$A$69</f>
        <v>540316095600676.81</v>
      </c>
      <c r="C4" s="9">
        <f>('AEO Table 4'!D51)*10^15*About!$A$69</f>
        <v>547859357021996.63</v>
      </c>
      <c r="D4" s="9">
        <f>('AEO Table 4'!E51)*10^15*About!$A$69</f>
        <v>620709158206429.75</v>
      </c>
      <c r="E4" s="9">
        <f>('AEO Table 4'!F51)*10^15*About!$A$69</f>
        <v>593480769881556.63</v>
      </c>
      <c r="F4" s="9">
        <f>('AEO Table 4'!G51)*10^15*About!$A$69</f>
        <v>589714606598984.75</v>
      </c>
      <c r="G4" s="9">
        <f>('AEO Table 4'!H51)*10^15*About!$A$69</f>
        <v>586195372250423</v>
      </c>
      <c r="H4" s="9">
        <f>('AEO Table 4'!I51)*10^15*About!$A$69</f>
        <v>583605998307952.63</v>
      </c>
      <c r="I4" s="9">
        <f>('AEO Table 4'!J51)*10^15*About!$A$69</f>
        <v>580858367174280.88</v>
      </c>
      <c r="J4" s="9">
        <f>('AEO Table 4'!K51)*10^15*About!$A$69</f>
        <v>577711713197969.5</v>
      </c>
      <c r="K4" s="9">
        <f>('AEO Table 4'!L51)*10^15*About!$A$69</f>
        <v>574865270727580.38</v>
      </c>
      <c r="L4" s="9">
        <f>('AEO Table 4'!M51)*10^15*About!$A$69</f>
        <v>572750469543147.25</v>
      </c>
      <c r="M4" s="9">
        <f>('AEO Table 4'!N51)*10^15*About!$A$69</f>
        <v>570874247038917.13</v>
      </c>
      <c r="N4" s="9">
        <f>('AEO Table 4'!O51)*10^15*About!$A$69</f>
        <v>569190478003384.13</v>
      </c>
      <c r="O4" s="9">
        <f>('AEO Table 4'!P51)*10^15*About!$A$69</f>
        <v>567257791878172.63</v>
      </c>
      <c r="P4" s="9">
        <f>('AEO Table 4'!Q51)*10^15*About!$A$69</f>
        <v>565579987309644.63</v>
      </c>
      <c r="Q4" s="9">
        <f>('AEO Table 4'!R51)*10^15*About!$A$69</f>
        <v>564077538071066</v>
      </c>
      <c r="R4" s="9">
        <f>('AEO Table 4'!S51)*10^15*About!$A$69</f>
        <v>562419813874788.5</v>
      </c>
      <c r="S4" s="9">
        <f>('AEO Table 4'!T51)*10^15*About!$A$69</f>
        <v>560843007614213.19</v>
      </c>
      <c r="T4" s="9">
        <f>('AEO Table 4'!U51)*10^15*About!$A$69</f>
        <v>559319881556683.56</v>
      </c>
      <c r="U4" s="9">
        <f>('AEO Table 4'!V51)*10^15*About!$A$69</f>
        <v>558147664974619.25</v>
      </c>
      <c r="V4" s="9">
        <f>('AEO Table 4'!W51)*10^15*About!$A$69</f>
        <v>556597698815566.81</v>
      </c>
      <c r="W4" s="9">
        <f>('AEO Table 4'!X51)*10^15*About!$A$69</f>
        <v>554984310490693.75</v>
      </c>
      <c r="X4" s="9">
        <f>('AEO Table 4'!Y51)*10^15*About!$A$69</f>
        <v>553235131133671.75</v>
      </c>
      <c r="Y4" s="9">
        <f>('AEO Table 4'!Z51)*10^15*About!$A$69</f>
        <v>551513587140439.94</v>
      </c>
      <c r="Z4" s="9">
        <f>('AEO Table 4'!AA51)*10^15*About!$A$69</f>
        <v>549860038071066</v>
      </c>
      <c r="AA4" s="9">
        <f>('AEO Table 4'!AB51)*10^15*About!$A$69</f>
        <v>548125968697123.5</v>
      </c>
      <c r="AB4" s="9">
        <f>('AEO Table 4'!AC51)*10^15*About!$A$69</f>
        <v>546191493231810.5</v>
      </c>
      <c r="AC4" s="9">
        <f>('AEO Table 4'!AD51)*10^15*About!$A$69</f>
        <v>544380283417935.69</v>
      </c>
      <c r="AD4" s="9">
        <f>('AEO Table 4'!AE51)*10^15*About!$A$69</f>
        <v>542821569373942.44</v>
      </c>
      <c r="AE4" s="9">
        <f>('AEO Table 4'!AF51)*10^15*About!$A$69</f>
        <v>541157284263959.38</v>
      </c>
      <c r="AF4" s="9">
        <f>('AEO Table 4'!AG51)*10^15*About!$A$69</f>
        <v>539551450930626.06</v>
      </c>
      <c r="AG4" s="9">
        <f>('AEO Table 4'!AH51)*10^15*About!$A$69</f>
        <v>537935676818950.94</v>
      </c>
      <c r="AH4" s="9">
        <f>('AEO Table 4'!AI51)*10^15*About!$A$69</f>
        <v>536334217428088</v>
      </c>
      <c r="AI4" s="9">
        <f>('AEO Table 4'!AJ51)*10^15*About!$A$69</f>
        <v>534698561759729.25</v>
      </c>
      <c r="AJ4" s="9">
        <f>('AEO Table 4'!AK51)*10^15*About!$A$69</f>
        <v>532952762267343.5</v>
      </c>
    </row>
    <row r="5" spans="1:38" x14ac:dyDescent="0.25">
      <c r="A5" s="1" t="s">
        <v>122</v>
      </c>
      <c r="B5" s="9">
        <f>('AEO Table 4'!C60+'AEO Table 4'!C66)*10^15*About!$A$69</f>
        <v>134605097292724.19</v>
      </c>
      <c r="C5" s="9">
        <f>('AEO Table 4'!D60+'AEO Table 4'!D66)*10^15*About!$A$69</f>
        <v>153994386632825.72</v>
      </c>
      <c r="D5" s="9">
        <f>('AEO Table 4'!E60+'AEO Table 4'!E66)*10^15*About!$A$69</f>
        <v>154542521150592.22</v>
      </c>
      <c r="E5" s="9">
        <f>('AEO Table 4'!F60+'AEO Table 4'!F66)*10^15*About!$A$69</f>
        <v>144461975465313.03</v>
      </c>
      <c r="F5" s="9">
        <f>('AEO Table 4'!G60+'AEO Table 4'!G66)*10^15*About!$A$69</f>
        <v>140706150592216.58</v>
      </c>
      <c r="G5" s="9">
        <f>('AEO Table 4'!H60+'AEO Table 4'!H66)*10^15*About!$A$69</f>
        <v>136786700507614.2</v>
      </c>
      <c r="H5" s="9">
        <f>('AEO Table 4'!I60+'AEO Table 4'!I66)*10^15*About!$A$69</f>
        <v>133410016920473.8</v>
      </c>
      <c r="I5" s="9">
        <f>('AEO Table 4'!J60+'AEO Table 4'!J66)*10^15*About!$A$69</f>
        <v>130614073604060.91</v>
      </c>
      <c r="J5" s="9">
        <f>('AEO Table 4'!K60+'AEO Table 4'!K66)*10^15*About!$A$69</f>
        <v>128075795262267.31</v>
      </c>
      <c r="K5" s="9">
        <f>('AEO Table 4'!L60+'AEO Table 4'!L66)*10^15*About!$A$69</f>
        <v>125762377326565.14</v>
      </c>
      <c r="L5" s="9">
        <f>('AEO Table 4'!M60+'AEO Table 4'!M66)*10^15*About!$A$69</f>
        <v>123617753807106.59</v>
      </c>
      <c r="M5" s="9">
        <f>('AEO Table 4'!N60+'AEO Table 4'!N66)*10^15*About!$A$69</f>
        <v>121518062605752.95</v>
      </c>
      <c r="N5" s="9">
        <f>('AEO Table 4'!O60+'AEO Table 4'!O66)*10^15*About!$A$69</f>
        <v>119424932318104.91</v>
      </c>
      <c r="O5" s="9">
        <f>('AEO Table 4'!P60+'AEO Table 4'!P66)*10^15*About!$A$69</f>
        <v>117308142978003.38</v>
      </c>
      <c r="P5" s="9">
        <f>('AEO Table 4'!Q60+'AEO Table 4'!Q66)*10^15*About!$A$69</f>
        <v>115244238578680.2</v>
      </c>
      <c r="Q5" s="9">
        <f>('AEO Table 4'!R60+'AEO Table 4'!R66)*10^15*About!$A$69</f>
        <v>113235207275803.75</v>
      </c>
      <c r="R5" s="9">
        <f>('AEO Table 4'!S60+'AEO Table 4'!S66)*10^15*About!$A$69</f>
        <v>111254208967851.09</v>
      </c>
      <c r="S5" s="9">
        <f>('AEO Table 4'!T60+'AEO Table 4'!T66)*10^15*About!$A$69</f>
        <v>109340012690355.33</v>
      </c>
      <c r="T5" s="9">
        <f>('AEO Table 4'!U60+'AEO Table 4'!U66)*10^15*About!$A$69</f>
        <v>107508324873096.44</v>
      </c>
      <c r="U5" s="9">
        <f>('AEO Table 4'!V60+'AEO Table 4'!V66)*10^15*About!$A$69</f>
        <v>105784395093062.61</v>
      </c>
      <c r="V5" s="9">
        <f>('AEO Table 4'!W60+'AEO Table 4'!W66)*10^15*About!$A$69</f>
        <v>104091878172588.83</v>
      </c>
      <c r="W5" s="9">
        <f>('AEO Table 4'!X60+'AEO Table 4'!X66)*10^15*About!$A$69</f>
        <v>102413675972927.23</v>
      </c>
      <c r="X5" s="9">
        <f>('AEO Table 4'!Y60+'AEO Table 4'!Y66)*10^15*About!$A$69</f>
        <v>100749987309644.66</v>
      </c>
      <c r="Y5" s="9">
        <f>('AEO Table 4'!Z60+'AEO Table 4'!Z66)*10^15*About!$A$69</f>
        <v>99142165820642.969</v>
      </c>
      <c r="Z5" s="9">
        <f>('AEO Table 4'!AA60+'AEO Table 4'!AA66)*10^15*About!$A$69</f>
        <v>97616256345177.656</v>
      </c>
      <c r="AA5" s="9">
        <f>('AEO Table 4'!AB60+'AEO Table 4'!AB66)*10^15*About!$A$69</f>
        <v>96109830795262.281</v>
      </c>
      <c r="AB5" s="9">
        <f>('AEO Table 4'!AC60+'AEO Table 4'!AC66)*10^15*About!$A$69</f>
        <v>94649530456852.797</v>
      </c>
      <c r="AC5" s="9">
        <f>('AEO Table 4'!AD60+'AEO Table 4'!AD66)*10^15*About!$A$69</f>
        <v>93208912859560.078</v>
      </c>
      <c r="AD5" s="9">
        <f>('AEO Table 4'!AE60+'AEO Table 4'!AE66)*10^15*About!$A$69</f>
        <v>91829331641285.953</v>
      </c>
      <c r="AE5" s="9">
        <f>('AEO Table 4'!AF60+'AEO Table 4'!AF66)*10^15*About!$A$69</f>
        <v>90453726734348.563</v>
      </c>
      <c r="AF5" s="9">
        <f>('AEO Table 4'!AG60+'AEO Table 4'!AG66)*10^15*About!$A$69</f>
        <v>89131205583756.344</v>
      </c>
      <c r="AG5" s="9">
        <f>('AEO Table 4'!AH60+'AEO Table 4'!AH66)*10^15*About!$A$69</f>
        <v>87814450084602.359</v>
      </c>
      <c r="AH5" s="9">
        <f>('AEO Table 4'!AI60+'AEO Table 4'!AI66)*10^15*About!$A$69</f>
        <v>86498688663282.563</v>
      </c>
      <c r="AI5" s="9">
        <f>('AEO Table 4'!AJ60+'AEO Table 4'!AJ66)*10^15*About!$A$69</f>
        <v>85234221658206.438</v>
      </c>
      <c r="AJ5" s="9">
        <f>('AEO Table 4'!AK60+'AEO Table 4'!AK66)*10^15*About!$A$69</f>
        <v>83994010152284.25</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row>
    <row r="7" spans="1:38" x14ac:dyDescent="0.25">
      <c r="A7" s="1" t="s">
        <v>255</v>
      </c>
      <c r="B7" s="9">
        <f>'AEO Table 4'!C72*10^15*About!$A$69</f>
        <v>68492161590524.531</v>
      </c>
      <c r="C7" s="9">
        <f>'AEO Table 4'!D72*10^15*About!$A$69</f>
        <v>65576332487309.641</v>
      </c>
      <c r="D7" s="9">
        <f>'AEO Table 4'!E72*10^15*About!$A$69</f>
        <v>75545939086294.422</v>
      </c>
      <c r="E7" s="9">
        <f>'AEO Table 4'!F72*10^15*About!$A$69</f>
        <v>72988972081218.266</v>
      </c>
      <c r="F7" s="9">
        <f>'AEO Table 4'!G72*10^15*About!$A$69</f>
        <v>74846307106598.984</v>
      </c>
      <c r="G7" s="9">
        <f>'AEO Table 4'!H72*10^15*About!$A$69</f>
        <v>76476197123519.453</v>
      </c>
      <c r="H7" s="9">
        <f>'AEO Table 4'!I72*10^15*About!$A$69</f>
        <v>76777402707275.797</v>
      </c>
      <c r="I7" s="9">
        <f>'AEO Table 4'!J72*10^15*About!$A$69</f>
        <v>75849928087986.469</v>
      </c>
      <c r="J7" s="9">
        <f>'AEO Table 4'!K72*10^15*About!$A$69</f>
        <v>74676916243654.813</v>
      </c>
      <c r="K7" s="9">
        <f>'AEO Table 4'!L72*10^15*About!$A$69</f>
        <v>73460960236886.625</v>
      </c>
      <c r="L7" s="9">
        <f>'AEO Table 4'!M72*10^15*About!$A$69</f>
        <v>72178202199661.594</v>
      </c>
      <c r="M7" s="9">
        <f>'AEO Table 4'!N72*10^15*About!$A$69</f>
        <v>70966222504230.109</v>
      </c>
      <c r="N7" s="9">
        <f>'AEO Table 4'!O72*10^15*About!$A$69</f>
        <v>69847686125211.508</v>
      </c>
      <c r="O7" s="9">
        <f>'AEO Table 4'!P72*10^15*About!$A$69</f>
        <v>68864543147208.117</v>
      </c>
      <c r="P7" s="9">
        <f>'AEO Table 4'!Q72*10^15*About!$A$69</f>
        <v>67764098984771.57</v>
      </c>
      <c r="Q7" s="9">
        <f>'AEO Table 4'!R72*10^15*About!$A$69</f>
        <v>66763857868020.305</v>
      </c>
      <c r="R7" s="9">
        <f>'AEO Table 4'!S72*10^15*About!$A$69</f>
        <v>65761429780033.836</v>
      </c>
      <c r="S7" s="9">
        <f>'AEO Table 4'!T72*10^15*About!$A$69</f>
        <v>64812880710659.898</v>
      </c>
      <c r="T7" s="9">
        <f>'AEO Table 4'!U72*10^15*About!$A$69</f>
        <v>63906082910321.484</v>
      </c>
      <c r="U7" s="9">
        <f>'AEO Table 4'!V72*10^15*About!$A$69</f>
        <v>63032686125211.508</v>
      </c>
      <c r="V7" s="9">
        <f>'AEO Table 4'!W72*10^15*About!$A$69</f>
        <v>62149746192893.398</v>
      </c>
      <c r="W7" s="9">
        <f>'AEO Table 4'!X72*10^15*About!$A$69</f>
        <v>61527652284263.961</v>
      </c>
      <c r="X7" s="9">
        <f>'AEO Table 4'!Y72*10^15*About!$A$69</f>
        <v>60895219966159.055</v>
      </c>
      <c r="Y7" s="9">
        <f>'AEO Table 4'!Z72*10^15*About!$A$69</f>
        <v>60299966159052.453</v>
      </c>
      <c r="Z7" s="9">
        <f>'AEO Table 4'!AA72*10^15*About!$A$69</f>
        <v>59709285109983.078</v>
      </c>
      <c r="AA7" s="9">
        <f>'AEO Table 4'!AB72*10^15*About!$A$69</f>
        <v>59136895093062.602</v>
      </c>
      <c r="AB7" s="9">
        <f>'AEO Table 4'!AC72*10^15*About!$A$69</f>
        <v>58473248730964.469</v>
      </c>
      <c r="AC7" s="9">
        <f>'AEO Table 4'!AD72*10^15*About!$A$69</f>
        <v>57764272419627.75</v>
      </c>
      <c r="AD7" s="9">
        <f>'AEO Table 4'!AE72*10^15*About!$A$69</f>
        <v>57037203891708.969</v>
      </c>
      <c r="AE7" s="9">
        <f>'AEO Table 4'!AF72*10^15*About!$A$69</f>
        <v>56324450084602.367</v>
      </c>
      <c r="AF7" s="9">
        <f>'AEO Table 4'!AG72*10^15*About!$A$69</f>
        <v>55560998307952.625</v>
      </c>
      <c r="AG7" s="9">
        <f>'AEO Table 4'!AH72*10^15*About!$A$69</f>
        <v>54866734348561.758</v>
      </c>
      <c r="AH7" s="9">
        <f>'AEO Table 4'!AI72*10^15*About!$A$69</f>
        <v>54261738578680.195</v>
      </c>
      <c r="AI7" s="9">
        <f>'AEO Table 4'!AJ72*10^15*About!$A$69</f>
        <v>53631095600676.82</v>
      </c>
      <c r="AJ7" s="9">
        <f>'AEO Table 4'!AK72*10^15*About!$A$69</f>
        <v>52985541455160.75</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selection pane="bottomLeft"/>
      <selection pane="bottomRight" activeCell="B4" sqref="B4"/>
    </sheetView>
  </sheetViews>
  <sheetFormatPr defaultRowHeight="15" x14ac:dyDescent="0.25"/>
  <cols>
    <col min="1" max="1" width="25.85546875" customWidth="1"/>
    <col min="2" max="2" width="9.5703125" customWidth="1"/>
    <col min="3"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SUM('AEO Table 4'!C35,'AEO Table 4'!C46)*10^15*About!$A$69</f>
        <v>194876632825719.13</v>
      </c>
      <c r="C2" s="9">
        <f>SUM('AEO Table 4'!D35,'AEO Table 4'!D46)*10^15*About!$A$69</f>
        <v>164561434010152.28</v>
      </c>
      <c r="D2" s="9">
        <f>SUM('AEO Table 4'!E35,'AEO Table 4'!E46)*10^15*About!$A$69</f>
        <v>162851620135363.81</v>
      </c>
      <c r="E2" s="9">
        <f>SUM('AEO Table 4'!F35,'AEO Table 4'!F46)*10^15*About!$A$69</f>
        <v>178669784263959.38</v>
      </c>
      <c r="F2" s="9">
        <f>SUM('AEO Table 4'!G35,'AEO Table 4'!G46)*10^15*About!$A$69</f>
        <v>177759208967851.09</v>
      </c>
      <c r="G2" s="9">
        <f>SUM('AEO Table 4'!H35,'AEO Table 4'!H46)*10^15*About!$A$69</f>
        <v>177681472081218.28</v>
      </c>
      <c r="H2" s="9">
        <f>SUM('AEO Table 4'!I35,'AEO Table 4'!I46)*10^15*About!$A$69</f>
        <v>178499796954314.72</v>
      </c>
      <c r="I2" s="9">
        <f>SUM('AEO Table 4'!J35,'AEO Table 4'!J46)*10^15*About!$A$69</f>
        <v>179501628595600.69</v>
      </c>
      <c r="J2" s="9">
        <f>SUM('AEO Table 4'!K35,'AEO Table 4'!K46)*10^15*About!$A$69</f>
        <v>180398286802030.47</v>
      </c>
      <c r="K2" s="9">
        <f>SUM('AEO Table 4'!L35,'AEO Table 4'!L46)*10^15*About!$A$69</f>
        <v>181261146362098.13</v>
      </c>
      <c r="L2" s="9">
        <f>SUM('AEO Table 4'!M35,'AEO Table 4'!M46)*10^15*About!$A$69</f>
        <v>182287631133671.75</v>
      </c>
      <c r="M2" s="9">
        <f>SUM('AEO Table 4'!N35,'AEO Table 4'!N46)*10^15*About!$A$69</f>
        <v>183427043147208.13</v>
      </c>
      <c r="N2" s="9">
        <f>SUM('AEO Table 4'!O35,'AEO Table 4'!O46)*10^15*About!$A$69</f>
        <v>184649361252115.06</v>
      </c>
      <c r="O2" s="9">
        <f>SUM('AEO Table 4'!P35,'AEO Table 4'!P46)*10^15*About!$A$69</f>
        <v>185951603214890</v>
      </c>
      <c r="P2" s="9">
        <f>SUM('AEO Table 4'!Q35,'AEO Table 4'!Q46)*10^15*About!$A$69</f>
        <v>187316869712351.94</v>
      </c>
      <c r="Q2" s="9">
        <f>SUM('AEO Table 4'!R35,'AEO Table 4'!R46)*10^15*About!$A$69</f>
        <v>188782339255499.16</v>
      </c>
      <c r="R2" s="9">
        <f>SUM('AEO Table 4'!S35,'AEO Table 4'!S46)*10^15*About!$A$69</f>
        <v>190188760575296.09</v>
      </c>
      <c r="S2" s="9">
        <f>SUM('AEO Table 4'!T35,'AEO Table 4'!T46)*10^15*About!$A$69</f>
        <v>191631366328257.22</v>
      </c>
      <c r="T2" s="9">
        <f>SUM('AEO Table 4'!U35,'AEO Table 4'!U46)*10^15*About!$A$69</f>
        <v>193236603214890</v>
      </c>
      <c r="U2" s="9">
        <f>SUM('AEO Table 4'!V35,'AEO Table 4'!V46)*10^15*About!$A$69</f>
        <v>194925939086294.41</v>
      </c>
      <c r="V2" s="9">
        <f>SUM('AEO Table 4'!W35,'AEO Table 4'!W46)*10^15*About!$A$69</f>
        <v>196644699661590.53</v>
      </c>
      <c r="W2" s="9">
        <f>SUM('AEO Table 4'!X35,'AEO Table 4'!X46)*10^15*About!$A$69</f>
        <v>198373997461928.94</v>
      </c>
      <c r="X2" s="9">
        <f>SUM('AEO Table 4'!Y35,'AEO Table 4'!Y46)*10^15*About!$A$69</f>
        <v>199892550761421.31</v>
      </c>
      <c r="Y2" s="9">
        <f>SUM('AEO Table 4'!Z35,'AEO Table 4'!Z46)*10^15*About!$A$69</f>
        <v>201408519458544.84</v>
      </c>
      <c r="Z2" s="9">
        <f>SUM('AEO Table 4'!AA35,'AEO Table 4'!AA46)*10^15*About!$A$69</f>
        <v>202804602368866.31</v>
      </c>
      <c r="AA2" s="9">
        <f>SUM('AEO Table 4'!AB35,'AEO Table 4'!AB46)*10^15*About!$A$69</f>
        <v>204290351099830.81</v>
      </c>
      <c r="AB2" s="9">
        <f>SUM('AEO Table 4'!AC35,'AEO Table 4'!AC46)*10^15*About!$A$69</f>
        <v>205821827411167.5</v>
      </c>
      <c r="AC2" s="9">
        <f>SUM('AEO Table 4'!AD35,'AEO Table 4'!AD46)*10^15*About!$A$69</f>
        <v>207444361252115.06</v>
      </c>
      <c r="AD2" s="9">
        <f>SUM('AEO Table 4'!AE35,'AEO Table 4'!AE46)*10^15*About!$A$69</f>
        <v>209123159898477.19</v>
      </c>
      <c r="AE2" s="9">
        <f>SUM('AEO Table 4'!AF35,'AEO Table 4'!AF46)*10^15*About!$A$69</f>
        <v>210872339255499.16</v>
      </c>
      <c r="AF2" s="9">
        <f>SUM('AEO Table 4'!AG35,'AEO Table 4'!AG46)*10^15*About!$A$69</f>
        <v>212806814720812.19</v>
      </c>
      <c r="AG2" s="9">
        <f>SUM('AEO Table 4'!AH35,'AEO Table 4'!AH46)*10^15*About!$A$69</f>
        <v>214667529610829.13</v>
      </c>
      <c r="AH2" s="9">
        <f>SUM('AEO Table 4'!AI35,'AEO Table 4'!AI46)*10^15*About!$A$69</f>
        <v>215776324027072.78</v>
      </c>
      <c r="AI2" s="9">
        <f>SUM('AEO Table 4'!AJ35,'AEO Table 4'!AJ46)*10^15*About!$A$69</f>
        <v>216859073604060.88</v>
      </c>
      <c r="AJ2" s="9">
        <f>SUM('AEO Table 4'!AK35,'AEO Table 4'!AK46)*10^15*About!$A$69</f>
        <v>218721577834179.34</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f t="shared" ref="AA3:AJ7" si="0">TREND($Q3:$Z3,$Q$1:$Z$1,AA$1)</f>
        <v>0</v>
      </c>
      <c r="AB3" s="9">
        <f t="shared" si="0"/>
        <v>0</v>
      </c>
      <c r="AC3" s="9">
        <f t="shared" si="0"/>
        <v>0</v>
      </c>
      <c r="AD3" s="9">
        <f t="shared" si="0"/>
        <v>0</v>
      </c>
      <c r="AE3" s="9">
        <f t="shared" si="0"/>
        <v>0</v>
      </c>
      <c r="AF3" s="9">
        <f t="shared" si="0"/>
        <v>0</v>
      </c>
      <c r="AG3" s="9">
        <f t="shared" si="0"/>
        <v>0</v>
      </c>
      <c r="AH3" s="9">
        <f t="shared" si="0"/>
        <v>0</v>
      </c>
      <c r="AI3" s="9">
        <f t="shared" si="0"/>
        <v>0</v>
      </c>
      <c r="AJ3" s="9">
        <f t="shared" si="0"/>
        <v>0</v>
      </c>
    </row>
    <row r="4" spans="1:38" x14ac:dyDescent="0.25">
      <c r="A4" s="1" t="s">
        <v>121</v>
      </c>
      <c r="B4" s="9">
        <f>'AEO Table 4'!C52*10^15*About!$A$69</f>
        <v>4885693739424.7041</v>
      </c>
      <c r="C4" s="9">
        <f>'AEO Table 4'!D52*10^15*About!$A$69</f>
        <v>4170156514382.4028</v>
      </c>
      <c r="D4" s="9">
        <f>'AEO Table 4'!E52*10^15*About!$A$69</f>
        <v>3957622673434.856</v>
      </c>
      <c r="E4" s="9">
        <f>'AEO Table 4'!F52*10^15*About!$A$69</f>
        <v>4407542301184.4326</v>
      </c>
      <c r="F4" s="9">
        <f>'AEO Table 4'!G52*10^15*About!$A$69</f>
        <v>4372948392554.9912</v>
      </c>
      <c r="G4" s="9">
        <f>'AEO Table 4'!H52*10^15*About!$A$69</f>
        <v>4332588832487.3096</v>
      </c>
      <c r="H4" s="9">
        <f>'AEO Table 4'!I52*10^15*About!$A$69</f>
        <v>4297597292724.1963</v>
      </c>
      <c r="I4" s="9">
        <f>'AEO Table 4'!J52*10^15*About!$A$69</f>
        <v>4260219966159.0522</v>
      </c>
      <c r="J4" s="9">
        <f>'AEO Table 4'!K52*10^15*About!$A$69</f>
        <v>4222445008460.2368</v>
      </c>
      <c r="K4" s="9">
        <f>'AEO Table 4'!L52*10^15*About!$A$69</f>
        <v>4185266497461.9287</v>
      </c>
      <c r="L4" s="9">
        <f>'AEO Table 4'!M52*10^15*About!$A$69</f>
        <v>4153257191201.3535</v>
      </c>
      <c r="M4" s="9">
        <f>'AEO Table 4'!N52*10^15*About!$A$69</f>
        <v>4122440778341.7935</v>
      </c>
      <c r="N4" s="9">
        <f>'AEO Table 4'!O52*10^15*About!$A$69</f>
        <v>4094805414551.6074</v>
      </c>
      <c r="O4" s="9">
        <f>'AEO Table 4'!P52*10^15*About!$A$69</f>
        <v>4067567681895.0928</v>
      </c>
      <c r="P4" s="9">
        <f>'AEO Table 4'!Q52*10^15*About!$A$69</f>
        <v>4046294416243.6548</v>
      </c>
      <c r="Q4" s="9">
        <f>'AEO Table 4'!R52*10^15*About!$A$69</f>
        <v>4029991539763.1133</v>
      </c>
      <c r="R4" s="9">
        <f>'AEO Table 4'!S52*10^15*About!$A$69</f>
        <v>4013489847715.7358</v>
      </c>
      <c r="S4" s="9">
        <f>'AEO Table 4'!T52*10^15*About!$A$69</f>
        <v>3997186971235.1943</v>
      </c>
      <c r="T4" s="9">
        <f>'AEO Table 4'!U52*10^15*About!$A$69</f>
        <v>3983468697123.5195</v>
      </c>
      <c r="U4" s="9">
        <f>'AEO Table 4'!V52*10^15*About!$A$69</f>
        <v>3970943316412.8594</v>
      </c>
      <c r="V4" s="9">
        <f>'AEO Table 4'!W52*10^15*About!$A$69</f>
        <v>3958219120135.3638</v>
      </c>
      <c r="W4" s="9">
        <f>'AEO Table 4'!X52*10^15*About!$A$69</f>
        <v>3948477157360.4058</v>
      </c>
      <c r="X4" s="9">
        <f>'AEO Table 4'!Y52*10^15*About!$A$69</f>
        <v>3938934010152.2842</v>
      </c>
      <c r="Y4" s="9">
        <f>'AEO Table 4'!Z52*10^15*About!$A$69</f>
        <v>3933764805414.5513</v>
      </c>
      <c r="Z4" s="9">
        <f>'AEO Table 4'!AA52*10^15*About!$A$69</f>
        <v>3929192047377.3267</v>
      </c>
      <c r="AA4" s="9">
        <f>'AEO Table 4'!AB52*10^15*About!$A$69</f>
        <v>3926408629441.624</v>
      </c>
      <c r="AB4" s="9">
        <f>'AEO Table 4'!AC52*10^15*About!$A$69</f>
        <v>3923625211505.9219</v>
      </c>
      <c r="AC4" s="9">
        <f>'AEO Table 4'!AD52*10^15*About!$A$69</f>
        <v>3923028764805.4146</v>
      </c>
      <c r="AD4" s="9">
        <f>'AEO Table 4'!AE52*10^15*About!$A$69</f>
        <v>3924022842639.5938</v>
      </c>
      <c r="AE4" s="9">
        <f>'AEO Table 4'!AF52*10^15*About!$A$69</f>
        <v>3924022842639.5938</v>
      </c>
      <c r="AF4" s="9">
        <f>'AEO Table 4'!AG52*10^15*About!$A$69</f>
        <v>3925613367174.2808</v>
      </c>
      <c r="AG4" s="9">
        <f>'AEO Table 4'!AH52*10^15*About!$A$69</f>
        <v>3926607445008.46</v>
      </c>
      <c r="AH4" s="9">
        <f>'AEO Table 4'!AI52*10^15*About!$A$69</f>
        <v>3928595600676.8188</v>
      </c>
      <c r="AI4" s="9">
        <f>'AEO Table 4'!AJ52*10^15*About!$A$69</f>
        <v>3929987309644.6699</v>
      </c>
      <c r="AJ4" s="9">
        <f>'AEO Table 4'!AK52*10^15*About!$A$69</f>
        <v>3932571912013.5361</v>
      </c>
    </row>
    <row r="5" spans="1:38" x14ac:dyDescent="0.25">
      <c r="A5" s="1" t="s">
        <v>122</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f t="shared" si="0"/>
        <v>0</v>
      </c>
      <c r="AB5" s="9">
        <f t="shared" si="0"/>
        <v>0</v>
      </c>
      <c r="AC5" s="9">
        <f t="shared" si="0"/>
        <v>0</v>
      </c>
      <c r="AD5" s="9">
        <f t="shared" si="0"/>
        <v>0</v>
      </c>
      <c r="AE5" s="9">
        <f t="shared" si="0"/>
        <v>0</v>
      </c>
      <c r="AF5" s="9">
        <f t="shared" si="0"/>
        <v>0</v>
      </c>
      <c r="AG5" s="9">
        <f t="shared" si="0"/>
        <v>0</v>
      </c>
      <c r="AH5" s="9">
        <f t="shared" si="0"/>
        <v>0</v>
      </c>
      <c r="AI5" s="9">
        <f t="shared" si="0"/>
        <v>0</v>
      </c>
      <c r="AJ5" s="9">
        <f t="shared" si="0"/>
        <v>0</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f t="shared" si="0"/>
        <v>0</v>
      </c>
      <c r="AB6" s="9">
        <f t="shared" si="0"/>
        <v>0</v>
      </c>
      <c r="AC6" s="9">
        <f t="shared" si="0"/>
        <v>0</v>
      </c>
      <c r="AD6" s="9">
        <f t="shared" si="0"/>
        <v>0</v>
      </c>
      <c r="AE6" s="9">
        <f t="shared" si="0"/>
        <v>0</v>
      </c>
      <c r="AF6" s="9">
        <f t="shared" si="0"/>
        <v>0</v>
      </c>
      <c r="AG6" s="9">
        <f t="shared" si="0"/>
        <v>0</v>
      </c>
      <c r="AH6" s="9">
        <f t="shared" si="0"/>
        <v>0</v>
      </c>
      <c r="AI6" s="9">
        <f t="shared" si="0"/>
        <v>0</v>
      </c>
      <c r="AJ6" s="9">
        <f t="shared" si="0"/>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f t="shared" si="0"/>
        <v>0</v>
      </c>
      <c r="AB7" s="9">
        <f t="shared" si="0"/>
        <v>0</v>
      </c>
      <c r="AC7" s="9">
        <f t="shared" si="0"/>
        <v>0</v>
      </c>
      <c r="AD7" s="9">
        <f t="shared" si="0"/>
        <v>0</v>
      </c>
      <c r="AE7" s="9">
        <f t="shared" si="0"/>
        <v>0</v>
      </c>
      <c r="AF7" s="9">
        <f t="shared" si="0"/>
        <v>0</v>
      </c>
      <c r="AG7" s="9">
        <f t="shared" si="0"/>
        <v>0</v>
      </c>
      <c r="AH7" s="9">
        <f t="shared" si="0"/>
        <v>0</v>
      </c>
      <c r="AI7" s="9">
        <f t="shared" si="0"/>
        <v>0</v>
      </c>
      <c r="AJ7" s="9">
        <f t="shared" si="0"/>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selection pane="bottomLeft"/>
      <selection pane="bottomRight" activeCell="G34" sqref="G34"/>
    </sheetView>
  </sheetViews>
  <sheetFormatPr defaultRowHeight="15" x14ac:dyDescent="0.25"/>
  <cols>
    <col min="1" max="1" width="25.85546875" customWidth="1"/>
    <col min="2"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'AEO Table 4'!C41*10^15*About!$A$69</f>
        <v>90550748730964.469</v>
      </c>
      <c r="C2" s="9">
        <f>'AEO Table 4'!D41*10^15*About!$A$69</f>
        <v>87762360406091.375</v>
      </c>
      <c r="D2" s="9">
        <f>'AEO Table 4'!E41*10^15*About!$A$69</f>
        <v>86028489847715.734</v>
      </c>
      <c r="E2" s="9">
        <f>'AEO Table 4'!F41*10^15*About!$A$69</f>
        <v>83307500000000</v>
      </c>
      <c r="F2" s="9">
        <f>'AEO Table 4'!G41*10^15*About!$A$69</f>
        <v>78399936548223.344</v>
      </c>
      <c r="G2" s="9">
        <f>'AEO Table 4'!H41*10^15*About!$A$69</f>
        <v>75998443316412.859</v>
      </c>
      <c r="H2" s="9">
        <f>'AEO Table 4'!I41*10^15*About!$A$69</f>
        <v>74823244500846.016</v>
      </c>
      <c r="I2" s="9">
        <f>'AEO Table 4'!J41*10^15*About!$A$69</f>
        <v>74122618443316.406</v>
      </c>
      <c r="J2" s="9">
        <f>'AEO Table 4'!K41*10^15*About!$A$69</f>
        <v>73641484771573.609</v>
      </c>
      <c r="K2" s="9">
        <f>'AEO Table 4'!L41*10^15*About!$A$69</f>
        <v>73504500846023.688</v>
      </c>
      <c r="L2" s="9">
        <f>'AEO Table 4'!M41*10^15*About!$A$69</f>
        <v>73516032148900.172</v>
      </c>
      <c r="M2" s="9">
        <f>'AEO Table 4'!N41*10^15*About!$A$69</f>
        <v>73622000846023.688</v>
      </c>
      <c r="N2" s="9">
        <f>'AEO Table 4'!O41*10^15*About!$A$69</f>
        <v>73777872250423.016</v>
      </c>
      <c r="O2" s="9">
        <f>'AEO Table 4'!P41*10^15*About!$A$69</f>
        <v>74001937394247.031</v>
      </c>
      <c r="P2" s="9">
        <f>'AEO Table 4'!Q41*10^15*About!$A$69</f>
        <v>71377969543147.203</v>
      </c>
      <c r="Q2" s="9">
        <f>'AEO Table 4'!R41*10^15*About!$A$69</f>
        <v>69054014382402.703</v>
      </c>
      <c r="R2" s="9">
        <f>'AEO Table 4'!S41*10^15*About!$A$69</f>
        <v>67106218274111.672</v>
      </c>
      <c r="S2" s="9">
        <f>'AEO Table 4'!T41*10^15*About!$A$69</f>
        <v>65626831641285.953</v>
      </c>
      <c r="T2" s="9">
        <f>'AEO Table 4'!U41*10^15*About!$A$69</f>
        <v>64688223350253.805</v>
      </c>
      <c r="U2" s="9">
        <f>'AEO Table 4'!V41*10^15*About!$A$69</f>
        <v>63894949238578.68</v>
      </c>
      <c r="V2" s="9">
        <f>'AEO Table 4'!W41*10^15*About!$A$69</f>
        <v>63272457698815.563</v>
      </c>
      <c r="W2" s="9">
        <f>'AEO Table 4'!X41*10^15*About!$A$69</f>
        <v>62785757191201.352</v>
      </c>
      <c r="X2" s="9">
        <f>'AEO Table 4'!Y41*10^15*About!$A$69</f>
        <v>62394686971235.195</v>
      </c>
      <c r="Y2" s="9">
        <f>'AEO Table 4'!Z41*10^15*About!$A$69</f>
        <v>62078570219966.156</v>
      </c>
      <c r="Z2" s="9">
        <f>'AEO Table 4'!AA41*10^15*About!$A$69</f>
        <v>59537110829103.211</v>
      </c>
      <c r="AA2" s="9">
        <f>'AEO Table 4'!AB41*10^15*About!$A$69</f>
        <v>57422110829103.211</v>
      </c>
      <c r="AB2" s="9">
        <f>'AEO Table 4'!AC41*10^15*About!$A$69</f>
        <v>55721243654822.336</v>
      </c>
      <c r="AC2" s="9">
        <f>'AEO Table 4'!AD41*10^15*About!$A$69</f>
        <v>54479640439932.32</v>
      </c>
      <c r="AD2" s="9">
        <f>'AEO Table 4'!AE41*10^15*About!$A$69</f>
        <v>53733684433164.117</v>
      </c>
      <c r="AE2" s="9">
        <f>'AEO Table 4'!AF41*10^15*About!$A$69</f>
        <v>53242808798646.352</v>
      </c>
      <c r="AF2" s="9">
        <f>'AEO Table 4'!AG41*10^15*About!$A$69</f>
        <v>52893688663282.57</v>
      </c>
      <c r="AG2" s="9">
        <f>'AEO Table 4'!AH41*10^15*About!$A$69</f>
        <v>52658688663282.57</v>
      </c>
      <c r="AH2" s="9">
        <f>'AEO Table 4'!AI41*10^15*About!$A$69</f>
        <v>52481742808798.648</v>
      </c>
      <c r="AI2" s="9">
        <f>'AEO Table 4'!AJ41*10^15*About!$A$69</f>
        <v>52364640439932.313</v>
      </c>
      <c r="AJ2" s="9">
        <f>'AEO Table 4'!AK41*10^15*About!$A$69</f>
        <v>52313147208121.836</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row>
    <row r="4" spans="1:38" x14ac:dyDescent="0.25">
      <c r="A4" s="1" t="s">
        <v>121</v>
      </c>
      <c r="B4" s="9">
        <v>0</v>
      </c>
      <c r="C4" s="9">
        <v>0</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v>0</v>
      </c>
      <c r="AA4" s="9">
        <v>0</v>
      </c>
      <c r="AB4" s="9">
        <v>0</v>
      </c>
      <c r="AC4" s="9">
        <v>0</v>
      </c>
      <c r="AD4" s="9">
        <v>0</v>
      </c>
      <c r="AE4" s="9">
        <v>0</v>
      </c>
      <c r="AF4" s="9">
        <v>0</v>
      </c>
      <c r="AG4" s="9">
        <v>0</v>
      </c>
      <c r="AH4" s="9">
        <v>0</v>
      </c>
      <c r="AI4" s="9">
        <v>0</v>
      </c>
      <c r="AJ4" s="9">
        <v>0</v>
      </c>
    </row>
    <row r="5" spans="1:38" x14ac:dyDescent="0.25">
      <c r="A5" s="1" t="s">
        <v>122</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M2" activePane="bottomRight" state="frozen"/>
      <selection pane="topRight"/>
      <selection pane="bottomLeft"/>
      <selection pane="bottomRight" activeCell="B4" sqref="B4:AJ5"/>
    </sheetView>
  </sheetViews>
  <sheetFormatPr defaultRowHeight="15" x14ac:dyDescent="0.25"/>
  <cols>
    <col min="1" max="1" width="25.85546875" customWidth="1"/>
    <col min="2" max="4" width="9.5703125" bestFit="1" customWidth="1"/>
    <col min="5" max="5" width="9.5703125" customWidth="1"/>
    <col min="6" max="34" width="9.5703125" bestFit="1" customWidth="1"/>
    <col min="35" max="35" width="10.28515625" bestFit="1" customWidth="1"/>
    <col min="36"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SUM('AEO Table 4'!C36:C40,'AEO Table 4'!C42:C43)*10^15*About!$A$69</f>
        <v>254814953468697.06</v>
      </c>
      <c r="C2" s="9">
        <f>SUM('AEO Table 4'!D36:D40,'AEO Table 4'!D42:D43)*10^15*About!$A$69</f>
        <v>254195841793570.22</v>
      </c>
      <c r="D2" s="9">
        <f>SUM('AEO Table 4'!E36:E40,'AEO Table 4'!E42:E43)*10^15*About!$A$69</f>
        <v>253411713197969.53</v>
      </c>
      <c r="E2" s="9">
        <f>SUM('AEO Table 4'!F36:F40,'AEO Table 4'!F42:F43)*10^15*About!$A$69</f>
        <v>252019407783417.97</v>
      </c>
      <c r="F2" s="9">
        <f>SUM('AEO Table 4'!G36:G40,'AEO Table 4'!G42:G43)*10^15*About!$A$69</f>
        <v>249975384940778.38</v>
      </c>
      <c r="G2" s="9">
        <f>SUM('AEO Table 4'!H36:H40,'AEO Table 4'!H42:H43)*10^15*About!$A$69</f>
        <v>248337144670050.75</v>
      </c>
      <c r="H2" s="9">
        <f>SUM('AEO Table 4'!I36:I40,'AEO Table 4'!I42:I43)*10^15*About!$A$69</f>
        <v>247317419627749.56</v>
      </c>
      <c r="I2" s="9">
        <f>SUM('AEO Table 4'!J36:J40,'AEO Table 4'!J42:J43)*10^15*About!$A$69</f>
        <v>246680613367174.31</v>
      </c>
      <c r="J2" s="9">
        <f>SUM('AEO Table 4'!K36:K40,'AEO Table 4'!K42:K43)*10^15*About!$A$69</f>
        <v>246229500846023.63</v>
      </c>
      <c r="K2" s="9">
        <f>SUM('AEO Table 4'!L36:L40,'AEO Table 4'!L42:L43)*10^15*About!$A$69</f>
        <v>245900461082910.31</v>
      </c>
      <c r="L2" s="9">
        <f>SUM('AEO Table 4'!M36:M40,'AEO Table 4'!M42:M43)*10^15*About!$A$69</f>
        <v>245813578680203.03</v>
      </c>
      <c r="M2" s="9">
        <f>SUM('AEO Table 4'!N36:N40,'AEO Table 4'!N42:N43)*10^15*About!$A$69</f>
        <v>246013785956006.75</v>
      </c>
      <c r="N2" s="9">
        <f>SUM('AEO Table 4'!O36:O40,'AEO Table 4'!O42:O43)*10^15*About!$A$69</f>
        <v>246448794416243.69</v>
      </c>
      <c r="O2" s="9">
        <f>SUM('AEO Table 4'!P36:P40,'AEO Table 4'!P42:P43)*10^15*About!$A$69</f>
        <v>247051205583756.34</v>
      </c>
      <c r="P2" s="9">
        <f>SUM('AEO Table 4'!Q36:Q40,'AEO Table 4'!Q42:Q43)*10^15*About!$A$69</f>
        <v>247755410321489.03</v>
      </c>
      <c r="Q2" s="9">
        <f>SUM('AEO Table 4'!R36:R40,'AEO Table 4'!R42:R43)*10^15*About!$A$69</f>
        <v>248459615059221.66</v>
      </c>
      <c r="R2" s="9">
        <f>SUM('AEO Table 4'!S36:S40,'AEO Table 4'!S42:S43)*10^15*About!$A$69</f>
        <v>249207758037225</v>
      </c>
      <c r="S2" s="9">
        <f>SUM('AEO Table 4'!T36:T40,'AEO Table 4'!T42:T43)*10^15*About!$A$69</f>
        <v>249997254653130.28</v>
      </c>
      <c r="T2" s="9">
        <f>SUM('AEO Table 4'!U36:U40,'AEO Table 4'!U42:U43)*10^15*About!$A$69</f>
        <v>250940236886632.88</v>
      </c>
      <c r="U2" s="9">
        <f>SUM('AEO Table 4'!V36:V40,'AEO Table 4'!V42:V43)*10^15*About!$A$69</f>
        <v>252068117597292.72</v>
      </c>
      <c r="V2" s="9">
        <f>SUM('AEO Table 4'!W36:W40,'AEO Table 4'!W42:W43)*10^15*About!$A$69</f>
        <v>253338747884940.78</v>
      </c>
      <c r="W2" s="9">
        <f>SUM('AEO Table 4'!X36:X40,'AEO Table 4'!X42:X43)*10^15*About!$A$69</f>
        <v>254662064297800.34</v>
      </c>
      <c r="X2" s="9">
        <f>SUM('AEO Table 4'!Y36:Y40,'AEO Table 4'!Y42:Y43)*10^15*About!$A$69</f>
        <v>256043434856175.97</v>
      </c>
      <c r="Y2" s="9">
        <f>SUM('AEO Table 4'!Z36:Z40,'AEO Table 4'!Z42:Z43)*10^15*About!$A$69</f>
        <v>257552445008460.22</v>
      </c>
      <c r="Z2" s="9">
        <f>SUM('AEO Table 4'!AA36:AA40,'AEO Table 4'!AA42:AA43)*10^15*About!$A$69</f>
        <v>259233231810490.69</v>
      </c>
      <c r="AA2" s="9">
        <f>SUM('AEO Table 4'!AB36:AB40,'AEO Table 4'!AB42:AB43)*10^15*About!$A$69</f>
        <v>261074860406091.38</v>
      </c>
      <c r="AB2" s="9">
        <f>SUM('AEO Table 4'!AC36:AC40,'AEO Table 4'!AC42:AC43)*10^15*About!$A$69</f>
        <v>263057648054145.5</v>
      </c>
      <c r="AC2" s="9">
        <f>SUM('AEO Table 4'!AD36:AD40,'AEO Table 4'!AD42:AD43)*10^15*About!$A$69</f>
        <v>265169864636209.81</v>
      </c>
      <c r="AD2" s="9">
        <f>SUM('AEO Table 4'!AE36:AE40,'AEO Table 4'!AE42:AE43)*10^15*About!$A$69</f>
        <v>267361209813874.78</v>
      </c>
      <c r="AE2" s="9">
        <f>SUM('AEO Table 4'!AF36:AF40,'AEO Table 4'!AF42:AF43)*10^15*About!$A$69</f>
        <v>269583371404399.31</v>
      </c>
      <c r="AF2" s="9">
        <f>SUM('AEO Table 4'!AG36:AG40,'AEO Table 4'!AG42:AG43)*10^15*About!$A$69</f>
        <v>271844500846023.63</v>
      </c>
      <c r="AG2" s="9">
        <f>SUM('AEO Table 4'!AH36:AH40,'AEO Table 4'!AH42:AH43)*10^15*About!$A$69</f>
        <v>274134060913705.63</v>
      </c>
      <c r="AH2" s="9">
        <f>SUM('AEO Table 4'!AI36:AI40,'AEO Table 4'!AI42:AI43)*10^15*About!$A$69</f>
        <v>276338329103214.88</v>
      </c>
      <c r="AI2" s="9">
        <f>SUM('AEO Table 4'!AJ36:AJ40,'AEO Table 4'!AJ42:AJ43)*10^15*About!$A$69</f>
        <v>278558104906937.38</v>
      </c>
      <c r="AJ2" s="9">
        <f>SUM('AEO Table 4'!AK36:AK40,'AEO Table 4'!AK42:AK43)*10^15*About!$A$69</f>
        <v>280859395093062.56</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row>
    <row r="4" spans="1:38" x14ac:dyDescent="0.25">
      <c r="A4" s="1" t="s">
        <v>121</v>
      </c>
      <c r="B4" s="9">
        <f>SUM('AEO Table 4'!C53:C55)*10^15*About!$A$69</f>
        <v>301166417089678.5</v>
      </c>
      <c r="C4" s="9">
        <f>SUM('AEO Table 4'!D53:D55)*10^15*About!$A$69</f>
        <v>302041006768189.5</v>
      </c>
      <c r="D4" s="9">
        <f>SUM('AEO Table 4'!E53:E55)*10^15*About!$A$69</f>
        <v>303778257191201.38</v>
      </c>
      <c r="E4" s="9">
        <f>SUM('AEO Table 4'!F53:F55)*10^15*About!$A$69</f>
        <v>305362817258883.25</v>
      </c>
      <c r="F4" s="9">
        <f>SUM('AEO Table 4'!G53:G55)*10^15*About!$A$69</f>
        <v>306849758883248.75</v>
      </c>
      <c r="G4" s="9">
        <f>SUM('AEO Table 4'!H53:H55)*10^15*About!$A$69</f>
        <v>308832546531302.94</v>
      </c>
      <c r="H4" s="9">
        <f>SUM('AEO Table 4'!I53:I55)*10^15*About!$A$69</f>
        <v>311313764805414.56</v>
      </c>
      <c r="I4" s="9">
        <f>SUM('AEO Table 4'!J53:J55)*10^15*About!$A$69</f>
        <v>313767148900169.19</v>
      </c>
      <c r="J4" s="9">
        <f>SUM('AEO Table 4'!K53:K55)*10^15*About!$A$69</f>
        <v>315744170896785.13</v>
      </c>
      <c r="K4" s="9">
        <f>SUM('AEO Table 4'!L53:L55)*10^15*About!$A$69</f>
        <v>317508857868020.25</v>
      </c>
      <c r="L4" s="9">
        <f>SUM('AEO Table 4'!M53:M55)*10^15*About!$A$69</f>
        <v>319566400169204.75</v>
      </c>
      <c r="M4" s="9">
        <f>SUM('AEO Table 4'!N53:N55)*10^15*About!$A$69</f>
        <v>321673646362098.13</v>
      </c>
      <c r="N4" s="9">
        <f>SUM('AEO Table 4'!O53:O55)*10^15*About!$A$69</f>
        <v>323704945008460.25</v>
      </c>
      <c r="O4" s="9">
        <f>SUM('AEO Table 4'!P53:P55)*10^15*About!$A$69</f>
        <v>325374200507614.19</v>
      </c>
      <c r="P4" s="9">
        <f>SUM('AEO Table 4'!Q53:Q55)*10^15*About!$A$69</f>
        <v>327010651438240.25</v>
      </c>
      <c r="Q4" s="9">
        <f>SUM('AEO Table 4'!R53:R55)*10^15*About!$A$69</f>
        <v>328439340101522.81</v>
      </c>
      <c r="R4" s="9">
        <f>SUM('AEO Table 4'!S53:S55)*10^15*About!$A$69</f>
        <v>329524674280879.88</v>
      </c>
      <c r="S4" s="9">
        <f>SUM('AEO Table 4'!T53:T55)*10^15*About!$A$69</f>
        <v>330320731810490.69</v>
      </c>
      <c r="T4" s="9">
        <f>SUM('AEO Table 4'!U53:U55)*10^15*About!$A$69</f>
        <v>330906442470389.19</v>
      </c>
      <c r="U4" s="9">
        <f>SUM('AEO Table 4'!V53:V55)*10^15*About!$A$69</f>
        <v>331350596446700.44</v>
      </c>
      <c r="V4" s="9">
        <f>SUM('AEO Table 4'!W53:W55)*10^15*About!$A$69</f>
        <v>331547423857867.94</v>
      </c>
      <c r="W4" s="9">
        <f>SUM('AEO Table 4'!X53:X55)*10^15*About!$A$69</f>
        <v>331735503384094.75</v>
      </c>
      <c r="X4" s="9">
        <f>SUM('AEO Table 4'!Y53:Y55)*10^15*About!$A$69</f>
        <v>332087605752961.06</v>
      </c>
      <c r="Y4" s="9">
        <f>SUM('AEO Table 4'!Z53:Z55)*10^15*About!$A$69</f>
        <v>332805329949238.56</v>
      </c>
      <c r="Z4" s="9">
        <f>SUM('AEO Table 4'!AA53:AA55)*10^15*About!$A$69</f>
        <v>334010549915397.63</v>
      </c>
      <c r="AA4" s="9">
        <f>SUM('AEO Table 4'!AB53:AB55)*10^15*About!$A$69</f>
        <v>335617377326565.13</v>
      </c>
      <c r="AB4" s="9">
        <f>SUM('AEO Table 4'!AC53:AC55)*10^15*About!$A$69</f>
        <v>337460000000000.06</v>
      </c>
      <c r="AC4" s="9">
        <f>SUM('AEO Table 4'!AD53:AD55)*10^15*About!$A$69</f>
        <v>339630469543147.19</v>
      </c>
      <c r="AD4" s="9">
        <f>SUM('AEO Table 4'!AE53:AE55)*10^15*About!$A$69</f>
        <v>342021226734348.56</v>
      </c>
      <c r="AE4" s="9">
        <f>SUM('AEO Table 4'!AF53:AF55)*10^15*About!$A$69</f>
        <v>344466658206429.75</v>
      </c>
      <c r="AF4" s="9">
        <f>SUM('AEO Table 4'!AG53:AG55)*10^15*About!$A$69</f>
        <v>346915867174280.94</v>
      </c>
      <c r="AG4" s="9">
        <f>SUM('AEO Table 4'!AH53:AH55)*10^15*About!$A$69</f>
        <v>349366269035533</v>
      </c>
      <c r="AH4" s="9">
        <f>SUM('AEO Table 4'!AI53:AI55)*10^15*About!$A$69</f>
        <v>351782275803722.5</v>
      </c>
      <c r="AI4" s="9">
        <f>SUM('AEO Table 4'!AJ53:AJ55)*10^15*About!$A$69</f>
        <v>354070245346869.69</v>
      </c>
      <c r="AJ4" s="9">
        <f>SUM('AEO Table 4'!AK53:AK55)*10^15*About!$A$69</f>
        <v>356306324027072.75</v>
      </c>
    </row>
    <row r="5" spans="1:38" x14ac:dyDescent="0.25">
      <c r="A5" s="1" t="s">
        <v>122</v>
      </c>
      <c r="B5" s="9">
        <f>SUM('AEO Table 4'!C61,'AEO Table 4'!C67:C68)*10^15*About!$A$69</f>
        <v>26593967851099.828</v>
      </c>
      <c r="C5" s="9">
        <f>SUM('AEO Table 4'!D61,'AEO Table 4'!D67:D68)*10^15*About!$A$69</f>
        <v>25820774111675.125</v>
      </c>
      <c r="D5" s="9">
        <f>SUM('AEO Table 4'!E61,'AEO Table 4'!E67:E68)*10^15*About!$A$69</f>
        <v>24981374788494.082</v>
      </c>
      <c r="E5" s="9">
        <f>SUM('AEO Table 4'!F61,'AEO Table 4'!F67:F68)*10^15*About!$A$69</f>
        <v>24212157360406.086</v>
      </c>
      <c r="F5" s="9">
        <f>SUM('AEO Table 4'!G61,'AEO Table 4'!G67:G68)*10^15*About!$A$69</f>
        <v>23406954314720.809</v>
      </c>
      <c r="G5" s="9">
        <f>SUM('AEO Table 4'!H61,'AEO Table 4'!H67:H68)*10^15*About!$A$69</f>
        <v>22692212351945.855</v>
      </c>
      <c r="H5" s="9">
        <f>SUM('AEO Table 4'!I61,'AEO Table 4'!I67:I68)*10^15*About!$A$69</f>
        <v>22107098138747.887</v>
      </c>
      <c r="I5" s="9">
        <f>SUM('AEO Table 4'!J61,'AEO Table 4'!J67:J68)*10^15*About!$A$69</f>
        <v>21646243654822.336</v>
      </c>
      <c r="J5" s="9">
        <f>SUM('AEO Table 4'!K61,'AEO Table 4'!K67:K68)*10^15*About!$A$69</f>
        <v>21277440778341.793</v>
      </c>
      <c r="K5" s="9">
        <f>SUM('AEO Table 4'!L61,'AEO Table 4'!L67:L68)*10^15*About!$A$69</f>
        <v>20890943316412.859</v>
      </c>
      <c r="L5" s="9">
        <f>SUM('AEO Table 4'!M61,'AEO Table 4'!M67:M68)*10^15*About!$A$69</f>
        <v>20505439932318.105</v>
      </c>
      <c r="M5" s="9">
        <f>SUM('AEO Table 4'!N61,'AEO Table 4'!N67:N68)*10^15*About!$A$69</f>
        <v>20123117597292.723</v>
      </c>
      <c r="N5" s="9">
        <f>SUM('AEO Table 4'!O61,'AEO Table 4'!O67:O68)*10^15*About!$A$69</f>
        <v>19735228426395.934</v>
      </c>
      <c r="O5" s="9">
        <f>SUM('AEO Table 4'!P61,'AEO Table 4'!P67:P68)*10^15*About!$A$69</f>
        <v>19341374788494.078</v>
      </c>
      <c r="P5" s="9">
        <f>SUM('AEO Table 4'!Q61,'AEO Table 4'!Q67:Q68)*10^15*About!$A$69</f>
        <v>18960841793570.215</v>
      </c>
      <c r="Q5" s="9">
        <f>SUM('AEO Table 4'!R61,'AEO Table 4'!R67:R68)*10^15*About!$A$69</f>
        <v>18585478003384.094</v>
      </c>
      <c r="R5" s="9">
        <f>SUM('AEO Table 4'!S61,'AEO Table 4'!S67:S68)*10^15*About!$A$69</f>
        <v>18207131979695.43</v>
      </c>
      <c r="S5" s="9">
        <f>SUM('AEO Table 4'!T61,'AEO Table 4'!T67:T68)*10^15*About!$A$69</f>
        <v>17829978849407.785</v>
      </c>
      <c r="T5" s="9">
        <f>SUM('AEO Table 4'!U61,'AEO Table 4'!U67:U68)*10^15*About!$A$69</f>
        <v>17460579526226.736</v>
      </c>
      <c r="U5" s="9">
        <f>SUM('AEO Table 4'!V61,'AEO Table 4'!V67:V68)*10^15*About!$A$69</f>
        <v>17100325719120.135</v>
      </c>
      <c r="V5" s="9">
        <f>SUM('AEO Table 4'!W61,'AEO Table 4'!W67:W68)*10^15*About!$A$69</f>
        <v>16752000846023.688</v>
      </c>
      <c r="W5" s="9">
        <f>SUM('AEO Table 4'!X61,'AEO Table 4'!X67:X68)*10^15*About!$A$69</f>
        <v>16421171742808.799</v>
      </c>
      <c r="X5" s="9">
        <f>SUM('AEO Table 4'!Y61,'AEO Table 4'!Y67:Y68)*10^15*About!$A$69</f>
        <v>16107440778341.789</v>
      </c>
      <c r="Y5" s="9">
        <f>SUM('AEO Table 4'!Z61,'AEO Table 4'!Z67:Z68)*10^15*About!$A$69</f>
        <v>15825122673434.855</v>
      </c>
      <c r="Z5" s="9">
        <f>SUM('AEO Table 4'!AA61,'AEO Table 4'!AA67:AA68)*10^15*About!$A$69</f>
        <v>15578989001692.047</v>
      </c>
      <c r="AA5" s="9">
        <f>SUM('AEO Table 4'!AB61,'AEO Table 4'!AB67:AB68)*10^15*About!$A$69</f>
        <v>15362876480541.455</v>
      </c>
      <c r="AB5" s="9">
        <f>SUM('AEO Table 4'!AC61,'AEO Table 4'!AC67:AC68)*10^15*About!$A$69</f>
        <v>15173604060913.705</v>
      </c>
      <c r="AC5" s="9">
        <f>SUM('AEO Table 4'!AD61,'AEO Table 4'!AD67:AD68)*10^15*About!$A$69</f>
        <v>15003616751269.035</v>
      </c>
      <c r="AD5" s="9">
        <f>SUM('AEO Table 4'!AE61,'AEO Table 4'!AE67:AE68)*10^15*About!$A$69</f>
        <v>14851522842639.594</v>
      </c>
      <c r="AE5" s="9">
        <f>SUM('AEO Table 4'!AF61,'AEO Table 4'!AF67:AF68)*10^15*About!$A$69</f>
        <v>14710960236886.633</v>
      </c>
      <c r="AF5" s="9">
        <f>SUM('AEO Table 4'!AG61,'AEO Table 4'!AG67:AG68)*10^15*About!$A$69</f>
        <v>14582127749576.988</v>
      </c>
      <c r="AG5" s="9">
        <f>SUM('AEO Table 4'!AH61,'AEO Table 4'!AH67:AH68)*10^15*About!$A$69</f>
        <v>14461446700507.613</v>
      </c>
      <c r="AH5" s="9">
        <f>SUM('AEO Table 4'!AI61,'AEO Table 4'!AI67:AI68)*10^15*About!$A$69</f>
        <v>14347923011844.332</v>
      </c>
      <c r="AI5" s="9">
        <f>SUM('AEO Table 4'!AJ61,'AEO Table 4'!AJ67:AJ68)*10^15*About!$A$69</f>
        <v>14244340101522.842</v>
      </c>
      <c r="AJ5" s="9">
        <f>SUM('AEO Table 4'!AK61,'AEO Table 4'!AK67:AK68)*10^15*About!$A$69</f>
        <v>14149703891708.967</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row>
  </sheetData>
  <pageMargins left="0.7" right="0.7" top="0.75" bottom="0.75" header="0.3" footer="0.3"/>
  <pageSetup orientation="portrait" horizontalDpi="1200" verticalDpi="1200" r:id="rId1"/>
  <ignoredErrors>
    <ignoredError sqref="A4"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25.85546875" customWidth="1"/>
    <col min="2"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SUM('AEO Table 4'!C44:C45,'AEO Table 4'!C47)*10^15*About!$A$69</f>
        <v>354376421319797</v>
      </c>
      <c r="C2" s="9">
        <f>SUM('AEO Table 4'!D44:D45,'AEO Table 4'!D47)*10^15*About!$A$69</f>
        <v>367344166666666.63</v>
      </c>
      <c r="D2" s="9">
        <f>SUM('AEO Table 4'!E44:E45,'AEO Table 4'!E47)*10^15*About!$A$69</f>
        <v>378588181049069.38</v>
      </c>
      <c r="E2" s="9">
        <f>SUM('AEO Table 4'!F44:F45,'AEO Table 4'!F47)*10^15*About!$A$69</f>
        <v>382592326565143.81</v>
      </c>
      <c r="F2" s="9">
        <f>SUM('AEO Table 4'!G44:G45,'AEO Table 4'!G47)*10^15*About!$A$69</f>
        <v>381249128595600.69</v>
      </c>
      <c r="G2" s="9">
        <f>SUM('AEO Table 4'!H44:H45,'AEO Table 4'!H47)*10^15*About!$A$69</f>
        <v>379508498307952.63</v>
      </c>
      <c r="H2" s="9">
        <f>SUM('AEO Table 4'!I44:I45,'AEO Table 4'!I47)*10^15*About!$A$69</f>
        <v>378547225042301.19</v>
      </c>
      <c r="I2" s="9">
        <f>SUM('AEO Table 4'!J44:J45,'AEO Table 4'!J47)*10^15*About!$A$69</f>
        <v>377397673434856.13</v>
      </c>
      <c r="J2" s="9">
        <f>SUM('AEO Table 4'!K44:K45,'AEO Table 4'!K47)*10^15*About!$A$69</f>
        <v>376548730964466.94</v>
      </c>
      <c r="K2" s="9">
        <f>SUM('AEO Table 4'!L44:L45,'AEO Table 4'!L47)*10^15*About!$A$69</f>
        <v>375610122673434.88</v>
      </c>
      <c r="L2" s="9">
        <f>SUM('AEO Table 4'!M44:M45,'AEO Table 4'!M47)*10^15*About!$A$69</f>
        <v>376986721658206.44</v>
      </c>
      <c r="M2" s="9">
        <f>SUM('AEO Table 4'!N44:N45,'AEO Table 4'!N47)*10^15*About!$A$69</f>
        <v>378673075296108.31</v>
      </c>
      <c r="N2" s="9">
        <f>SUM('AEO Table 4'!O44:O45,'AEO Table 4'!O47)*10^15*About!$A$69</f>
        <v>380879729272419.63</v>
      </c>
      <c r="O2" s="9">
        <f>SUM('AEO Table 4'!P44:P45,'AEO Table 4'!P47)*10^15*About!$A$69</f>
        <v>383189966159052.44</v>
      </c>
      <c r="P2" s="9">
        <f>SUM('AEO Table 4'!Q44:Q45,'AEO Table 4'!Q47)*10^15*About!$A$69</f>
        <v>385361628595600.63</v>
      </c>
      <c r="Q2" s="9">
        <f>SUM('AEO Table 4'!R44:R45,'AEO Table 4'!R47)*10^15*About!$A$69</f>
        <v>387619775803722.44</v>
      </c>
      <c r="R2" s="9">
        <f>SUM('AEO Table 4'!S44:S45,'AEO Table 4'!S47)*10^15*About!$A$69</f>
        <v>390022660744500.81</v>
      </c>
      <c r="S2" s="9">
        <f>SUM('AEO Table 4'!T44:T45,'AEO Table 4'!T47)*10^15*About!$A$69</f>
        <v>392439661590524.5</v>
      </c>
      <c r="T2" s="9">
        <f>SUM('AEO Table 4'!U44:U45,'AEO Table 4'!U47)*10^15*About!$A$69</f>
        <v>395967047377326.5</v>
      </c>
      <c r="U2" s="9">
        <f>SUM('AEO Table 4'!V44:V45,'AEO Table 4'!V47)*10^15*About!$A$69</f>
        <v>399381903553299.44</v>
      </c>
      <c r="V2" s="9">
        <f>SUM('AEO Table 4'!W44:W45,'AEO Table 4'!W47)*10^15*About!$A$69</f>
        <v>402815050761421.31</v>
      </c>
      <c r="W2" s="9">
        <f>SUM('AEO Table 4'!X44:X45,'AEO Table 4'!X47)*10^15*About!$A$69</f>
        <v>406162707275803.69</v>
      </c>
      <c r="X2" s="9">
        <f>SUM('AEO Table 4'!Y44:Y45,'AEO Table 4'!Y47)*10^15*About!$A$69</f>
        <v>409286696277495.81</v>
      </c>
      <c r="Y2" s="9">
        <f>SUM('AEO Table 4'!Z44:Z45,'AEO Table 4'!Z47)*10^15*About!$A$69</f>
        <v>412306108291032.19</v>
      </c>
      <c r="Z2" s="9">
        <f>SUM('AEO Table 4'!AA44:AA45,'AEO Table 4'!AA47)*10^15*About!$A$69</f>
        <v>415286751269035.5</v>
      </c>
      <c r="AA2" s="9">
        <f>SUM('AEO Table 4'!AB44:AB45,'AEO Table 4'!AB47)*10^15*About!$A$69</f>
        <v>418073946700507.63</v>
      </c>
      <c r="AB2" s="9">
        <f>SUM('AEO Table 4'!AC44:AC45,'AEO Table 4'!AC47)*10^15*About!$A$69</f>
        <v>420776049069373.88</v>
      </c>
      <c r="AC2" s="9">
        <f>SUM('AEO Table 4'!AD44:AD45,'AEO Table 4'!AD47)*10^15*About!$A$69</f>
        <v>423485308798646.31</v>
      </c>
      <c r="AD2" s="9">
        <f>SUM('AEO Table 4'!AE44:AE45,'AEO Table 4'!AE47)*10^15*About!$A$69</f>
        <v>426156992385786.81</v>
      </c>
      <c r="AE2" s="9">
        <f>SUM('AEO Table 4'!AF44:AF45,'AEO Table 4'!AF47)*10^15*About!$A$69</f>
        <v>428737618443316.38</v>
      </c>
      <c r="AF2" s="9">
        <f>SUM('AEO Table 4'!AG44:AG45,'AEO Table 4'!AG47)*10^15*About!$A$69</f>
        <v>431162373096446.75</v>
      </c>
      <c r="AG2" s="9">
        <f>SUM('AEO Table 4'!AH44:AH45,'AEO Table 4'!AH47)*10^15*About!$A$69</f>
        <v>433439407783418</v>
      </c>
      <c r="AH2" s="9">
        <f>SUM('AEO Table 4'!AI44:AI45,'AEO Table 4'!AI47)*10^15*About!$A$69</f>
        <v>435216620135363.75</v>
      </c>
      <c r="AI2" s="9">
        <f>SUM('AEO Table 4'!AJ44:AJ45,'AEO Table 4'!AJ47)*10^15*About!$A$69</f>
        <v>436725829103214.88</v>
      </c>
      <c r="AJ2" s="9">
        <f>SUM('AEO Table 4'!AK44:AK45,'AEO Table 4'!AK47)*10^15*About!$A$69</f>
        <v>438456518612521.13</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row>
    <row r="4" spans="1:38" x14ac:dyDescent="0.25">
      <c r="A4" s="1" t="s">
        <v>121</v>
      </c>
      <c r="B4" s="9">
        <f>('AEO Table 4'!C56)*10^15*About!$A$69</f>
        <v>49453384094754.648</v>
      </c>
      <c r="C4" s="9">
        <f>('AEO Table 4'!D56)*10^15*About!$A$69</f>
        <v>49167884940778.344</v>
      </c>
      <c r="D4" s="9">
        <f>('AEO Table 4'!E56)*10^15*About!$A$69</f>
        <v>48940837563451.773</v>
      </c>
      <c r="E4" s="9">
        <f>('AEO Table 4'!F56)*10^15*About!$A$69</f>
        <v>48604242808798.648</v>
      </c>
      <c r="F4" s="9">
        <f>('AEO Table 4'!G56)*10^15*About!$A$69</f>
        <v>48263075296108.289</v>
      </c>
      <c r="G4" s="9">
        <f>('AEO Table 4'!H56)*10^15*About!$A$69</f>
        <v>47942783417935.703</v>
      </c>
      <c r="H4" s="9">
        <f>('AEO Table 4'!I56)*10^15*About!$A$69</f>
        <v>47682533840947.547</v>
      </c>
      <c r="I4" s="9">
        <f>('AEO Table 4'!J56)*10^15*About!$A$69</f>
        <v>47401010998307.953</v>
      </c>
      <c r="J4" s="9">
        <f>('AEO Table 4'!K56)*10^15*About!$A$69</f>
        <v>47039166666666.664</v>
      </c>
      <c r="K4" s="9">
        <f>('AEO Table 4'!L56)*10^15*About!$A$69</f>
        <v>46710524534686.969</v>
      </c>
      <c r="L4" s="9">
        <f>('AEO Table 4'!M56)*10^15*About!$A$69</f>
        <v>46458824027072.758</v>
      </c>
      <c r="M4" s="9">
        <f>('AEO Table 4'!N56)*10^15*About!$A$69</f>
        <v>46245097292724.195</v>
      </c>
      <c r="N4" s="9">
        <f>('AEO Table 4'!O56)*10^15*About!$A$69</f>
        <v>46057216582064.297</v>
      </c>
      <c r="O4" s="9">
        <f>('AEO Table 4'!P56)*10^15*About!$A$69</f>
        <v>45834940778341.789</v>
      </c>
      <c r="P4" s="9">
        <f>('AEO Table 4'!Q56)*10^15*About!$A$69</f>
        <v>45635528764805.414</v>
      </c>
      <c r="Q4" s="9">
        <f>('AEO Table 4'!R56)*10^15*About!$A$69</f>
        <v>45446852791878.172</v>
      </c>
      <c r="R4" s="9">
        <f>('AEO Table 4'!S56)*10^15*About!$A$69</f>
        <v>45264936548223.352</v>
      </c>
      <c r="S4" s="9">
        <f>('AEO Table 4'!T56)*10^15*About!$A$69</f>
        <v>45080435702199.664</v>
      </c>
      <c r="T4" s="9">
        <f>('AEO Table 4'!U56)*10^15*About!$A$69</f>
        <v>44896531302876.477</v>
      </c>
      <c r="U4" s="9">
        <f>('AEO Table 4'!V56)*10^15*About!$A$69</f>
        <v>44715410321489</v>
      </c>
      <c r="V4" s="9">
        <f>('AEO Table 4'!W56)*10^15*About!$A$69</f>
        <v>44517191201353.633</v>
      </c>
      <c r="W4" s="9">
        <f>('AEO Table 4'!X56)*10^15*About!$A$69</f>
        <v>44318972081218.273</v>
      </c>
      <c r="X4" s="9">
        <f>('AEO Table 4'!Y56)*10^15*About!$A$69</f>
        <v>44122939932318.102</v>
      </c>
      <c r="Y4" s="9">
        <f>('AEO Table 4'!Z56)*10^15*About!$A$69</f>
        <v>43936252115059.219</v>
      </c>
      <c r="Z4" s="9">
        <f>('AEO Table 4'!AA56)*10^15*About!$A$69</f>
        <v>43757318104906.938</v>
      </c>
      <c r="AA4" s="9">
        <f>('AEO Table 4'!AB56)*10^15*About!$A$69</f>
        <v>43575998307952.625</v>
      </c>
      <c r="AB4" s="9">
        <f>('AEO Table 4'!AC56)*10^15*About!$A$69</f>
        <v>43383147208121.828</v>
      </c>
      <c r="AC4" s="9">
        <f>('AEO Table 4'!AD56)*10^15*About!$A$69</f>
        <v>43201628595600.672</v>
      </c>
      <c r="AD4" s="9">
        <f>('AEO Table 4'!AE56)*10^15*About!$A$69</f>
        <v>43026472081218.273</v>
      </c>
      <c r="AE4" s="9">
        <f>('AEO Table 4'!AF56)*10^15*About!$A$69</f>
        <v>42844754653130.289</v>
      </c>
      <c r="AF4" s="9">
        <f>('AEO Table 4'!AG56)*10^15*About!$A$69</f>
        <v>42660651438240.273</v>
      </c>
      <c r="AG4" s="9">
        <f>('AEO Table 4'!AH56)*10^15*About!$A$69</f>
        <v>42479132825719.117</v>
      </c>
      <c r="AH4" s="9">
        <f>('AEO Table 4'!AI56)*10^15*About!$A$69</f>
        <v>42301391708967.852</v>
      </c>
      <c r="AI4" s="9">
        <f>('AEO Table 4'!AJ56)*10^15*About!$A$69</f>
        <v>42118879018612.523</v>
      </c>
      <c r="AJ4" s="9">
        <f>('AEO Table 4'!AK56)*10^15*About!$A$69</f>
        <v>41935769881556.68</v>
      </c>
    </row>
    <row r="5" spans="1:38" x14ac:dyDescent="0.25">
      <c r="A5" s="1" t="s">
        <v>122</v>
      </c>
      <c r="B5" s="9">
        <f>('AEO Table 4'!C62+'AEO Table 4'!C69)*10^15*About!$A$69</f>
        <v>10407199661590.523</v>
      </c>
      <c r="C5" s="9">
        <f>('AEO Table 4'!D62+'AEO Table 4'!D69)*10^15*About!$A$69</f>
        <v>10610786802030.457</v>
      </c>
      <c r="D5" s="9">
        <f>('AEO Table 4'!E62+'AEO Table 4'!E69)*10^15*About!$A$69</f>
        <v>10768646362098.139</v>
      </c>
      <c r="E5" s="9">
        <f>('AEO Table 4'!F62+'AEO Table 4'!F69)*10^15*About!$A$69</f>
        <v>10913384094754.652</v>
      </c>
      <c r="F5" s="9">
        <f>('AEO Table 4'!G62+'AEO Table 4'!G69)*10^15*About!$A$69</f>
        <v>11015972927241.963</v>
      </c>
      <c r="G5" s="9">
        <f>('AEO Table 4'!H62+'AEO Table 4'!H69)*10^15*About!$A$69</f>
        <v>11111205583756.346</v>
      </c>
      <c r="H5" s="9">
        <f>('AEO Table 4'!I62+'AEO Table 4'!I69)*10^15*About!$A$69</f>
        <v>11224132825719.121</v>
      </c>
      <c r="I5" s="9">
        <f>('AEO Table 4'!J62+'AEO Table 4'!J69)*10^15*About!$A$69</f>
        <v>11354754653130.287</v>
      </c>
      <c r="J5" s="9">
        <f>('AEO Table 4'!K62+'AEO Table 4'!K69)*10^15*About!$A$69</f>
        <v>11484382402707.275</v>
      </c>
      <c r="K5" s="9">
        <f>('AEO Table 4'!L62+'AEO Table 4'!L69)*10^15*About!$A$69</f>
        <v>11622956852791.879</v>
      </c>
      <c r="L5" s="9">
        <f>('AEO Table 4'!M62+'AEO Table 4'!M69)*10^15*About!$A$69</f>
        <v>11768887478849.408</v>
      </c>
      <c r="M5" s="9">
        <f>('AEO Table 4'!N62+'AEO Table 4'!N69)*10^15*About!$A$69</f>
        <v>11918595600676.818</v>
      </c>
      <c r="N5" s="9">
        <f>('AEO Table 4'!O62+'AEO Table 4'!O69)*10^15*About!$A$69</f>
        <v>12064725042301.184</v>
      </c>
      <c r="O5" s="9">
        <f>('AEO Table 4'!P62+'AEO Table 4'!P69)*10^15*About!$A$69</f>
        <v>12203498307952.623</v>
      </c>
      <c r="P5" s="9">
        <f>('AEO Table 4'!Q62+'AEO Table 4'!Q69)*10^15*About!$A$69</f>
        <v>12346844331641.285</v>
      </c>
      <c r="Q5" s="9">
        <f>('AEO Table 4'!R62+'AEO Table 4'!R69)*10^15*About!$A$69</f>
        <v>12489196277495.77</v>
      </c>
      <c r="R5" s="9">
        <f>('AEO Table 4'!S62+'AEO Table 4'!S69)*10^15*About!$A$69</f>
        <v>12626776649746.193</v>
      </c>
      <c r="S5" s="9">
        <f>('AEO Table 4'!T62+'AEO Table 4'!T69)*10^15*About!$A$69</f>
        <v>12763959390862.945</v>
      </c>
      <c r="T5" s="9">
        <f>('AEO Table 4'!U62+'AEO Table 4'!U69)*10^15*About!$A$69</f>
        <v>12907106598984.773</v>
      </c>
      <c r="U5" s="9">
        <f>('AEO Table 4'!V62+'AEO Table 4'!V69)*10^15*About!$A$69</f>
        <v>13054230118443.316</v>
      </c>
      <c r="V5" s="9">
        <f>('AEO Table 4'!W62+'AEO Table 4'!W69)*10^15*About!$A$69</f>
        <v>13202148900169.205</v>
      </c>
      <c r="W5" s="9">
        <f>('AEO Table 4'!X62+'AEO Table 4'!X69)*10^15*About!$A$69</f>
        <v>13354640439932.316</v>
      </c>
      <c r="X5" s="9">
        <f>('AEO Table 4'!Y62+'AEO Table 4'!Y69)*10^15*About!$A$69</f>
        <v>13500173434856.174</v>
      </c>
      <c r="Y5" s="9">
        <f>('AEO Table 4'!Z62+'AEO Table 4'!Z69)*10^15*About!$A$69</f>
        <v>13648489847715.736</v>
      </c>
      <c r="Z5" s="9">
        <f>('AEO Table 4'!AA62+'AEO Table 4'!AA69)*10^15*About!$A$69</f>
        <v>13803168358714.043</v>
      </c>
      <c r="AA5" s="9">
        <f>('AEO Table 4'!AB62+'AEO Table 4'!AB69)*10^15*About!$A$69</f>
        <v>13960232656514.383</v>
      </c>
      <c r="AB5" s="9">
        <f>('AEO Table 4'!AC62+'AEO Table 4'!AC69)*10^15*About!$A$69</f>
        <v>14119086294416.244</v>
      </c>
      <c r="AC5" s="9">
        <f>('AEO Table 4'!AD62+'AEO Table 4'!AD69)*10^15*About!$A$69</f>
        <v>14279132825719.119</v>
      </c>
      <c r="AD5" s="9">
        <f>('AEO Table 4'!AE62+'AEO Table 4'!AE69)*10^15*About!$A$69</f>
        <v>14444149746192.893</v>
      </c>
      <c r="AE5" s="9">
        <f>('AEO Table 4'!AF62+'AEO Table 4'!AF69)*10^15*About!$A$69</f>
        <v>14609961928934.014</v>
      </c>
      <c r="AF5" s="9">
        <f>('AEO Table 4'!AG62+'AEO Table 4'!AG69)*10^15*About!$A$69</f>
        <v>14780545685279.188</v>
      </c>
      <c r="AG5" s="9">
        <f>('AEO Table 4'!AH62+'AEO Table 4'!AH69)*10^15*About!$A$69</f>
        <v>14952322335025.381</v>
      </c>
      <c r="AH5" s="9">
        <f>('AEO Table 4'!AI62+'AEO Table 4'!AI69)*10^15*About!$A$69</f>
        <v>15122508460236.887</v>
      </c>
      <c r="AI5" s="9">
        <f>('AEO Table 4'!AJ62+'AEO Table 4'!AJ69)*10^15*About!$A$69</f>
        <v>15291302876480.545</v>
      </c>
      <c r="AJ5" s="9">
        <f>('AEO Table 4'!AK62+'AEO Table 4'!AK69)*10^15*About!$A$69</f>
        <v>15464471235194.582</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activeCell="B1" sqref="B1"/>
      <selection pane="bottomLeft" activeCell="A2" sqref="A2"/>
      <selection pane="bottomRight" activeCell="B5" sqref="B5:AJ5"/>
    </sheetView>
  </sheetViews>
  <sheetFormatPr defaultRowHeight="15" x14ac:dyDescent="0.25"/>
  <cols>
    <col min="1" max="1" width="25.85546875" customWidth="1"/>
    <col min="2"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'AEO Table 5'!C31*10^15</f>
        <v>119374000000000</v>
      </c>
      <c r="C2" s="9">
        <f>'AEO Table 5'!D31*10^15</f>
        <v>120238000000000</v>
      </c>
      <c r="D2" s="9">
        <f>'AEO Table 5'!E31*10^15</f>
        <v>133782000000000.02</v>
      </c>
      <c r="E2" s="9">
        <f>'AEO Table 5'!F31*10^15</f>
        <v>131744000000000</v>
      </c>
      <c r="F2" s="9">
        <f>'AEO Table 5'!G31*10^15</f>
        <v>132275000000000</v>
      </c>
      <c r="G2" s="9">
        <f>'AEO Table 5'!H31*10^15</f>
        <v>132894000000000.02</v>
      </c>
      <c r="H2" s="9">
        <f>'AEO Table 5'!I31*10^15</f>
        <v>133573000000000</v>
      </c>
      <c r="I2" s="9">
        <f>'AEO Table 5'!J31*10^15</f>
        <v>131515000000000</v>
      </c>
      <c r="J2" s="9">
        <f>'AEO Table 5'!K31*10^15</f>
        <v>129470000000000</v>
      </c>
      <c r="K2" s="9">
        <f>'AEO Table 5'!L31*10^15</f>
        <v>127335000000000</v>
      </c>
      <c r="L2" s="9">
        <f>'AEO Table 5'!M31*10^15</f>
        <v>125293999999999.98</v>
      </c>
      <c r="M2" s="9">
        <f>'AEO Table 5'!N31*10^15</f>
        <v>123362000000000</v>
      </c>
      <c r="N2" s="9">
        <f>'AEO Table 5'!O31*10^15</f>
        <v>121541000000000</v>
      </c>
      <c r="O2" s="9">
        <f>'AEO Table 5'!P31*10^15</f>
        <v>119807000000000</v>
      </c>
      <c r="P2" s="9">
        <f>'AEO Table 5'!Q31*10^15</f>
        <v>118073000000000</v>
      </c>
      <c r="Q2" s="9">
        <f>'AEO Table 5'!R31*10^15</f>
        <v>116359000000000</v>
      </c>
      <c r="R2" s="9">
        <f>'AEO Table 5'!S31*10^15</f>
        <v>114728000000000</v>
      </c>
      <c r="S2" s="9">
        <f>'AEO Table 5'!T31*10^15</f>
        <v>113178000000000</v>
      </c>
      <c r="T2" s="9">
        <f>'AEO Table 5'!U31*10^15</f>
        <v>111673000000000</v>
      </c>
      <c r="U2" s="9">
        <f>'AEO Table 5'!V31*10^15</f>
        <v>110231000000000</v>
      </c>
      <c r="V2" s="9">
        <f>'AEO Table 5'!W31*10^15</f>
        <v>108807000000000</v>
      </c>
      <c r="W2" s="9">
        <f>'AEO Table 5'!X31*10^15</f>
        <v>107412000000000</v>
      </c>
      <c r="X2" s="9">
        <f>'AEO Table 5'!Y31*10^15</f>
        <v>106029000000000</v>
      </c>
      <c r="Y2" s="9">
        <f>'AEO Table 5'!Z31*10^15</f>
        <v>104678000000000</v>
      </c>
      <c r="Z2" s="9">
        <f>'AEO Table 5'!AA31*10^15</f>
        <v>103379000000000</v>
      </c>
      <c r="AA2" s="9">
        <f>'AEO Table 5'!AB31*10^15</f>
        <v>102136000000000</v>
      </c>
      <c r="AB2" s="9">
        <f>'AEO Table 5'!AC31*10^15</f>
        <v>100945000000000</v>
      </c>
      <c r="AC2" s="9">
        <f>'AEO Table 5'!AD31*10^15</f>
        <v>99785000000000</v>
      </c>
      <c r="AD2" s="9">
        <f>'AEO Table 5'!AE31*10^15</f>
        <v>98686000000000</v>
      </c>
      <c r="AE2" s="9">
        <f>'AEO Table 5'!AF31*10^15</f>
        <v>97593000000000</v>
      </c>
      <c r="AF2" s="9">
        <f>'AEO Table 5'!AG31*10^15</f>
        <v>96557000000000</v>
      </c>
      <c r="AG2" s="9">
        <f>'AEO Table 5'!AH31*10^15</f>
        <v>95568000000000</v>
      </c>
      <c r="AH2" s="9">
        <f>'AEO Table 5'!AI31*10^15</f>
        <v>94604000000000</v>
      </c>
      <c r="AI2" s="9">
        <f>'AEO Table 5'!AJ31*10^15</f>
        <v>93701000000000</v>
      </c>
      <c r="AJ2" s="9">
        <f>'AEO Table 5'!AK31*10^15</f>
        <v>92822000000000</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row>
    <row r="4" spans="1:38" x14ac:dyDescent="0.25">
      <c r="A4" s="1" t="s">
        <v>121</v>
      </c>
      <c r="B4" s="9">
        <f>'AEO Table 5'!C44*10^15</f>
        <v>1568614000000000</v>
      </c>
      <c r="C4" s="9">
        <f>'AEO Table 5'!D44*10^15</f>
        <v>1564376000000000</v>
      </c>
      <c r="D4" s="9">
        <f>'AEO Table 5'!E44*10^15</f>
        <v>1709757000000000</v>
      </c>
      <c r="E4" s="9">
        <f>'AEO Table 5'!F44*10^15</f>
        <v>1650280000000000</v>
      </c>
      <c r="F4" s="9">
        <f>'AEO Table 5'!G44*10^15</f>
        <v>1626461000000000</v>
      </c>
      <c r="G4" s="9">
        <f>'AEO Table 5'!H44*10^15</f>
        <v>1603477000000000</v>
      </c>
      <c r="H4" s="9">
        <f>'AEO Table 5'!I44*10^15</f>
        <v>1583383000000000</v>
      </c>
      <c r="I4" s="9">
        <f>'AEO Table 5'!J44*10^15</f>
        <v>1570316000000000</v>
      </c>
      <c r="J4" s="9">
        <f>'AEO Table 5'!K44*10^15</f>
        <v>1558235000000000</v>
      </c>
      <c r="K4" s="9">
        <f>'AEO Table 5'!L44*10^15</f>
        <v>1548669000000000</v>
      </c>
      <c r="L4" s="9">
        <f>'AEO Table 5'!M44*10^15</f>
        <v>1543478000000000</v>
      </c>
      <c r="M4" s="9">
        <f>'AEO Table 5'!N44*10^15</f>
        <v>1539534000000000</v>
      </c>
      <c r="N4" s="9">
        <f>'AEO Table 5'!O44*10^15</f>
        <v>1537486000000000</v>
      </c>
      <c r="O4" s="9">
        <f>'AEO Table 5'!P44*10^15</f>
        <v>1533764000000000</v>
      </c>
      <c r="P4" s="9">
        <f>'AEO Table 5'!Q44*10^15</f>
        <v>1531558000000000</v>
      </c>
      <c r="Q4" s="9">
        <f>'AEO Table 5'!R44*10^15</f>
        <v>1530045000000000</v>
      </c>
      <c r="R4" s="9">
        <f>'AEO Table 5'!S44*10^15</f>
        <v>1528869000000000</v>
      </c>
      <c r="S4" s="9">
        <f>'AEO Table 5'!T44*10^15</f>
        <v>1527521000000000</v>
      </c>
      <c r="T4" s="9">
        <f>'AEO Table 5'!U44*10^15</f>
        <v>1525912000000000</v>
      </c>
      <c r="U4" s="9">
        <f>'AEO Table 5'!V44*10^15</f>
        <v>1524575000000000</v>
      </c>
      <c r="V4" s="9">
        <f>'AEO Table 5'!W44*10^15</f>
        <v>1521545000000000</v>
      </c>
      <c r="W4" s="9">
        <f>'AEO Table 5'!X44*10^15</f>
        <v>1518348000000000</v>
      </c>
      <c r="X4" s="9">
        <f>'AEO Table 5'!Y44*10^15</f>
        <v>1515148000000000</v>
      </c>
      <c r="Y4" s="9">
        <f>'AEO Table 5'!Z44*10^15</f>
        <v>1512626000000000</v>
      </c>
      <c r="Z4" s="9">
        <f>'AEO Table 5'!AA44*10^15</f>
        <v>1510684000000000</v>
      </c>
      <c r="AA4" s="9">
        <f>'AEO Table 5'!AB44*10^15</f>
        <v>1508544000000000</v>
      </c>
      <c r="AB4" s="9">
        <f>'AEO Table 5'!AC44*10^15</f>
        <v>1505451000000000</v>
      </c>
      <c r="AC4" s="9">
        <f>'AEO Table 5'!AD44*10^15</f>
        <v>1503166000000000</v>
      </c>
      <c r="AD4" s="9">
        <f>'AEO Table 5'!AE44*10^15</f>
        <v>1501623000000000</v>
      </c>
      <c r="AE4" s="9">
        <f>'AEO Table 5'!AF44*10^15</f>
        <v>1499465000000000</v>
      </c>
      <c r="AF4" s="9">
        <f>'AEO Table 5'!AG44*10^15</f>
        <v>1497369000000000</v>
      </c>
      <c r="AG4" s="9">
        <f>'AEO Table 5'!AH44*10^15</f>
        <v>1495535000000000</v>
      </c>
      <c r="AH4" s="9">
        <f>'AEO Table 5'!AI44*10^15</f>
        <v>1494108000000000</v>
      </c>
      <c r="AI4" s="9">
        <f>'AEO Table 5'!AJ44*10^15</f>
        <v>1492478000000000</v>
      </c>
      <c r="AJ4" s="9">
        <f>'AEO Table 5'!AK44*10^15</f>
        <v>1490629000000000</v>
      </c>
    </row>
    <row r="5" spans="1:38" x14ac:dyDescent="0.25">
      <c r="A5" s="1" t="s">
        <v>122</v>
      </c>
      <c r="B5" s="9">
        <f>('AEO Table 5'!C52+'AEO Table 5'!C58*'AEO Table 5'!C52/'AEO Table 5'!C55)*10^15</f>
        <v>616841038244594.5</v>
      </c>
      <c r="C5" s="9">
        <f>('AEO Table 5'!D52+'AEO Table 5'!D58*'AEO Table 5'!D52/'AEO Table 5'!D55)*10^15</f>
        <v>611519421698215.63</v>
      </c>
      <c r="D5" s="9">
        <f>('AEO Table 5'!E52+'AEO Table 5'!E58*'AEO Table 5'!E52/'AEO Table 5'!E55)*10^15</f>
        <v>664887803355771.75</v>
      </c>
      <c r="E5" s="9">
        <f>('AEO Table 5'!F52+'AEO Table 5'!F58*'AEO Table 5'!F52/'AEO Table 5'!F55)*10^15</f>
        <v>633530384246672.13</v>
      </c>
      <c r="F5" s="9">
        <f>('AEO Table 5'!G52+'AEO Table 5'!G58*'AEO Table 5'!G52/'AEO Table 5'!G55)*10^15</f>
        <v>586478786928625.13</v>
      </c>
      <c r="G5" s="9">
        <f>('AEO Table 5'!H52+'AEO Table 5'!H58*'AEO Table 5'!H52/'AEO Table 5'!H55)*10^15</f>
        <v>563961423598040.5</v>
      </c>
      <c r="H5" s="9">
        <f>('AEO Table 5'!I52+'AEO Table 5'!I58*'AEO Table 5'!I52/'AEO Table 5'!I55)*10^15</f>
        <v>550908987461601.19</v>
      </c>
      <c r="I5" s="9">
        <f>('AEO Table 5'!J52+'AEO Table 5'!J58*'AEO Table 5'!J52/'AEO Table 5'!J55)*10^15</f>
        <v>545052427662104.69</v>
      </c>
      <c r="J5" s="9">
        <f>('AEO Table 5'!K52+'AEO Table 5'!K58*'AEO Table 5'!K52/'AEO Table 5'!K55)*10^15</f>
        <v>539865467500830.75</v>
      </c>
      <c r="K5" s="9">
        <f>('AEO Table 5'!L52+'AEO Table 5'!L58*'AEO Table 5'!L52/'AEO Table 5'!L55)*10^15</f>
        <v>538231226482447.69</v>
      </c>
      <c r="L5" s="9">
        <f>('AEO Table 5'!M52+'AEO Table 5'!M58*'AEO Table 5'!M52/'AEO Table 5'!M55)*10^15</f>
        <v>535982115702318</v>
      </c>
      <c r="M5" s="9">
        <f>('AEO Table 5'!N52+'AEO Table 5'!N58*'AEO Table 5'!N52/'AEO Table 5'!N55)*10^15</f>
        <v>533377706521037.56</v>
      </c>
      <c r="N5" s="9">
        <f>('AEO Table 5'!O52+'AEO Table 5'!O58*'AEO Table 5'!O52/'AEO Table 5'!O55)*10^15</f>
        <v>530335955349699.44</v>
      </c>
      <c r="O5" s="9">
        <f>('AEO Table 5'!P52+'AEO Table 5'!P58*'AEO Table 5'!P52/'AEO Table 5'!P55)*10^15</f>
        <v>525949924286446.81</v>
      </c>
      <c r="P5" s="9">
        <f>('AEO Table 5'!Q52+'AEO Table 5'!Q58*'AEO Table 5'!Q52/'AEO Table 5'!Q55)*10^15</f>
        <v>523428020789460.06</v>
      </c>
      <c r="Q5" s="9">
        <f>('AEO Table 5'!R52+'AEO Table 5'!R58*'AEO Table 5'!R52/'AEO Table 5'!R55)*10^15</f>
        <v>519780210898899.13</v>
      </c>
      <c r="R5" s="9">
        <f>('AEO Table 5'!S52+'AEO Table 5'!S58*'AEO Table 5'!S52/'AEO Table 5'!S55)*10^15</f>
        <v>517197089457212.75</v>
      </c>
      <c r="S5" s="9">
        <f>('AEO Table 5'!T52+'AEO Table 5'!T58*'AEO Table 5'!T52/'AEO Table 5'!T55)*10^15</f>
        <v>514399951109862.25</v>
      </c>
      <c r="T5" s="9">
        <f>('AEO Table 5'!U52+'AEO Table 5'!U58*'AEO Table 5'!U52/'AEO Table 5'!U55)*10^15</f>
        <v>511508377700405.94</v>
      </c>
      <c r="U5" s="9">
        <f>('AEO Table 5'!V52+'AEO Table 5'!V58*'AEO Table 5'!V52/'AEO Table 5'!V55)*10^15</f>
        <v>508991962940134.19</v>
      </c>
      <c r="V5" s="9">
        <f>('AEO Table 5'!W52+'AEO Table 5'!W58*'AEO Table 5'!W52/'AEO Table 5'!W55)*10^15</f>
        <v>507137288515506.31</v>
      </c>
      <c r="W5" s="9">
        <f>('AEO Table 5'!X52+'AEO Table 5'!X58*'AEO Table 5'!X52/'AEO Table 5'!X55)*10^15</f>
        <v>503160385905979.88</v>
      </c>
      <c r="X5" s="9">
        <f>('AEO Table 5'!Y52+'AEO Table 5'!Y58*'AEO Table 5'!Y52/'AEO Table 5'!Y55)*10^15</f>
        <v>500573643871205.31</v>
      </c>
      <c r="Y5" s="9">
        <f>('AEO Table 5'!Z52+'AEO Table 5'!Z58*'AEO Table 5'!Z52/'AEO Table 5'!Z55)*10^15</f>
        <v>498085172452512.88</v>
      </c>
      <c r="Z5" s="9">
        <f>('AEO Table 5'!AA52+'AEO Table 5'!AA58*'AEO Table 5'!AA52/'AEO Table 5'!AA55)*10^15</f>
        <v>495879525678569.44</v>
      </c>
      <c r="AA5" s="9">
        <f>('AEO Table 5'!AB52+'AEO Table 5'!AB58*'AEO Table 5'!AB52/'AEO Table 5'!AB55)*10^15</f>
        <v>493687244970795.19</v>
      </c>
      <c r="AB5" s="9">
        <f>('AEO Table 5'!AC52+'AEO Table 5'!AC58*'AEO Table 5'!AC52/'AEO Table 5'!AC55)*10^15</f>
        <v>492076312356824.5</v>
      </c>
      <c r="AC5" s="9">
        <f>('AEO Table 5'!AD52+'AEO Table 5'!AD58*'AEO Table 5'!AD52/'AEO Table 5'!AD55)*10^15</f>
        <v>490674202633506.25</v>
      </c>
      <c r="AD5" s="9">
        <f>('AEO Table 5'!AE52+'AEO Table 5'!AE58*'AEO Table 5'!AE52/'AEO Table 5'!AE55)*10^15</f>
        <v>489728264342305.94</v>
      </c>
      <c r="AE5" s="9">
        <f>('AEO Table 5'!AF52+'AEO Table 5'!AF58*'AEO Table 5'!AF52/'AEO Table 5'!AF55)*10^15</f>
        <v>488524920611228.31</v>
      </c>
      <c r="AF5" s="9">
        <f>('AEO Table 5'!AG52+'AEO Table 5'!AG58*'AEO Table 5'!AG52/'AEO Table 5'!AG55)*10^15</f>
        <v>488190379070296.63</v>
      </c>
      <c r="AG5" s="9">
        <f>('AEO Table 5'!AH52+'AEO Table 5'!AH58*'AEO Table 5'!AH52/'AEO Table 5'!AH55)*10^15</f>
        <v>486928162582307.25</v>
      </c>
      <c r="AH5" s="9">
        <f>('AEO Table 5'!AI52+'AEO Table 5'!AI58*'AEO Table 5'!AI52/'AEO Table 5'!AI55)*10^15</f>
        <v>485352360577058.75</v>
      </c>
      <c r="AI5" s="9">
        <f>('AEO Table 5'!AJ52+'AEO Table 5'!AJ58*'AEO Table 5'!AJ52/'AEO Table 5'!AJ55)*10^15</f>
        <v>484055349044914.44</v>
      </c>
      <c r="AJ5" s="9">
        <f>('AEO Table 5'!AK52+'AEO Table 5'!AK58*'AEO Table 5'!AK52/'AEO Table 5'!AK55)*10^15</f>
        <v>482759408834100.5</v>
      </c>
    </row>
    <row r="6" spans="1:38" x14ac:dyDescent="0.25">
      <c r="A6" s="1" t="s">
        <v>124</v>
      </c>
      <c r="B6" s="9">
        <f>'District Heat'!B9</f>
        <v>336352809191520</v>
      </c>
      <c r="C6" s="9">
        <f>'District Heat'!C9</f>
        <v>336339357476003.44</v>
      </c>
      <c r="D6" s="9">
        <f>'District Heat'!D9</f>
        <v>366491989247925.25</v>
      </c>
      <c r="E6" s="9">
        <f>'District Heat'!E9</f>
        <v>353478065927294.5</v>
      </c>
      <c r="F6" s="9">
        <f>'District Heat'!F9</f>
        <v>348078512379437.63</v>
      </c>
      <c r="G6" s="9">
        <f>'District Heat'!G9</f>
        <v>342923710174939.94</v>
      </c>
      <c r="H6" s="9">
        <f>'District Heat'!H9</f>
        <v>338635932179644.19</v>
      </c>
      <c r="I6" s="9">
        <f>'District Heat'!I9</f>
        <v>335423942030462.81</v>
      </c>
      <c r="J6" s="9">
        <f>'District Heat'!J9</f>
        <v>332448667134851.63</v>
      </c>
      <c r="K6" s="9">
        <f>'District Heat'!K9</f>
        <v>329934419216488.81</v>
      </c>
      <c r="L6" s="9">
        <f>'District Heat'!L9</f>
        <v>328260466773899.06</v>
      </c>
      <c r="M6" s="9">
        <f>'District Heat'!M9</f>
        <v>326812747728632.75</v>
      </c>
      <c r="N6" s="9">
        <f>'District Heat'!N9</f>
        <v>325709881753881.25</v>
      </c>
      <c r="O6" s="9">
        <f>'District Heat'!O9</f>
        <v>324302692552768.63</v>
      </c>
      <c r="P6" s="9">
        <f>'District Heat'!P9</f>
        <v>323190218209791</v>
      </c>
      <c r="Q6" s="9">
        <f>'District Heat'!Q9</f>
        <v>322212086324374.56</v>
      </c>
      <c r="R6" s="9">
        <f>'District Heat'!R9</f>
        <v>321326718866741</v>
      </c>
      <c r="S6" s="9">
        <f>'District Heat'!S9</f>
        <v>320439953828274.5</v>
      </c>
      <c r="T6" s="9">
        <f>'District Heat'!T9</f>
        <v>319515978200132.44</v>
      </c>
      <c r="U6" s="9">
        <f>'District Heat'!U9</f>
        <v>318669393610611.44</v>
      </c>
      <c r="V6" s="9">
        <f>'District Heat'!V9</f>
        <v>317558316848466.69</v>
      </c>
      <c r="W6" s="9">
        <f>'District Heat'!W9</f>
        <v>316377885137489.94</v>
      </c>
      <c r="X6" s="9">
        <f>'District Heat'!X9</f>
        <v>315227152019212.06</v>
      </c>
      <c r="Y6" s="9">
        <f>'District Heat'!Y9</f>
        <v>314211984241724.13</v>
      </c>
      <c r="Z6" s="9">
        <f>'District Heat'!Z9</f>
        <v>313330809526589.19</v>
      </c>
      <c r="AA6" s="9">
        <f>'District Heat'!AA9</f>
        <v>312429369889377.38</v>
      </c>
      <c r="AB6" s="9">
        <f>'District Heat'!AB9</f>
        <v>311403021465226.38</v>
      </c>
      <c r="AC6" s="9">
        <f>'District Heat'!AC9</f>
        <v>0</v>
      </c>
      <c r="AD6" s="9">
        <f>'District Heat'!AD9</f>
        <v>0</v>
      </c>
      <c r="AE6" s="9">
        <f>'District Heat'!AE9</f>
        <v>0</v>
      </c>
      <c r="AF6" s="9">
        <f>'District Heat'!AF9</f>
        <v>0</v>
      </c>
      <c r="AG6" s="9">
        <f>'District Heat'!AG9</f>
        <v>0</v>
      </c>
      <c r="AH6" s="9">
        <f>'District Heat'!AH9</f>
        <v>0</v>
      </c>
      <c r="AI6" s="9">
        <f>'District Heat'!AI9</f>
        <v>0</v>
      </c>
      <c r="AJ6" s="9">
        <f>'District Heat'!AJ9</f>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activeCell="B1" sqref="B1"/>
      <selection pane="bottomLeft" activeCell="A2" sqref="A2"/>
      <selection pane="bottomRight" activeCell="B4" sqref="B4"/>
    </sheetView>
  </sheetViews>
  <sheetFormatPr defaultRowHeight="15" x14ac:dyDescent="0.25"/>
  <cols>
    <col min="1" max="1" width="25.85546875" customWidth="1"/>
    <col min="2" max="2" width="9.5703125" customWidth="1"/>
    <col min="3"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SUM('AEO Table 5'!C32,'AEO Table 5'!C34)*10^15</f>
        <v>1074873000000000</v>
      </c>
      <c r="C2" s="9">
        <f>SUM('AEO Table 5'!D32,'AEO Table 5'!D34)*10^15</f>
        <v>1003631000000000</v>
      </c>
      <c r="D2" s="9">
        <f>SUM('AEO Table 5'!E32,'AEO Table 5'!E34)*10^15</f>
        <v>978356999999999.88</v>
      </c>
      <c r="E2" s="9">
        <f>SUM('AEO Table 5'!F32,'AEO Table 5'!F34)*10^15</f>
        <v>1018718000000000</v>
      </c>
      <c r="F2" s="9">
        <f>SUM('AEO Table 5'!G32,'AEO Table 5'!G34)*10^15</f>
        <v>1010533999999999.9</v>
      </c>
      <c r="G2" s="9">
        <f>SUM('AEO Table 5'!H32,'AEO Table 5'!H34)*10^15</f>
        <v>1006139000000000.1</v>
      </c>
      <c r="H2" s="9">
        <f>SUM('AEO Table 5'!I32,'AEO Table 5'!I34)*10^15</f>
        <v>1003732000000000.1</v>
      </c>
      <c r="I2" s="9">
        <f>SUM('AEO Table 5'!J32,'AEO Table 5'!J34)*10^15</f>
        <v>1001191000000000</v>
      </c>
      <c r="J2" s="9">
        <f>SUM('AEO Table 5'!K32,'AEO Table 5'!K34)*10^15</f>
        <v>998199000000000</v>
      </c>
      <c r="K2" s="9">
        <f>SUM('AEO Table 5'!L32,'AEO Table 5'!L34)*10^15</f>
        <v>994041000000000</v>
      </c>
      <c r="L2" s="9">
        <f>SUM('AEO Table 5'!M32,'AEO Table 5'!M34)*10^15</f>
        <v>982173000000000</v>
      </c>
      <c r="M2" s="9">
        <f>SUM('AEO Table 5'!N32,'AEO Table 5'!N34)*10^15</f>
        <v>971589000000000</v>
      </c>
      <c r="N2" s="9">
        <f>SUM('AEO Table 5'!O32,'AEO Table 5'!O34)*10^15</f>
        <v>962392000000000</v>
      </c>
      <c r="O2" s="9">
        <f>SUM('AEO Table 5'!P32,'AEO Table 5'!P34)*10^15</f>
        <v>954154000000000</v>
      </c>
      <c r="P2" s="9">
        <f>SUM('AEO Table 5'!Q32,'AEO Table 5'!Q34)*10^15</f>
        <v>945926000000000</v>
      </c>
      <c r="Q2" s="9">
        <f>SUM('AEO Table 5'!R32,'AEO Table 5'!R34)*10^15</f>
        <v>938386000000000</v>
      </c>
      <c r="R2" s="9">
        <f>SUM('AEO Table 5'!S32,'AEO Table 5'!S34)*10^15</f>
        <v>931985000000000.13</v>
      </c>
      <c r="S2" s="9">
        <f>SUM('AEO Table 5'!T32,'AEO Table 5'!T34)*10^15</f>
        <v>926461999999999.88</v>
      </c>
      <c r="T2" s="9">
        <f>SUM('AEO Table 5'!U32,'AEO Table 5'!U34)*10^15</f>
        <v>921827000000000</v>
      </c>
      <c r="U2" s="9">
        <f>SUM('AEO Table 5'!V32,'AEO Table 5'!V34)*10^15</f>
        <v>917627000000000</v>
      </c>
      <c r="V2" s="9">
        <f>SUM('AEO Table 5'!W32,'AEO Table 5'!W34)*10^15</f>
        <v>913888000000000</v>
      </c>
      <c r="W2" s="9">
        <f>SUM('AEO Table 5'!X32,'AEO Table 5'!X34)*10^15</f>
        <v>910742000000000</v>
      </c>
      <c r="X2" s="9">
        <f>SUM('AEO Table 5'!Y32,'AEO Table 5'!Y34)*10^15</f>
        <v>907812000000000</v>
      </c>
      <c r="Y2" s="9">
        <f>SUM('AEO Table 5'!Z32,'AEO Table 5'!Z34)*10^15</f>
        <v>905442000000000</v>
      </c>
      <c r="Z2" s="9">
        <f>SUM('AEO Table 5'!AA32,'AEO Table 5'!AA34)*10^15</f>
        <v>901982000000000</v>
      </c>
      <c r="AA2" s="9">
        <f>SUM('AEO Table 5'!AB32,'AEO Table 5'!AB34)*10^15</f>
        <v>899521999999999.88</v>
      </c>
      <c r="AB2" s="9">
        <f>SUM('AEO Table 5'!AC32,'AEO Table 5'!AC34)*10^15</f>
        <v>898044000000000.13</v>
      </c>
      <c r="AC2" s="9">
        <f>SUM('AEO Table 5'!AD32,'AEO Table 5'!AD34)*10^15</f>
        <v>897376000000000</v>
      </c>
      <c r="AD2" s="9">
        <f>SUM('AEO Table 5'!AE32,'AEO Table 5'!AE34)*10^15</f>
        <v>897380000000000.13</v>
      </c>
      <c r="AE2" s="9">
        <f>SUM('AEO Table 5'!AF32,'AEO Table 5'!AF34)*10^15</f>
        <v>898144000000000</v>
      </c>
      <c r="AF2" s="9">
        <f>SUM('AEO Table 5'!AG32,'AEO Table 5'!AG34)*10^15</f>
        <v>900212999999999.88</v>
      </c>
      <c r="AG2" s="9">
        <f>SUM('AEO Table 5'!AH32,'AEO Table 5'!AH34)*10^15</f>
        <v>902858000000000</v>
      </c>
      <c r="AH2" s="9">
        <f>SUM('AEO Table 5'!AI32,'AEO Table 5'!AI34)*10^15</f>
        <v>904550000000000</v>
      </c>
      <c r="AI2" s="9">
        <f>SUM('AEO Table 5'!AJ32,'AEO Table 5'!AJ34)*10^15</f>
        <v>906982000000000</v>
      </c>
      <c r="AJ2" s="9">
        <f>SUM('AEO Table 5'!AK32,'AEO Table 5'!AK34)*10^15</f>
        <v>911732000000000</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row>
    <row r="4" spans="1:38" x14ac:dyDescent="0.25">
      <c r="A4" s="1" t="s">
        <v>121</v>
      </c>
      <c r="B4" s="9">
        <f>'AEO Table 5'!C45*10^15</f>
        <v>30831000000000</v>
      </c>
      <c r="C4" s="9">
        <f>'AEO Table 5'!D45*10^15</f>
        <v>25786000000000</v>
      </c>
      <c r="D4" s="9">
        <f>'AEO Table 5'!E45*10^15</f>
        <v>21584000000000</v>
      </c>
      <c r="E4" s="9">
        <f>'AEO Table 5'!F45*10^15</f>
        <v>24997000000000</v>
      </c>
      <c r="F4" s="9">
        <f>'AEO Table 5'!G45*10^15</f>
        <v>24561000000000</v>
      </c>
      <c r="G4" s="9">
        <f>'AEO Table 5'!H45*10^15</f>
        <v>24117000000000</v>
      </c>
      <c r="H4" s="9">
        <f>'AEO Table 5'!I45*10^15</f>
        <v>23702000000000</v>
      </c>
      <c r="I4" s="9">
        <f>'AEO Table 5'!J45*10^15</f>
        <v>23282000000000</v>
      </c>
      <c r="J4" s="9">
        <f>'AEO Table 5'!K45*10^15</f>
        <v>22904000000000</v>
      </c>
      <c r="K4" s="9">
        <f>'AEO Table 5'!L45*10^15</f>
        <v>22581000000000</v>
      </c>
      <c r="L4" s="9">
        <f>'AEO Table 5'!M45*10^15</f>
        <v>22332000000000</v>
      </c>
      <c r="M4" s="9">
        <f>'AEO Table 5'!N45*10^15</f>
        <v>22114000000000</v>
      </c>
      <c r="N4" s="9">
        <f>'AEO Table 5'!O45*10^15</f>
        <v>21941000000000</v>
      </c>
      <c r="O4" s="9">
        <f>'AEO Table 5'!P45*10^15</f>
        <v>21749000000000</v>
      </c>
      <c r="P4" s="9">
        <f>'AEO Table 5'!Q45*10^15</f>
        <v>21591000000000</v>
      </c>
      <c r="Q4" s="9">
        <f>'AEO Table 5'!R45*10^15</f>
        <v>21446000000000</v>
      </c>
      <c r="R4" s="9">
        <f>'AEO Table 5'!S45*10^15</f>
        <v>21313000000000</v>
      </c>
      <c r="S4" s="9">
        <f>'AEO Table 5'!T45*10^15</f>
        <v>21187000000000</v>
      </c>
      <c r="T4" s="9">
        <f>'AEO Table 5'!U45*10^15</f>
        <v>21077000000000</v>
      </c>
      <c r="U4" s="9">
        <f>'AEO Table 5'!V45*10^15</f>
        <v>20965000000000</v>
      </c>
      <c r="V4" s="9">
        <f>'AEO Table 5'!W45*10^15</f>
        <v>20847000000000</v>
      </c>
      <c r="W4" s="9">
        <f>'AEO Table 5'!X45*10^15</f>
        <v>20740000000000</v>
      </c>
      <c r="X4" s="9">
        <f>'AEO Table 5'!Y45*10^15</f>
        <v>20638000000000</v>
      </c>
      <c r="Y4" s="9">
        <f>'AEO Table 5'!Z45*10^15</f>
        <v>20558000000000</v>
      </c>
      <c r="Z4" s="9">
        <f>'AEO Table 5'!AA45*10^15</f>
        <v>20482000000000</v>
      </c>
      <c r="AA4" s="9">
        <f>'AEO Table 5'!AB45*10^15</f>
        <v>20414000000000</v>
      </c>
      <c r="AB4" s="9">
        <f>'AEO Table 5'!AC45*10^15</f>
        <v>20339000000000</v>
      </c>
      <c r="AC4" s="9">
        <f>'AEO Table 5'!AD45*10^15</f>
        <v>20283000000000</v>
      </c>
      <c r="AD4" s="9">
        <f>'AEO Table 5'!AE45*10^15</f>
        <v>20240000000000</v>
      </c>
      <c r="AE4" s="9">
        <f>'AEO Table 5'!AF45*10^15</f>
        <v>20195000000000</v>
      </c>
      <c r="AF4" s="9">
        <f>'AEO Table 5'!AG45*10^15</f>
        <v>20161000000000</v>
      </c>
      <c r="AG4" s="9">
        <f>'AEO Table 5'!AH45*10^15</f>
        <v>20135000000000</v>
      </c>
      <c r="AH4" s="9">
        <f>'AEO Table 5'!AI45*10^15</f>
        <v>20121000000000</v>
      </c>
      <c r="AI4" s="9">
        <f>'AEO Table 5'!AJ45*10^15</f>
        <v>20106000000000</v>
      </c>
      <c r="AJ4" s="9">
        <f>'AEO Table 5'!AK45*10^15</f>
        <v>20100000000000</v>
      </c>
    </row>
    <row r="5" spans="1:38" x14ac:dyDescent="0.25">
      <c r="A5" s="1" t="s">
        <v>122</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activeCell="B1" sqref="B1"/>
      <selection pane="bottomLeft" activeCell="A2" sqref="A2"/>
      <selection pane="bottomRight" activeCell="B2" sqref="B2:AJ2"/>
    </sheetView>
  </sheetViews>
  <sheetFormatPr defaultRowHeight="15" x14ac:dyDescent="0.25"/>
  <cols>
    <col min="1" max="1" width="25.85546875" customWidth="1"/>
    <col min="2"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'AEO Table 5'!C36*10^15</f>
        <v>498420000000000</v>
      </c>
      <c r="C2" s="9">
        <f>'AEO Table 5'!D36*10^15</f>
        <v>489291000000000</v>
      </c>
      <c r="D2" s="9">
        <f>'AEO Table 5'!E36*10^15</f>
        <v>482369000000000</v>
      </c>
      <c r="E2" s="9">
        <f>'AEO Table 5'!F36*10^15</f>
        <v>477518000000000</v>
      </c>
      <c r="F2" s="9">
        <f>'AEO Table 5'!G36*10^15</f>
        <v>463324000000000</v>
      </c>
      <c r="G2" s="9">
        <f>'AEO Table 5'!H36*10^15</f>
        <v>452585000000000</v>
      </c>
      <c r="H2" s="9">
        <f>'AEO Table 5'!I36*10^15</f>
        <v>444419000000000</v>
      </c>
      <c r="I2" s="9">
        <f>'AEO Table 5'!J36*10^15</f>
        <v>438526000000000</v>
      </c>
      <c r="J2" s="9">
        <f>'AEO Table 5'!K36*10^15</f>
        <v>433639000000000</v>
      </c>
      <c r="K2" s="9">
        <f>'AEO Table 5'!L36*10^15</f>
        <v>429083000000000</v>
      </c>
      <c r="L2" s="9">
        <f>'AEO Table 5'!M36*10^15</f>
        <v>425519000000000</v>
      </c>
      <c r="M2" s="9">
        <f>'AEO Table 5'!N36*10^15</f>
        <v>422879000000000</v>
      </c>
      <c r="N2" s="9">
        <f>'AEO Table 5'!O36*10^15</f>
        <v>421080000000000</v>
      </c>
      <c r="O2" s="9">
        <f>'AEO Table 5'!P36*10^15</f>
        <v>419910000000000</v>
      </c>
      <c r="P2" s="9">
        <f>'AEO Table 5'!Q36*10^15</f>
        <v>408914000000000</v>
      </c>
      <c r="Q2" s="9">
        <f>'AEO Table 5'!R36*10^15</f>
        <v>399518000000000</v>
      </c>
      <c r="R2" s="9">
        <f>'AEO Table 5'!S36*10^15</f>
        <v>391555000000000</v>
      </c>
      <c r="S2" s="9">
        <f>'AEO Table 5'!T36*10^15</f>
        <v>384730000000000</v>
      </c>
      <c r="T2" s="9">
        <f>'AEO Table 5'!U36*10^15</f>
        <v>378952000000000</v>
      </c>
      <c r="U2" s="9">
        <f>'AEO Table 5'!V36*10^15</f>
        <v>373987000000000</v>
      </c>
      <c r="V2" s="9">
        <f>'AEO Table 5'!W36*10^15</f>
        <v>369532000000000</v>
      </c>
      <c r="W2" s="9">
        <f>'AEO Table 5'!X36*10^15</f>
        <v>365697000000000</v>
      </c>
      <c r="X2" s="9">
        <f>'AEO Table 5'!Y36*10^15</f>
        <v>362302000000000</v>
      </c>
      <c r="Y2" s="9">
        <f>'AEO Table 5'!Z36*10^15</f>
        <v>359382000000000</v>
      </c>
      <c r="Z2" s="9">
        <f>'AEO Table 5'!AA36*10^15</f>
        <v>348729000000000</v>
      </c>
      <c r="AA2" s="9">
        <f>'AEO Table 5'!AB36*10^15</f>
        <v>339702000000000</v>
      </c>
      <c r="AB2" s="9">
        <f>'AEO Table 5'!AC36*10^15</f>
        <v>332103000000000</v>
      </c>
      <c r="AC2" s="9">
        <f>'AEO Table 5'!AD36*10^15</f>
        <v>325560000000000</v>
      </c>
      <c r="AD2" s="9">
        <f>'AEO Table 5'!AE36*10^15</f>
        <v>319755000000000</v>
      </c>
      <c r="AE2" s="9">
        <f>'AEO Table 5'!AF36*10^15</f>
        <v>314366000000000</v>
      </c>
      <c r="AF2" s="9">
        <f>'AEO Table 5'!AG36*10^15</f>
        <v>309672000000000</v>
      </c>
      <c r="AG2" s="9">
        <f>'AEO Table 5'!AH36*10^15</f>
        <v>305708000000000</v>
      </c>
      <c r="AH2" s="9">
        <f>'AEO Table 5'!AI36*10^15</f>
        <v>302057000000000</v>
      </c>
      <c r="AI2" s="9">
        <f>'AEO Table 5'!AJ36*10^15</f>
        <v>299009000000000</v>
      </c>
      <c r="AJ2" s="9">
        <f>'AEO Table 5'!AK36*10^15</f>
        <v>296659000000000</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f t="shared" ref="AA3:AJ7" si="0">TREND($Q3:$Z3,$Q$1:$Z$1,AA$1)</f>
        <v>0</v>
      </c>
      <c r="AB3" s="9">
        <f t="shared" si="0"/>
        <v>0</v>
      </c>
      <c r="AC3" s="9">
        <f t="shared" si="0"/>
        <v>0</v>
      </c>
      <c r="AD3" s="9">
        <f t="shared" si="0"/>
        <v>0</v>
      </c>
      <c r="AE3" s="9">
        <f t="shared" si="0"/>
        <v>0</v>
      </c>
      <c r="AF3" s="9">
        <f t="shared" si="0"/>
        <v>0</v>
      </c>
      <c r="AG3" s="9">
        <f t="shared" si="0"/>
        <v>0</v>
      </c>
      <c r="AH3" s="9">
        <f t="shared" si="0"/>
        <v>0</v>
      </c>
      <c r="AI3" s="9">
        <f t="shared" si="0"/>
        <v>0</v>
      </c>
      <c r="AJ3" s="9">
        <f t="shared" si="0"/>
        <v>0</v>
      </c>
    </row>
    <row r="4" spans="1:38" x14ac:dyDescent="0.25">
      <c r="A4" s="1" t="s">
        <v>121</v>
      </c>
      <c r="B4" s="9">
        <v>0</v>
      </c>
      <c r="C4" s="9">
        <v>0</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v>0</v>
      </c>
      <c r="AA4" s="9">
        <f t="shared" si="0"/>
        <v>0</v>
      </c>
      <c r="AB4" s="9">
        <f t="shared" si="0"/>
        <v>0</v>
      </c>
      <c r="AC4" s="9">
        <f t="shared" si="0"/>
        <v>0</v>
      </c>
      <c r="AD4" s="9">
        <f t="shared" si="0"/>
        <v>0</v>
      </c>
      <c r="AE4" s="9">
        <f t="shared" si="0"/>
        <v>0</v>
      </c>
      <c r="AF4" s="9">
        <f t="shared" si="0"/>
        <v>0</v>
      </c>
      <c r="AG4" s="9">
        <f t="shared" si="0"/>
        <v>0</v>
      </c>
      <c r="AH4" s="9">
        <f t="shared" si="0"/>
        <v>0</v>
      </c>
      <c r="AI4" s="9">
        <f t="shared" si="0"/>
        <v>0</v>
      </c>
      <c r="AJ4" s="9">
        <f t="shared" si="0"/>
        <v>0</v>
      </c>
    </row>
    <row r="5" spans="1:38" x14ac:dyDescent="0.25">
      <c r="A5" s="1" t="s">
        <v>122</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f t="shared" si="0"/>
        <v>0</v>
      </c>
      <c r="AB5" s="9">
        <f t="shared" si="0"/>
        <v>0</v>
      </c>
      <c r="AC5" s="9">
        <f t="shared" si="0"/>
        <v>0</v>
      </c>
      <c r="AD5" s="9">
        <f t="shared" si="0"/>
        <v>0</v>
      </c>
      <c r="AE5" s="9">
        <f t="shared" si="0"/>
        <v>0</v>
      </c>
      <c r="AF5" s="9">
        <f t="shared" si="0"/>
        <v>0</v>
      </c>
      <c r="AG5" s="9">
        <f t="shared" si="0"/>
        <v>0</v>
      </c>
      <c r="AH5" s="9">
        <f t="shared" si="0"/>
        <v>0</v>
      </c>
      <c r="AI5" s="9">
        <f t="shared" si="0"/>
        <v>0</v>
      </c>
      <c r="AJ5" s="9">
        <f t="shared" si="0"/>
        <v>0</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f t="shared" si="0"/>
        <v>0</v>
      </c>
      <c r="AB6" s="9">
        <f t="shared" si="0"/>
        <v>0</v>
      </c>
      <c r="AC6" s="9">
        <f t="shared" si="0"/>
        <v>0</v>
      </c>
      <c r="AD6" s="9">
        <f t="shared" si="0"/>
        <v>0</v>
      </c>
      <c r="AE6" s="9">
        <f t="shared" si="0"/>
        <v>0</v>
      </c>
      <c r="AF6" s="9">
        <f t="shared" si="0"/>
        <v>0</v>
      </c>
      <c r="AG6" s="9">
        <f t="shared" si="0"/>
        <v>0</v>
      </c>
      <c r="AH6" s="9">
        <f t="shared" si="0"/>
        <v>0</v>
      </c>
      <c r="AI6" s="9">
        <f t="shared" si="0"/>
        <v>0</v>
      </c>
      <c r="AJ6" s="9">
        <f t="shared" si="0"/>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f t="shared" si="0"/>
        <v>0</v>
      </c>
      <c r="AB7" s="9">
        <f t="shared" si="0"/>
        <v>0</v>
      </c>
      <c r="AC7" s="9">
        <f t="shared" si="0"/>
        <v>0</v>
      </c>
      <c r="AD7" s="9">
        <f t="shared" si="0"/>
        <v>0</v>
      </c>
      <c r="AE7" s="9">
        <f t="shared" si="0"/>
        <v>0</v>
      </c>
      <c r="AF7" s="9">
        <f t="shared" si="0"/>
        <v>0</v>
      </c>
      <c r="AG7" s="9">
        <f t="shared" si="0"/>
        <v>0</v>
      </c>
      <c r="AH7" s="9">
        <f t="shared" si="0"/>
        <v>0</v>
      </c>
      <c r="AI7" s="9">
        <f t="shared" si="0"/>
        <v>0</v>
      </c>
      <c r="AJ7" s="9">
        <f t="shared" si="0"/>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25.85546875" customWidth="1"/>
    <col min="2" max="4" width="9.5703125" bestFit="1" customWidth="1"/>
    <col min="5" max="5" width="9.5703125" customWidth="1"/>
    <col min="6"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SUM('AEO Table 5'!C33,'AEO Table 5'!C35,'AEO Table 5'!C37)*10^15</f>
        <v>752445000000000</v>
      </c>
      <c r="C2" s="9">
        <f>SUM('AEO Table 5'!D33,'AEO Table 5'!D35,'AEO Table 5'!D37)*10^15</f>
        <v>758046000000000</v>
      </c>
      <c r="D2" s="9">
        <f>SUM('AEO Table 5'!E33,'AEO Table 5'!E35,'AEO Table 5'!E37)*10^15</f>
        <v>761070000000000</v>
      </c>
      <c r="E2" s="9">
        <f>SUM('AEO Table 5'!F33,'AEO Table 5'!F35,'AEO Table 5'!F37)*10^15</f>
        <v>764456000000000</v>
      </c>
      <c r="F2" s="9">
        <f>SUM('AEO Table 5'!G33,'AEO Table 5'!G35,'AEO Table 5'!G37)*10^15</f>
        <v>764886000000000.13</v>
      </c>
      <c r="G2" s="9">
        <f>SUM('AEO Table 5'!H33,'AEO Table 5'!H35,'AEO Table 5'!H37)*10^15</f>
        <v>763452000000000</v>
      </c>
      <c r="H2" s="9">
        <f>SUM('AEO Table 5'!I33,'AEO Table 5'!I35,'AEO Table 5'!I37)*10^15</f>
        <v>761265000000000.13</v>
      </c>
      <c r="I2" s="9">
        <f>SUM('AEO Table 5'!J33,'AEO Table 5'!J35,'AEO Table 5'!J37)*10^15</f>
        <v>759888999999999.88</v>
      </c>
      <c r="J2" s="9">
        <f>SUM('AEO Table 5'!K33,'AEO Table 5'!K35,'AEO Table 5'!K37)*10^15</f>
        <v>758917000000000.13</v>
      </c>
      <c r="K2" s="9">
        <f>SUM('AEO Table 5'!L33,'AEO Table 5'!L35,'AEO Table 5'!L37)*10^15</f>
        <v>757935000000000</v>
      </c>
      <c r="L2" s="9">
        <f>SUM('AEO Table 5'!M33,'AEO Table 5'!M35,'AEO Table 5'!M37)*10^15</f>
        <v>757665000000000</v>
      </c>
      <c r="M2" s="9">
        <f>SUM('AEO Table 5'!N33,'AEO Table 5'!N35,'AEO Table 5'!N37)*10^15</f>
        <v>758277000000000</v>
      </c>
      <c r="N2" s="9">
        <f>SUM('AEO Table 5'!O33,'AEO Table 5'!O35,'AEO Table 5'!O37)*10^15</f>
        <v>759702000000000</v>
      </c>
      <c r="O2" s="9">
        <f>SUM('AEO Table 5'!P33,'AEO Table 5'!P35,'AEO Table 5'!P37)*10^15</f>
        <v>761793000000000</v>
      </c>
      <c r="P2" s="9">
        <f>SUM('AEO Table 5'!Q33,'AEO Table 5'!Q35,'AEO Table 5'!Q37)*10^15</f>
        <v>762162999999999.88</v>
      </c>
      <c r="Q2" s="9">
        <f>SUM('AEO Table 5'!R33,'AEO Table 5'!R35,'AEO Table 5'!R37)*10^15</f>
        <v>763123000000000</v>
      </c>
      <c r="R2" s="9">
        <f>SUM('AEO Table 5'!S33,'AEO Table 5'!S35,'AEO Table 5'!S37)*10^15</f>
        <v>764727000000000</v>
      </c>
      <c r="S2" s="9">
        <f>SUM('AEO Table 5'!T33,'AEO Table 5'!T35,'AEO Table 5'!T37)*10^15</f>
        <v>766798000000000</v>
      </c>
      <c r="T2" s="9">
        <f>SUM('AEO Table 5'!U33,'AEO Table 5'!U35,'AEO Table 5'!U37)*10^15</f>
        <v>769174000000000</v>
      </c>
      <c r="U2" s="9">
        <f>SUM('AEO Table 5'!V33,'AEO Table 5'!V35,'AEO Table 5'!V37)*10^15</f>
        <v>771741000000000</v>
      </c>
      <c r="V2" s="9">
        <f>SUM('AEO Table 5'!W33,'AEO Table 5'!W35,'AEO Table 5'!W37)*10^15</f>
        <v>774395000000000</v>
      </c>
      <c r="W2" s="9">
        <f>SUM('AEO Table 5'!X33,'AEO Table 5'!X35,'AEO Table 5'!X37)*10^15</f>
        <v>777171000000000</v>
      </c>
      <c r="X2" s="9">
        <f>SUM('AEO Table 5'!Y33,'AEO Table 5'!Y35,'AEO Table 5'!Y37)*10^15</f>
        <v>780039000000000</v>
      </c>
      <c r="Y2" s="9">
        <f>SUM('AEO Table 5'!Z33,'AEO Table 5'!Z35,'AEO Table 5'!Z37)*10^15</f>
        <v>783113000000000</v>
      </c>
      <c r="Z2" s="9">
        <f>SUM('AEO Table 5'!AA33,'AEO Table 5'!AA35,'AEO Table 5'!AA37)*10^15</f>
        <v>785850000000000</v>
      </c>
      <c r="AA2" s="9">
        <f>SUM('AEO Table 5'!AB33,'AEO Table 5'!AB35,'AEO Table 5'!AB37)*10^15</f>
        <v>788942000000000</v>
      </c>
      <c r="AB2" s="9">
        <f>SUM('AEO Table 5'!AC33,'AEO Table 5'!AC35,'AEO Table 5'!AC37)*10^15</f>
        <v>792343999999999.88</v>
      </c>
      <c r="AC2" s="9">
        <f>SUM('AEO Table 5'!AD33,'AEO Table 5'!AD35,'AEO Table 5'!AD37)*10^15</f>
        <v>796009000000000.13</v>
      </c>
      <c r="AD2" s="9">
        <f>SUM('AEO Table 5'!AE33,'AEO Table 5'!AE35,'AEO Table 5'!AE37)*10^15</f>
        <v>799886000000000</v>
      </c>
      <c r="AE2" s="9">
        <f>SUM('AEO Table 5'!AF33,'AEO Table 5'!AF35,'AEO Table 5'!AF37)*10^15</f>
        <v>803978000000000</v>
      </c>
      <c r="AF2" s="9">
        <f>SUM('AEO Table 5'!AG33,'AEO Table 5'!AG35,'AEO Table 5'!AG37)*10^15</f>
        <v>808507000000000</v>
      </c>
      <c r="AG2" s="9">
        <f>SUM('AEO Table 5'!AH33,'AEO Table 5'!AH35,'AEO Table 5'!AH37)*10^15</f>
        <v>813198000000000</v>
      </c>
      <c r="AH2" s="9">
        <f>SUM('AEO Table 5'!AI33,'AEO Table 5'!AI35,'AEO Table 5'!AI37)*10^15</f>
        <v>817796999999999.88</v>
      </c>
      <c r="AI2" s="9">
        <f>SUM('AEO Table 5'!AJ33,'AEO Table 5'!AJ35,'AEO Table 5'!AJ37)*10^15</f>
        <v>822660000000000</v>
      </c>
      <c r="AJ2" s="9">
        <f>SUM('AEO Table 5'!AK33,'AEO Table 5'!AK35,'AEO Table 5'!AK37)*10^15</f>
        <v>827757000000000</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row>
    <row r="4" spans="1:38" x14ac:dyDescent="0.25">
      <c r="A4" s="1" t="s">
        <v>121</v>
      </c>
      <c r="B4" s="9">
        <f>SUM('AEO Table 5'!C46:C47)*10^15</f>
        <v>891231000000000.13</v>
      </c>
      <c r="C4" s="9">
        <f>SUM('AEO Table 5'!D46:D47)*10^15</f>
        <v>902533000000000</v>
      </c>
      <c r="D4" s="9">
        <f>SUM('AEO Table 5'!E46:E47)*10^15</f>
        <v>912822000000000</v>
      </c>
      <c r="E4" s="9">
        <f>SUM('AEO Table 5'!F46:F47)*10^15</f>
        <v>916547999999999.88</v>
      </c>
      <c r="F4" s="9">
        <f>SUM('AEO Table 5'!G46:G47)*10^15</f>
        <v>919209000000000</v>
      </c>
      <c r="G4" s="9">
        <f>SUM('AEO Table 5'!H46:H47)*10^15</f>
        <v>921325000000000</v>
      </c>
      <c r="H4" s="9">
        <f>SUM('AEO Table 5'!I46:I47)*10^15</f>
        <v>924471000000000</v>
      </c>
      <c r="I4" s="9">
        <f>SUM('AEO Table 5'!J46:J47)*10^15</f>
        <v>925872000000000</v>
      </c>
      <c r="J4" s="9">
        <f>SUM('AEO Table 5'!K46:K47)*10^15</f>
        <v>925214000000000</v>
      </c>
      <c r="K4" s="9">
        <f>SUM('AEO Table 5'!L46:L47)*10^15</f>
        <v>926684000000000.13</v>
      </c>
      <c r="L4" s="9">
        <f>SUM('AEO Table 5'!M46:M47)*10^15</f>
        <v>931796000000000.13</v>
      </c>
      <c r="M4" s="9">
        <f>SUM('AEO Table 5'!N46:N47)*10^15</f>
        <v>938641000000000</v>
      </c>
      <c r="N4" s="9">
        <f>SUM('AEO Table 5'!O46:O47)*10^15</f>
        <v>946863999999999.88</v>
      </c>
      <c r="O4" s="9">
        <f>SUM('AEO Table 5'!P46:P47)*10^15</f>
        <v>953632000000000</v>
      </c>
      <c r="P4" s="9">
        <f>SUM('AEO Table 5'!Q46:Q47)*10^15</f>
        <v>961819000000000</v>
      </c>
      <c r="Q4" s="9">
        <f>SUM('AEO Table 5'!R46:R47)*10^15</f>
        <v>970599000000000</v>
      </c>
      <c r="R4" s="9">
        <f>SUM('AEO Table 5'!S46:S47)*10^15</f>
        <v>979710000000000.13</v>
      </c>
      <c r="S4" s="9">
        <f>SUM('AEO Table 5'!T46:T47)*10^15</f>
        <v>988658000000000</v>
      </c>
      <c r="T4" s="9">
        <f>SUM('AEO Table 5'!U46:U47)*10^15</f>
        <v>997231999999999.88</v>
      </c>
      <c r="U4" s="9">
        <f>SUM('AEO Table 5'!V46:V47)*10^15</f>
        <v>1005771000000000</v>
      </c>
      <c r="V4" s="9">
        <f>SUM('AEO Table 5'!W46:W47)*10^15</f>
        <v>1013113999999999.9</v>
      </c>
      <c r="W4" s="9">
        <f>SUM('AEO Table 5'!X46:X47)*10^15</f>
        <v>1020246000000000</v>
      </c>
      <c r="X4" s="9">
        <f>SUM('AEO Table 5'!Y46:Y47)*10^15</f>
        <v>1027222000000000.1</v>
      </c>
      <c r="Y4" s="9">
        <f>SUM('AEO Table 5'!Z46:Z47)*10^15</f>
        <v>1034285000000000.1</v>
      </c>
      <c r="Z4" s="9">
        <f>SUM('AEO Table 5'!AA46:AA47)*10^15</f>
        <v>1041709000000000</v>
      </c>
      <c r="AA4" s="9">
        <f>SUM('AEO Table 5'!AB46:AB47)*10^15</f>
        <v>1048982000000000.1</v>
      </c>
      <c r="AB4" s="9">
        <f>SUM('AEO Table 5'!AC46:AC47)*10^15</f>
        <v>1055626999999999.9</v>
      </c>
      <c r="AC4" s="9">
        <f>SUM('AEO Table 5'!AD46:AD47)*10^15</f>
        <v>1062864000000000</v>
      </c>
      <c r="AD4" s="9">
        <f>SUM('AEO Table 5'!AE46:AE47)*10^15</f>
        <v>1070476000000000</v>
      </c>
      <c r="AE4" s="9">
        <f>SUM('AEO Table 5'!AF46:AF47)*10^15</f>
        <v>1077786000000000.1</v>
      </c>
      <c r="AF4" s="9">
        <f>SUM('AEO Table 5'!AG46:AG47)*10^15</f>
        <v>1084951000000000</v>
      </c>
      <c r="AG4" s="9">
        <f>SUM('AEO Table 5'!AH46:AH47)*10^15</f>
        <v>1092375000000000.1</v>
      </c>
      <c r="AH4" s="9">
        <f>SUM('AEO Table 5'!AI46:AI47)*10^15</f>
        <v>1100023999999999.9</v>
      </c>
      <c r="AI4" s="9">
        <f>SUM('AEO Table 5'!AJ46:AJ47)*10^15</f>
        <v>1107075000000000</v>
      </c>
      <c r="AJ4" s="9">
        <f>SUM('AEO Table 5'!AK46:AK47)*10^15</f>
        <v>1113926000000000</v>
      </c>
    </row>
    <row r="5" spans="1:38" x14ac:dyDescent="0.25">
      <c r="A5" s="1" t="s">
        <v>122</v>
      </c>
      <c r="B5" s="9">
        <f>'AEO Table 5'!C53*10^15</f>
        <v>7525000000000</v>
      </c>
      <c r="C5" s="9">
        <f>'AEO Table 5'!D53*10^15</f>
        <v>7696000000000</v>
      </c>
      <c r="D5" s="9">
        <f>'AEO Table 5'!E53*10^15</f>
        <v>7657000000000</v>
      </c>
      <c r="E5" s="9">
        <f>'AEO Table 5'!F53*10^15</f>
        <v>7525000000000</v>
      </c>
      <c r="F5" s="9">
        <f>'AEO Table 5'!G53*10^15</f>
        <v>7355000000000</v>
      </c>
      <c r="G5" s="9">
        <f>'AEO Table 5'!H53*10^15</f>
        <v>7190000000000</v>
      </c>
      <c r="H5" s="9">
        <f>'AEO Table 5'!I53*10^15</f>
        <v>7085000000000</v>
      </c>
      <c r="I5" s="9">
        <f>'AEO Table 5'!J53*10^15</f>
        <v>7033000000000</v>
      </c>
      <c r="J5" s="9">
        <f>'AEO Table 5'!K53*10^15</f>
        <v>6992000000000</v>
      </c>
      <c r="K5" s="9">
        <f>'AEO Table 5'!L53*10^15</f>
        <v>6957000000000</v>
      </c>
      <c r="L5" s="9">
        <f>'AEO Table 5'!M53*10^15</f>
        <v>6934000000000</v>
      </c>
      <c r="M5" s="9">
        <f>'AEO Table 5'!N53*10^15</f>
        <v>6907000000000</v>
      </c>
      <c r="N5" s="9">
        <f>'AEO Table 5'!O53*10^15</f>
        <v>6879000000000</v>
      </c>
      <c r="O5" s="9">
        <f>'AEO Table 5'!P53*10^15</f>
        <v>6846000000000</v>
      </c>
      <c r="P5" s="9">
        <f>'AEO Table 5'!Q53*10^15</f>
        <v>6817000000000</v>
      </c>
      <c r="Q5" s="9">
        <f>'AEO Table 5'!R53*10^15</f>
        <v>6788000000000</v>
      </c>
      <c r="R5" s="9">
        <f>'AEO Table 5'!S53*10^15</f>
        <v>6761000000000</v>
      </c>
      <c r="S5" s="9">
        <f>'AEO Table 5'!T53*10^15</f>
        <v>6733000000000</v>
      </c>
      <c r="T5" s="9">
        <f>'AEO Table 5'!U53*10^15</f>
        <v>6703000000000</v>
      </c>
      <c r="U5" s="9">
        <f>'AEO Table 5'!V53*10^15</f>
        <v>6673000000000</v>
      </c>
      <c r="V5" s="9">
        <f>'AEO Table 5'!W53*10^15</f>
        <v>6647000000000</v>
      </c>
      <c r="W5" s="9">
        <f>'AEO Table 5'!X53*10^15</f>
        <v>6611000000000</v>
      </c>
      <c r="X5" s="9">
        <f>'AEO Table 5'!Y53*10^15</f>
        <v>6578000000000</v>
      </c>
      <c r="Y5" s="9">
        <f>'AEO Table 5'!Z53*10^15</f>
        <v>6548000000000</v>
      </c>
      <c r="Z5" s="9">
        <f>'AEO Table 5'!AA53*10^15</f>
        <v>6523000000000</v>
      </c>
      <c r="AA5" s="9">
        <f>'AEO Table 5'!AB53*10^15</f>
        <v>6498000000000</v>
      </c>
      <c r="AB5" s="9">
        <f>'AEO Table 5'!AC53*10^15</f>
        <v>6479000000000</v>
      </c>
      <c r="AC5" s="9">
        <f>'AEO Table 5'!AD53*10^15</f>
        <v>6463000000000</v>
      </c>
      <c r="AD5" s="9">
        <f>'AEO Table 5'!AE53*10^15</f>
        <v>6449000000000</v>
      </c>
      <c r="AE5" s="9">
        <f>'AEO Table 5'!AF53*10^15</f>
        <v>6434000000000</v>
      </c>
      <c r="AF5" s="9">
        <f>'AEO Table 5'!AG53*10^15</f>
        <v>6423000000000</v>
      </c>
      <c r="AG5" s="9">
        <f>'AEO Table 5'!AH53*10^15</f>
        <v>6410000000000</v>
      </c>
      <c r="AH5" s="9">
        <f>'AEO Table 5'!AI53*10^15</f>
        <v>6394000000000</v>
      </c>
      <c r="AI5" s="9">
        <f>'AEO Table 5'!AJ53*10^15</f>
        <v>6381000000000</v>
      </c>
      <c r="AJ5" s="9">
        <f>'AEO Table 5'!AK53*10^15</f>
        <v>6367000000000</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row>
  </sheetData>
  <pageMargins left="0.7" right="0.7" top="0.75" bottom="0.75" header="0.3" footer="0.3"/>
  <pageSetup orientation="portrait" horizontalDpi="1200" verticalDpi="1200" r:id="rId1"/>
  <ignoredErrors>
    <ignoredError sqref="A4"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pane xSplit="2" ySplit="1" topLeftCell="C86" activePane="bottomRight" state="frozen"/>
      <selection activeCell="B1" sqref="B1"/>
      <selection pane="topRight" activeCell="B1" sqref="B1"/>
      <selection pane="bottomLeft" activeCell="B1" sqref="B1"/>
      <selection pane="bottomRight" activeCell="E64" sqref="E64:F64"/>
    </sheetView>
  </sheetViews>
  <sheetFormatPr defaultRowHeight="15" customHeight="1" x14ac:dyDescent="0.25"/>
  <cols>
    <col min="1" max="1" width="20.85546875" hidden="1" customWidth="1"/>
    <col min="2" max="2" width="45.7109375" customWidth="1"/>
    <col min="5" max="5" width="12" bestFit="1" customWidth="1"/>
    <col min="38" max="38" width="8" customWidth="1"/>
  </cols>
  <sheetData>
    <row r="1" spans="1:38" ht="15" customHeight="1" thickBot="1" x14ac:dyDescent="0.3">
      <c r="B1" s="39" t="s">
        <v>443</v>
      </c>
      <c r="C1" s="38">
        <v>2016</v>
      </c>
      <c r="D1" s="38">
        <v>2017</v>
      </c>
      <c r="E1" s="38">
        <v>2018</v>
      </c>
      <c r="F1" s="38">
        <v>2019</v>
      </c>
      <c r="G1" s="38">
        <v>2020</v>
      </c>
      <c r="H1" s="38">
        <v>2021</v>
      </c>
      <c r="I1" s="38">
        <v>2022</v>
      </c>
      <c r="J1" s="38">
        <v>2023</v>
      </c>
      <c r="K1" s="38">
        <v>2024</v>
      </c>
      <c r="L1" s="38">
        <v>2025</v>
      </c>
      <c r="M1" s="38">
        <v>2026</v>
      </c>
      <c r="N1" s="38">
        <v>2027</v>
      </c>
      <c r="O1" s="38">
        <v>2028</v>
      </c>
      <c r="P1" s="38">
        <v>2029</v>
      </c>
      <c r="Q1" s="38">
        <v>2030</v>
      </c>
      <c r="R1" s="38">
        <v>2031</v>
      </c>
      <c r="S1" s="38">
        <v>2032</v>
      </c>
      <c r="T1" s="38">
        <v>2033</v>
      </c>
      <c r="U1" s="38">
        <v>2034</v>
      </c>
      <c r="V1" s="38">
        <v>2035</v>
      </c>
      <c r="W1" s="38">
        <v>2036</v>
      </c>
      <c r="X1" s="38">
        <v>2037</v>
      </c>
      <c r="Y1" s="38">
        <v>2038</v>
      </c>
      <c r="Z1" s="38">
        <v>2039</v>
      </c>
      <c r="AA1" s="38">
        <v>2040</v>
      </c>
      <c r="AB1" s="38">
        <v>2041</v>
      </c>
      <c r="AC1" s="38">
        <v>2042</v>
      </c>
      <c r="AD1" s="38">
        <v>2043</v>
      </c>
      <c r="AE1" s="38">
        <v>2044</v>
      </c>
      <c r="AF1" s="38">
        <v>2045</v>
      </c>
      <c r="AG1" s="38">
        <v>2046</v>
      </c>
      <c r="AH1" s="38">
        <v>2047</v>
      </c>
      <c r="AI1" s="38">
        <v>2048</v>
      </c>
      <c r="AJ1" s="38">
        <v>2049</v>
      </c>
      <c r="AK1" s="38">
        <v>2050</v>
      </c>
    </row>
    <row r="2" spans="1:38" ht="15" customHeight="1" thickTop="1" x14ac:dyDescent="0.25"/>
    <row r="3" spans="1:38" ht="15" customHeight="1" x14ac:dyDescent="0.25">
      <c r="C3" s="42" t="s">
        <v>360</v>
      </c>
      <c r="D3" s="42" t="s">
        <v>444</v>
      </c>
      <c r="E3" s="42"/>
      <c r="F3" s="42"/>
      <c r="G3" s="42"/>
    </row>
    <row r="4" spans="1:38" ht="15" customHeight="1" x14ac:dyDescent="0.25">
      <c r="C4" s="42" t="s">
        <v>359</v>
      </c>
      <c r="D4" s="42" t="s">
        <v>445</v>
      </c>
      <c r="E4" s="42"/>
      <c r="F4" s="42"/>
      <c r="G4" s="42" t="s">
        <v>358</v>
      </c>
    </row>
    <row r="5" spans="1:38" ht="15" customHeight="1" x14ac:dyDescent="0.25">
      <c r="C5" s="42" t="s">
        <v>357</v>
      </c>
      <c r="D5" s="42" t="s">
        <v>446</v>
      </c>
      <c r="E5" s="42"/>
      <c r="F5" s="42"/>
      <c r="G5" s="42"/>
    </row>
    <row r="6" spans="1:38" ht="15" customHeight="1" x14ac:dyDescent="0.25">
      <c r="C6" s="42" t="s">
        <v>356</v>
      </c>
      <c r="D6" s="42"/>
      <c r="E6" s="42" t="s">
        <v>447</v>
      </c>
      <c r="F6" s="42"/>
      <c r="G6" s="42"/>
    </row>
    <row r="10" spans="1:38" ht="15" customHeight="1" x14ac:dyDescent="0.25">
      <c r="A10" s="14" t="s">
        <v>355</v>
      </c>
      <c r="B10" s="40" t="s">
        <v>63</v>
      </c>
    </row>
    <row r="11" spans="1:38" ht="15" customHeight="1" x14ac:dyDescent="0.25">
      <c r="B11" s="39" t="s">
        <v>2</v>
      </c>
    </row>
    <row r="12" spans="1:38" ht="15" customHeight="1" x14ac:dyDescent="0.25">
      <c r="B12" s="39" t="s">
        <v>3</v>
      </c>
      <c r="C12" s="43" t="s">
        <v>3</v>
      </c>
      <c r="D12" s="43" t="s">
        <v>3</v>
      </c>
      <c r="E12" s="43" t="s">
        <v>3</v>
      </c>
      <c r="F12" s="43" t="s">
        <v>3</v>
      </c>
      <c r="G12" s="43" t="s">
        <v>3</v>
      </c>
      <c r="H12" s="43" t="s">
        <v>3</v>
      </c>
      <c r="I12" s="43" t="s">
        <v>3</v>
      </c>
      <c r="J12" s="43" t="s">
        <v>3</v>
      </c>
      <c r="K12" s="43" t="s">
        <v>3</v>
      </c>
      <c r="L12" s="43" t="s">
        <v>3</v>
      </c>
      <c r="M12" s="43" t="s">
        <v>3</v>
      </c>
      <c r="N12" s="43" t="s">
        <v>3</v>
      </c>
      <c r="O12" s="43" t="s">
        <v>3</v>
      </c>
      <c r="P12" s="43" t="s">
        <v>3</v>
      </c>
      <c r="Q12" s="43" t="s">
        <v>3</v>
      </c>
      <c r="R12" s="43" t="s">
        <v>3</v>
      </c>
      <c r="S12" s="43" t="s">
        <v>3</v>
      </c>
      <c r="T12" s="43" t="s">
        <v>3</v>
      </c>
      <c r="U12" s="43" t="s">
        <v>3</v>
      </c>
      <c r="V12" s="43" t="s">
        <v>3</v>
      </c>
      <c r="W12" s="43" t="s">
        <v>3</v>
      </c>
      <c r="X12" s="43" t="s">
        <v>3</v>
      </c>
      <c r="Y12" s="43" t="s">
        <v>3</v>
      </c>
      <c r="Z12" s="43" t="s">
        <v>3</v>
      </c>
      <c r="AA12" s="43" t="s">
        <v>3</v>
      </c>
      <c r="AB12" s="43" t="s">
        <v>3</v>
      </c>
      <c r="AC12" s="43" t="s">
        <v>3</v>
      </c>
      <c r="AD12" s="43" t="s">
        <v>3</v>
      </c>
      <c r="AE12" s="43" t="s">
        <v>3</v>
      </c>
      <c r="AF12" s="43" t="s">
        <v>3</v>
      </c>
      <c r="AG12" s="43" t="s">
        <v>3</v>
      </c>
      <c r="AH12" s="43" t="s">
        <v>3</v>
      </c>
      <c r="AI12" s="43" t="s">
        <v>3</v>
      </c>
      <c r="AJ12" s="43" t="s">
        <v>3</v>
      </c>
      <c r="AK12" s="43" t="s">
        <v>3</v>
      </c>
      <c r="AL12" s="43" t="s">
        <v>448</v>
      </c>
    </row>
    <row r="13" spans="1:38" ht="15" customHeight="1" thickBot="1" x14ac:dyDescent="0.3">
      <c r="B13" s="38" t="s">
        <v>4</v>
      </c>
      <c r="C13" s="38">
        <v>2016</v>
      </c>
      <c r="D13" s="38">
        <v>2017</v>
      </c>
      <c r="E13" s="38">
        <v>2018</v>
      </c>
      <c r="F13" s="38">
        <v>2019</v>
      </c>
      <c r="G13" s="38">
        <v>2020</v>
      </c>
      <c r="H13" s="38">
        <v>2021</v>
      </c>
      <c r="I13" s="38">
        <v>2022</v>
      </c>
      <c r="J13" s="38">
        <v>2023</v>
      </c>
      <c r="K13" s="38">
        <v>2024</v>
      </c>
      <c r="L13" s="38">
        <v>2025</v>
      </c>
      <c r="M13" s="38">
        <v>2026</v>
      </c>
      <c r="N13" s="38">
        <v>2027</v>
      </c>
      <c r="O13" s="38">
        <v>2028</v>
      </c>
      <c r="P13" s="38">
        <v>2029</v>
      </c>
      <c r="Q13" s="38">
        <v>2030</v>
      </c>
      <c r="R13" s="38">
        <v>2031</v>
      </c>
      <c r="S13" s="38">
        <v>2032</v>
      </c>
      <c r="T13" s="38">
        <v>2033</v>
      </c>
      <c r="U13" s="38">
        <v>2034</v>
      </c>
      <c r="V13" s="38">
        <v>2035</v>
      </c>
      <c r="W13" s="38">
        <v>2036</v>
      </c>
      <c r="X13" s="38">
        <v>2037</v>
      </c>
      <c r="Y13" s="38">
        <v>2038</v>
      </c>
      <c r="Z13" s="38">
        <v>2039</v>
      </c>
      <c r="AA13" s="38">
        <v>2040</v>
      </c>
      <c r="AB13" s="38">
        <v>2041</v>
      </c>
      <c r="AC13" s="38">
        <v>2042</v>
      </c>
      <c r="AD13" s="38">
        <v>2043</v>
      </c>
      <c r="AE13" s="38">
        <v>2044</v>
      </c>
      <c r="AF13" s="38">
        <v>2045</v>
      </c>
      <c r="AG13" s="38">
        <v>2046</v>
      </c>
      <c r="AH13" s="38">
        <v>2047</v>
      </c>
      <c r="AI13" s="38">
        <v>2048</v>
      </c>
      <c r="AJ13" s="38">
        <v>2049</v>
      </c>
      <c r="AK13" s="38">
        <v>2050</v>
      </c>
      <c r="AL13" s="38">
        <v>2050</v>
      </c>
    </row>
    <row r="14" spans="1:38" ht="15" customHeight="1" thickTop="1" x14ac:dyDescent="0.25"/>
    <row r="15" spans="1:38" ht="15" customHeight="1" x14ac:dyDescent="0.25">
      <c r="B15" s="31" t="s">
        <v>5</v>
      </c>
    </row>
    <row r="16" spans="1:38" ht="15" customHeight="1" x14ac:dyDescent="0.25">
      <c r="B16" s="31" t="s">
        <v>64</v>
      </c>
    </row>
    <row r="17" spans="1:38" ht="15" customHeight="1" x14ac:dyDescent="0.25">
      <c r="A17" s="14" t="s">
        <v>354</v>
      </c>
      <c r="B17" s="34" t="s">
        <v>65</v>
      </c>
      <c r="C17" s="36">
        <v>81.091071999999997</v>
      </c>
      <c r="D17" s="36">
        <v>81.691199999999995</v>
      </c>
      <c r="E17" s="36">
        <v>82.370070999999996</v>
      </c>
      <c r="F17" s="36">
        <v>83.076721000000006</v>
      </c>
      <c r="G17" s="36">
        <v>83.805663999999993</v>
      </c>
      <c r="H17" s="36">
        <v>84.546065999999996</v>
      </c>
      <c r="I17" s="36">
        <v>85.295692000000003</v>
      </c>
      <c r="J17" s="36">
        <v>86.050064000000006</v>
      </c>
      <c r="K17" s="36">
        <v>86.792205999999993</v>
      </c>
      <c r="L17" s="36">
        <v>87.520072999999996</v>
      </c>
      <c r="M17" s="36">
        <v>88.231537000000003</v>
      </c>
      <c r="N17" s="36">
        <v>88.927193000000003</v>
      </c>
      <c r="O17" s="36">
        <v>89.591994999999997</v>
      </c>
      <c r="P17" s="36">
        <v>90.260779999999997</v>
      </c>
      <c r="Q17" s="36">
        <v>90.948929000000007</v>
      </c>
      <c r="R17" s="36">
        <v>91.636002000000005</v>
      </c>
      <c r="S17" s="36">
        <v>92.296843999999993</v>
      </c>
      <c r="T17" s="36">
        <v>92.960410999999993</v>
      </c>
      <c r="U17" s="36">
        <v>93.646529999999998</v>
      </c>
      <c r="V17" s="36">
        <v>94.358681000000004</v>
      </c>
      <c r="W17" s="36">
        <v>95.075806</v>
      </c>
      <c r="X17" s="36">
        <v>95.789664999999999</v>
      </c>
      <c r="Y17" s="36">
        <v>96.493637000000007</v>
      </c>
      <c r="Z17" s="36">
        <v>97.185501000000002</v>
      </c>
      <c r="AA17" s="36">
        <v>97.882796999999997</v>
      </c>
      <c r="AB17" s="36">
        <v>98.584479999999999</v>
      </c>
      <c r="AC17" s="36">
        <v>99.281829999999999</v>
      </c>
      <c r="AD17" s="36">
        <v>99.991104000000007</v>
      </c>
      <c r="AE17" s="36">
        <v>100.721581</v>
      </c>
      <c r="AF17" s="36">
        <v>101.47435</v>
      </c>
      <c r="AG17" s="36">
        <v>102.239723</v>
      </c>
      <c r="AH17" s="36">
        <v>103.01103999999999</v>
      </c>
      <c r="AI17" s="36">
        <v>103.779053</v>
      </c>
      <c r="AJ17" s="36">
        <v>104.531006</v>
      </c>
      <c r="AK17" s="36">
        <v>105.28415699999999</v>
      </c>
      <c r="AL17" s="32">
        <v>7.718E-3</v>
      </c>
    </row>
    <row r="18" spans="1:38" ht="15" customHeight="1" x14ac:dyDescent="0.25">
      <c r="A18" s="14" t="s">
        <v>353</v>
      </c>
      <c r="B18" s="34" t="s">
        <v>66</v>
      </c>
      <c r="C18" s="36">
        <v>29.118863999999999</v>
      </c>
      <c r="D18" s="36">
        <v>29.345842000000001</v>
      </c>
      <c r="E18" s="36">
        <v>29.613419</v>
      </c>
      <c r="F18" s="36">
        <v>29.900480000000002</v>
      </c>
      <c r="G18" s="36">
        <v>30.209467</v>
      </c>
      <c r="H18" s="36">
        <v>30.540232</v>
      </c>
      <c r="I18" s="36">
        <v>30.886061000000002</v>
      </c>
      <c r="J18" s="36">
        <v>31.231289</v>
      </c>
      <c r="K18" s="36">
        <v>31.573805</v>
      </c>
      <c r="L18" s="36">
        <v>31.910655999999999</v>
      </c>
      <c r="M18" s="36">
        <v>32.250050000000002</v>
      </c>
      <c r="N18" s="36">
        <v>32.591445999999998</v>
      </c>
      <c r="O18" s="36">
        <v>32.936275000000002</v>
      </c>
      <c r="P18" s="36">
        <v>33.284233</v>
      </c>
      <c r="Q18" s="36">
        <v>33.634459999999997</v>
      </c>
      <c r="R18" s="36">
        <v>33.989483</v>
      </c>
      <c r="S18" s="36">
        <v>34.350391000000002</v>
      </c>
      <c r="T18" s="36">
        <v>34.715041999999997</v>
      </c>
      <c r="U18" s="36">
        <v>35.083542000000001</v>
      </c>
      <c r="V18" s="36">
        <v>35.455288000000003</v>
      </c>
      <c r="W18" s="36">
        <v>35.826270999999998</v>
      </c>
      <c r="X18" s="36">
        <v>36.189261999999999</v>
      </c>
      <c r="Y18" s="36">
        <v>36.539833000000002</v>
      </c>
      <c r="Z18" s="36">
        <v>36.883923000000003</v>
      </c>
      <c r="AA18" s="36">
        <v>37.22448</v>
      </c>
      <c r="AB18" s="36">
        <v>37.558239</v>
      </c>
      <c r="AC18" s="36">
        <v>37.894032000000003</v>
      </c>
      <c r="AD18" s="36">
        <v>38.226813999999997</v>
      </c>
      <c r="AE18" s="36">
        <v>38.556835</v>
      </c>
      <c r="AF18" s="36">
        <v>38.881641000000002</v>
      </c>
      <c r="AG18" s="36">
        <v>39.202705000000002</v>
      </c>
      <c r="AH18" s="36">
        <v>39.527664000000001</v>
      </c>
      <c r="AI18" s="36">
        <v>39.844807000000003</v>
      </c>
      <c r="AJ18" s="36">
        <v>40.159599</v>
      </c>
      <c r="AK18" s="36">
        <v>40.474559999999997</v>
      </c>
      <c r="AL18" s="32">
        <v>9.7909999999999994E-3</v>
      </c>
    </row>
    <row r="19" spans="1:38" ht="15" customHeight="1" x14ac:dyDescent="0.25">
      <c r="A19" s="14" t="s">
        <v>352</v>
      </c>
      <c r="B19" s="34" t="s">
        <v>67</v>
      </c>
      <c r="C19" s="36">
        <v>5.8435800000000002</v>
      </c>
      <c r="D19" s="36">
        <v>5.7372620000000003</v>
      </c>
      <c r="E19" s="36">
        <v>5.6400579999999998</v>
      </c>
      <c r="F19" s="36">
        <v>5.5514380000000001</v>
      </c>
      <c r="G19" s="36">
        <v>5.4775850000000004</v>
      </c>
      <c r="H19" s="36">
        <v>5.40916</v>
      </c>
      <c r="I19" s="36">
        <v>5.3514939999999998</v>
      </c>
      <c r="J19" s="36">
        <v>5.2995279999999996</v>
      </c>
      <c r="K19" s="36">
        <v>5.2476200000000004</v>
      </c>
      <c r="L19" s="36">
        <v>5.1990749999999997</v>
      </c>
      <c r="M19" s="36">
        <v>5.1542669999999999</v>
      </c>
      <c r="N19" s="36">
        <v>5.1162580000000002</v>
      </c>
      <c r="O19" s="36">
        <v>5.0787300000000002</v>
      </c>
      <c r="P19" s="36">
        <v>5.045134</v>
      </c>
      <c r="Q19" s="36">
        <v>5.0136240000000001</v>
      </c>
      <c r="R19" s="36">
        <v>4.9788389999999998</v>
      </c>
      <c r="S19" s="36">
        <v>4.9441119999999996</v>
      </c>
      <c r="T19" s="36">
        <v>4.9104619999999999</v>
      </c>
      <c r="U19" s="36">
        <v>4.8769179999999999</v>
      </c>
      <c r="V19" s="36">
        <v>4.8443860000000001</v>
      </c>
      <c r="W19" s="36">
        <v>4.8126939999999996</v>
      </c>
      <c r="X19" s="36">
        <v>4.7819580000000004</v>
      </c>
      <c r="Y19" s="36">
        <v>4.7508439999999998</v>
      </c>
      <c r="Z19" s="36">
        <v>4.7248190000000001</v>
      </c>
      <c r="AA19" s="36">
        <v>4.7047910000000002</v>
      </c>
      <c r="AB19" s="36">
        <v>4.6903389999999998</v>
      </c>
      <c r="AC19" s="36">
        <v>4.6820839999999997</v>
      </c>
      <c r="AD19" s="36">
        <v>4.6768289999999997</v>
      </c>
      <c r="AE19" s="36">
        <v>4.6727319999999999</v>
      </c>
      <c r="AF19" s="36">
        <v>4.6686550000000002</v>
      </c>
      <c r="AG19" s="36">
        <v>4.6639150000000003</v>
      </c>
      <c r="AH19" s="36">
        <v>4.6591139999999998</v>
      </c>
      <c r="AI19" s="36">
        <v>4.6599760000000003</v>
      </c>
      <c r="AJ19" s="36">
        <v>4.669537</v>
      </c>
      <c r="AK19" s="36">
        <v>4.6800540000000002</v>
      </c>
      <c r="AL19" s="32">
        <v>-6.1529999999999996E-3</v>
      </c>
    </row>
    <row r="20" spans="1:38" ht="15" customHeight="1" x14ac:dyDescent="0.25">
      <c r="A20" s="14" t="s">
        <v>351</v>
      </c>
      <c r="B20" s="31" t="s">
        <v>9</v>
      </c>
      <c r="C20" s="35">
        <v>116.05352000000001</v>
      </c>
      <c r="D20" s="35">
        <v>116.7743</v>
      </c>
      <c r="E20" s="35">
        <v>117.62354999999999</v>
      </c>
      <c r="F20" s="35">
        <v>118.52864099999999</v>
      </c>
      <c r="G20" s="35">
        <v>119.49271400000001</v>
      </c>
      <c r="H20" s="35">
        <v>120.495453</v>
      </c>
      <c r="I20" s="35">
        <v>121.533249</v>
      </c>
      <c r="J20" s="35">
        <v>122.580887</v>
      </c>
      <c r="K20" s="35">
        <v>123.613632</v>
      </c>
      <c r="L20" s="35">
        <v>124.62979900000001</v>
      </c>
      <c r="M20" s="35">
        <v>125.63584899999999</v>
      </c>
      <c r="N20" s="35">
        <v>126.634895</v>
      </c>
      <c r="O20" s="35">
        <v>127.60700199999999</v>
      </c>
      <c r="P20" s="35">
        <v>128.590149</v>
      </c>
      <c r="Q20" s="35">
        <v>129.597015</v>
      </c>
      <c r="R20" s="35">
        <v>130.60432399999999</v>
      </c>
      <c r="S20" s="35">
        <v>131.591339</v>
      </c>
      <c r="T20" s="35">
        <v>132.58592200000001</v>
      </c>
      <c r="U20" s="35">
        <v>133.60699500000001</v>
      </c>
      <c r="V20" s="35">
        <v>134.658356</v>
      </c>
      <c r="W20" s="35">
        <v>135.71476699999999</v>
      </c>
      <c r="X20" s="35">
        <v>136.76087999999999</v>
      </c>
      <c r="Y20" s="35">
        <v>137.78431699999999</v>
      </c>
      <c r="Z20" s="35">
        <v>138.79425000000001</v>
      </c>
      <c r="AA20" s="35">
        <v>139.81205700000001</v>
      </c>
      <c r="AB20" s="35">
        <v>140.833054</v>
      </c>
      <c r="AC20" s="35">
        <v>141.85794100000001</v>
      </c>
      <c r="AD20" s="35">
        <v>142.89475999999999</v>
      </c>
      <c r="AE20" s="35">
        <v>143.95114100000001</v>
      </c>
      <c r="AF20" s="35">
        <v>145.024643</v>
      </c>
      <c r="AG20" s="35">
        <v>146.10633899999999</v>
      </c>
      <c r="AH20" s="35">
        <v>147.19781499999999</v>
      </c>
      <c r="AI20" s="35">
        <v>148.283829</v>
      </c>
      <c r="AJ20" s="35">
        <v>149.360153</v>
      </c>
      <c r="AK20" s="35">
        <v>150.43876599999999</v>
      </c>
      <c r="AL20" s="29">
        <v>7.7060000000000002E-3</v>
      </c>
    </row>
    <row r="22" spans="1:38" ht="15" customHeight="1" x14ac:dyDescent="0.25">
      <c r="A22" s="14" t="s">
        <v>350</v>
      </c>
      <c r="B22" s="31" t="s">
        <v>68</v>
      </c>
      <c r="C22" s="30">
        <v>1704.402466</v>
      </c>
      <c r="D22" s="30">
        <v>1712.8422849999999</v>
      </c>
      <c r="E22" s="30">
        <v>1721.181763</v>
      </c>
      <c r="F22" s="30">
        <v>1729.3664550000001</v>
      </c>
      <c r="G22" s="30">
        <v>1737.3111570000001</v>
      </c>
      <c r="H22" s="30">
        <v>1745.0349120000001</v>
      </c>
      <c r="I22" s="30">
        <v>1752.5447999999999</v>
      </c>
      <c r="J22" s="30">
        <v>1759.975952</v>
      </c>
      <c r="K22" s="30">
        <v>1767.30835</v>
      </c>
      <c r="L22" s="30">
        <v>1774.5352780000001</v>
      </c>
      <c r="M22" s="30">
        <v>1781.5876459999999</v>
      </c>
      <c r="N22" s="30">
        <v>1788.4562989999999</v>
      </c>
      <c r="O22" s="30">
        <v>1795.11499</v>
      </c>
      <c r="P22" s="30">
        <v>1801.6892089999999</v>
      </c>
      <c r="Q22" s="30">
        <v>1808.2695309999999</v>
      </c>
      <c r="R22" s="30">
        <v>1814.7857670000001</v>
      </c>
      <c r="S22" s="30">
        <v>1821.101807</v>
      </c>
      <c r="T22" s="30">
        <v>1827.3519289999999</v>
      </c>
      <c r="U22" s="30">
        <v>1833.630005</v>
      </c>
      <c r="V22" s="30">
        <v>1839.952393</v>
      </c>
      <c r="W22" s="30">
        <v>1846.2626949999999</v>
      </c>
      <c r="X22" s="30">
        <v>1852.571899</v>
      </c>
      <c r="Y22" s="30">
        <v>1858.8912350000001</v>
      </c>
      <c r="Z22" s="30">
        <v>1865.1319579999999</v>
      </c>
      <c r="AA22" s="30">
        <v>1871.354126</v>
      </c>
      <c r="AB22" s="30">
        <v>1877.5756839999999</v>
      </c>
      <c r="AC22" s="30">
        <v>1883.6914059999999</v>
      </c>
      <c r="AD22" s="30">
        <v>1889.834106</v>
      </c>
      <c r="AE22" s="30">
        <v>1896.0538329999999</v>
      </c>
      <c r="AF22" s="30">
        <v>1902.3797609999999</v>
      </c>
      <c r="AG22" s="30">
        <v>1908.760254</v>
      </c>
      <c r="AH22" s="30">
        <v>1915.111328</v>
      </c>
      <c r="AI22" s="30">
        <v>1921.437866</v>
      </c>
      <c r="AJ22" s="30">
        <v>1927.624634</v>
      </c>
      <c r="AK22" s="30">
        <v>1933.785034</v>
      </c>
      <c r="AL22" s="29">
        <v>3.6830000000000001E-3</v>
      </c>
    </row>
    <row r="24" spans="1:38" ht="15" customHeight="1" x14ac:dyDescent="0.25">
      <c r="B24" s="31" t="s">
        <v>69</v>
      </c>
    </row>
    <row r="25" spans="1:38" ht="15" customHeight="1" x14ac:dyDescent="0.25">
      <c r="B25" s="31" t="s">
        <v>70</v>
      </c>
    </row>
    <row r="26" spans="1:38" ht="15" customHeight="1" x14ac:dyDescent="0.25">
      <c r="A26" s="14" t="s">
        <v>349</v>
      </c>
      <c r="B26" s="34" t="s">
        <v>71</v>
      </c>
      <c r="C26" s="37">
        <v>90.692847999999998</v>
      </c>
      <c r="D26" s="37">
        <v>90.165229999999994</v>
      </c>
      <c r="E26" s="37">
        <v>93.998558000000003</v>
      </c>
      <c r="F26" s="37">
        <v>92.160415999999998</v>
      </c>
      <c r="G26" s="37">
        <v>90.774849000000003</v>
      </c>
      <c r="H26" s="37">
        <v>89.544150999999999</v>
      </c>
      <c r="I26" s="37">
        <v>88.497687999999997</v>
      </c>
      <c r="J26" s="37">
        <v>87.471275000000006</v>
      </c>
      <c r="K26" s="37">
        <v>86.461899000000003</v>
      </c>
      <c r="L26" s="37">
        <v>85.504974000000004</v>
      </c>
      <c r="M26" s="37">
        <v>84.734786999999997</v>
      </c>
      <c r="N26" s="37">
        <v>84.032921000000002</v>
      </c>
      <c r="O26" s="37">
        <v>83.404433999999995</v>
      </c>
      <c r="P26" s="37">
        <v>82.774467000000001</v>
      </c>
      <c r="Q26" s="37">
        <v>82.035362000000006</v>
      </c>
      <c r="R26" s="37">
        <v>81.331467000000004</v>
      </c>
      <c r="S26" s="37">
        <v>80.651488999999998</v>
      </c>
      <c r="T26" s="37">
        <v>79.996109000000004</v>
      </c>
      <c r="U26" s="37">
        <v>79.409073000000006</v>
      </c>
      <c r="V26" s="37">
        <v>78.840714000000006</v>
      </c>
      <c r="W26" s="37">
        <v>78.268851999999995</v>
      </c>
      <c r="X26" s="37">
        <v>77.724097999999998</v>
      </c>
      <c r="Y26" s="37">
        <v>77.190887000000004</v>
      </c>
      <c r="Z26" s="37">
        <v>76.695541000000006</v>
      </c>
      <c r="AA26" s="37">
        <v>76.148833999999994</v>
      </c>
      <c r="AB26" s="37">
        <v>75.639899999999997</v>
      </c>
      <c r="AC26" s="37">
        <v>75.155403000000007</v>
      </c>
      <c r="AD26" s="37">
        <v>74.713134999999994</v>
      </c>
      <c r="AE26" s="37">
        <v>74.307975999999996</v>
      </c>
      <c r="AF26" s="37">
        <v>73.907494</v>
      </c>
      <c r="AG26" s="37">
        <v>73.519356000000002</v>
      </c>
      <c r="AH26" s="37">
        <v>73.132462000000004</v>
      </c>
      <c r="AI26" s="37">
        <v>72.713050999999993</v>
      </c>
      <c r="AJ26" s="37">
        <v>72.294144000000003</v>
      </c>
      <c r="AK26" s="37">
        <v>71.913810999999995</v>
      </c>
      <c r="AL26" s="32">
        <v>-6.8300000000000001E-3</v>
      </c>
    </row>
    <row r="27" spans="1:38" ht="15" customHeight="1" x14ac:dyDescent="0.25">
      <c r="A27" s="14" t="s">
        <v>348</v>
      </c>
      <c r="B27" s="34" t="s">
        <v>72</v>
      </c>
      <c r="C27" s="37">
        <v>173.25649999999999</v>
      </c>
      <c r="D27" s="37">
        <v>169.09747300000001</v>
      </c>
      <c r="E27" s="37">
        <v>173.65295399999999</v>
      </c>
      <c r="F27" s="37">
        <v>171.61260999999999</v>
      </c>
      <c r="G27" s="37">
        <v>168.52624499999999</v>
      </c>
      <c r="H27" s="37">
        <v>165.492493</v>
      </c>
      <c r="I27" s="37">
        <v>162.97049000000001</v>
      </c>
      <c r="J27" s="37">
        <v>160.541809</v>
      </c>
      <c r="K27" s="37">
        <v>158.78639200000001</v>
      </c>
      <c r="L27" s="37">
        <v>156.990936</v>
      </c>
      <c r="M27" s="37">
        <v>155.65329</v>
      </c>
      <c r="N27" s="37">
        <v>154.387283</v>
      </c>
      <c r="O27" s="37">
        <v>153.250427</v>
      </c>
      <c r="P27" s="37">
        <v>152.24285900000001</v>
      </c>
      <c r="Q27" s="37">
        <v>150.837402</v>
      </c>
      <c r="R27" s="37">
        <v>149.402863</v>
      </c>
      <c r="S27" s="37">
        <v>148.178864</v>
      </c>
      <c r="T27" s="37">
        <v>147.09655799999999</v>
      </c>
      <c r="U27" s="37">
        <v>146.135864</v>
      </c>
      <c r="V27" s="37">
        <v>145.313965</v>
      </c>
      <c r="W27" s="37">
        <v>144.418182</v>
      </c>
      <c r="X27" s="37">
        <v>143.58398399999999</v>
      </c>
      <c r="Y27" s="37">
        <v>142.73767100000001</v>
      </c>
      <c r="Z27" s="37">
        <v>141.97941599999999</v>
      </c>
      <c r="AA27" s="37">
        <v>141.03024300000001</v>
      </c>
      <c r="AB27" s="37">
        <v>140.06062299999999</v>
      </c>
      <c r="AC27" s="37">
        <v>139.104095</v>
      </c>
      <c r="AD27" s="37">
        <v>138.28517199999999</v>
      </c>
      <c r="AE27" s="37">
        <v>137.53869599999999</v>
      </c>
      <c r="AF27" s="37">
        <v>136.73779300000001</v>
      </c>
      <c r="AG27" s="37">
        <v>135.988922</v>
      </c>
      <c r="AH27" s="37">
        <v>135.26776100000001</v>
      </c>
      <c r="AI27" s="37">
        <v>134.46618699999999</v>
      </c>
      <c r="AJ27" s="37">
        <v>133.685867</v>
      </c>
      <c r="AK27" s="37">
        <v>132.81442300000001</v>
      </c>
      <c r="AL27" s="32">
        <v>-7.2919999999999999E-3</v>
      </c>
    </row>
    <row r="28" spans="1:38" ht="15" customHeight="1" x14ac:dyDescent="0.25">
      <c r="B28" s="31" t="s">
        <v>11</v>
      </c>
    </row>
    <row r="29" spans="1:38" ht="15" customHeight="1" x14ac:dyDescent="0.25">
      <c r="A29" s="14" t="s">
        <v>347</v>
      </c>
      <c r="B29" s="34" t="s">
        <v>71</v>
      </c>
      <c r="C29" s="37">
        <v>53.210937999999999</v>
      </c>
      <c r="D29" s="37">
        <v>52.640704999999997</v>
      </c>
      <c r="E29" s="37">
        <v>54.612800999999997</v>
      </c>
      <c r="F29" s="37">
        <v>53.291431000000003</v>
      </c>
      <c r="G29" s="37">
        <v>52.250194999999998</v>
      </c>
      <c r="H29" s="37">
        <v>51.313670999999999</v>
      </c>
      <c r="I29" s="37">
        <v>50.496673999999999</v>
      </c>
      <c r="J29" s="37">
        <v>49.700268000000001</v>
      </c>
      <c r="K29" s="37">
        <v>48.922927999999999</v>
      </c>
      <c r="L29" s="37">
        <v>48.184432999999999</v>
      </c>
      <c r="M29" s="37">
        <v>47.561394</v>
      </c>
      <c r="N29" s="37">
        <v>46.986286</v>
      </c>
      <c r="O29" s="37">
        <v>46.461886999999997</v>
      </c>
      <c r="P29" s="37">
        <v>45.942703000000002</v>
      </c>
      <c r="Q29" s="37">
        <v>45.366779000000001</v>
      </c>
      <c r="R29" s="37">
        <v>44.816017000000002</v>
      </c>
      <c r="S29" s="37">
        <v>44.287193000000002</v>
      </c>
      <c r="T29" s="37">
        <v>43.777068999999997</v>
      </c>
      <c r="U29" s="37">
        <v>43.307034000000002</v>
      </c>
      <c r="V29" s="37">
        <v>42.849319000000001</v>
      </c>
      <c r="W29" s="37">
        <v>42.393127</v>
      </c>
      <c r="X29" s="37">
        <v>41.954700000000003</v>
      </c>
      <c r="Y29" s="37">
        <v>41.525230000000001</v>
      </c>
      <c r="Z29" s="37">
        <v>41.120705000000001</v>
      </c>
      <c r="AA29" s="37">
        <v>40.691833000000003</v>
      </c>
      <c r="AB29" s="37">
        <v>40.285941999999999</v>
      </c>
      <c r="AC29" s="37">
        <v>39.897938000000003</v>
      </c>
      <c r="AD29" s="37">
        <v>39.534229000000003</v>
      </c>
      <c r="AE29" s="37">
        <v>39.190857000000001</v>
      </c>
      <c r="AF29" s="37">
        <v>38.850020999999998</v>
      </c>
      <c r="AG29" s="37">
        <v>38.516807999999997</v>
      </c>
      <c r="AH29" s="37">
        <v>38.187057000000003</v>
      </c>
      <c r="AI29" s="37">
        <v>37.843040000000002</v>
      </c>
      <c r="AJ29" s="37">
        <v>37.504264999999997</v>
      </c>
      <c r="AK29" s="37">
        <v>37.188110000000002</v>
      </c>
      <c r="AL29" s="32">
        <v>-1.0475E-2</v>
      </c>
    </row>
    <row r="30" spans="1:38" ht="15" customHeight="1" x14ac:dyDescent="0.25">
      <c r="A30" s="14" t="s">
        <v>346</v>
      </c>
      <c r="B30" s="34" t="s">
        <v>72</v>
      </c>
      <c r="C30" s="37">
        <v>101.65233600000001</v>
      </c>
      <c r="D30" s="37">
        <v>98.723312000000007</v>
      </c>
      <c r="E30" s="37">
        <v>100.891701</v>
      </c>
      <c r="F30" s="37">
        <v>99.234382999999994</v>
      </c>
      <c r="G30" s="37">
        <v>97.004065999999995</v>
      </c>
      <c r="H30" s="37">
        <v>94.836205000000007</v>
      </c>
      <c r="I30" s="37">
        <v>92.990768000000003</v>
      </c>
      <c r="J30" s="37">
        <v>91.218177999999995</v>
      </c>
      <c r="K30" s="37">
        <v>89.846451000000002</v>
      </c>
      <c r="L30" s="37">
        <v>88.468757999999994</v>
      </c>
      <c r="M30" s="37">
        <v>87.367744000000002</v>
      </c>
      <c r="N30" s="37">
        <v>86.324325999999999</v>
      </c>
      <c r="O30" s="37">
        <v>85.370818999999997</v>
      </c>
      <c r="P30" s="37">
        <v>84.500068999999996</v>
      </c>
      <c r="Q30" s="37">
        <v>83.415329</v>
      </c>
      <c r="R30" s="37">
        <v>82.325348000000005</v>
      </c>
      <c r="S30" s="37">
        <v>81.367699000000002</v>
      </c>
      <c r="T30" s="37">
        <v>80.497116000000005</v>
      </c>
      <c r="U30" s="37">
        <v>79.697570999999996</v>
      </c>
      <c r="V30" s="37">
        <v>78.977028000000004</v>
      </c>
      <c r="W30" s="37">
        <v>78.221901000000003</v>
      </c>
      <c r="X30" s="37">
        <v>77.505218999999997</v>
      </c>
      <c r="Y30" s="37">
        <v>76.786461000000003</v>
      </c>
      <c r="Z30" s="37">
        <v>76.122985999999997</v>
      </c>
      <c r="AA30" s="37">
        <v>75.362671000000006</v>
      </c>
      <c r="AB30" s="37">
        <v>74.596526999999995</v>
      </c>
      <c r="AC30" s="37">
        <v>73.846541999999999</v>
      </c>
      <c r="AD30" s="37">
        <v>73.173180000000002</v>
      </c>
      <c r="AE30" s="37">
        <v>72.539451999999997</v>
      </c>
      <c r="AF30" s="37">
        <v>71.877234999999999</v>
      </c>
      <c r="AG30" s="37">
        <v>71.244636999999997</v>
      </c>
      <c r="AH30" s="37">
        <v>70.631805</v>
      </c>
      <c r="AI30" s="37">
        <v>69.982062999999997</v>
      </c>
      <c r="AJ30" s="37">
        <v>69.352637999999999</v>
      </c>
      <c r="AK30" s="37">
        <v>68.681067999999996</v>
      </c>
      <c r="AL30" s="32">
        <v>-1.0935E-2</v>
      </c>
    </row>
    <row r="32" spans="1:38" ht="15" customHeight="1" x14ac:dyDescent="0.25">
      <c r="B32" s="31" t="s">
        <v>15</v>
      </c>
    </row>
    <row r="33" spans="1:38" ht="15" customHeight="1" x14ac:dyDescent="0.25">
      <c r="B33" s="31" t="s">
        <v>16</v>
      </c>
    </row>
    <row r="34" spans="1:38" ht="15" customHeight="1" x14ac:dyDescent="0.25">
      <c r="A34" s="14" t="s">
        <v>345</v>
      </c>
      <c r="B34" s="34" t="s">
        <v>73</v>
      </c>
      <c r="C34" s="36">
        <v>0.30228699999999997</v>
      </c>
      <c r="D34" s="36">
        <v>0.29186499999999999</v>
      </c>
      <c r="E34" s="36">
        <v>0.36331599999999997</v>
      </c>
      <c r="F34" s="36">
        <v>0.34727999999999998</v>
      </c>
      <c r="G34" s="36">
        <v>0.343582</v>
      </c>
      <c r="H34" s="36">
        <v>0.340285</v>
      </c>
      <c r="I34" s="36">
        <v>0.33795900000000001</v>
      </c>
      <c r="J34" s="36">
        <v>0.33600799999999997</v>
      </c>
      <c r="K34" s="36">
        <v>0.33397500000000002</v>
      </c>
      <c r="L34" s="36">
        <v>0.33174900000000002</v>
      </c>
      <c r="M34" s="36">
        <v>0.32962200000000003</v>
      </c>
      <c r="N34" s="36">
        <v>0.32769300000000001</v>
      </c>
      <c r="O34" s="36">
        <v>0.32583200000000001</v>
      </c>
      <c r="P34" s="36">
        <v>0.32410800000000001</v>
      </c>
      <c r="Q34" s="36">
        <v>0.32211299999999998</v>
      </c>
      <c r="R34" s="36">
        <v>0.32009399999999999</v>
      </c>
      <c r="S34" s="36">
        <v>0.31801000000000001</v>
      </c>
      <c r="T34" s="36">
        <v>0.31606800000000002</v>
      </c>
      <c r="U34" s="36">
        <v>0.31423899999999999</v>
      </c>
      <c r="V34" s="36">
        <v>0.31274000000000002</v>
      </c>
      <c r="W34" s="36">
        <v>0.311199</v>
      </c>
      <c r="X34" s="36">
        <v>0.30964599999999998</v>
      </c>
      <c r="Y34" s="36">
        <v>0.30797000000000002</v>
      </c>
      <c r="Z34" s="36">
        <v>0.30625400000000003</v>
      </c>
      <c r="AA34" s="36">
        <v>0.30459399999999998</v>
      </c>
      <c r="AB34" s="36">
        <v>0.30297400000000002</v>
      </c>
      <c r="AC34" s="36">
        <v>0.30143799999999998</v>
      </c>
      <c r="AD34" s="36">
        <v>0.30005900000000002</v>
      </c>
      <c r="AE34" s="36">
        <v>0.29882999999999998</v>
      </c>
      <c r="AF34" s="36">
        <v>0.297487</v>
      </c>
      <c r="AG34" s="36">
        <v>0.29621500000000001</v>
      </c>
      <c r="AH34" s="36">
        <v>0.29502099999999998</v>
      </c>
      <c r="AI34" s="36">
        <v>0.29378799999999999</v>
      </c>
      <c r="AJ34" s="36">
        <v>0.29277900000000001</v>
      </c>
      <c r="AK34" s="36">
        <v>0.29176800000000003</v>
      </c>
      <c r="AL34" s="32">
        <v>-1.0000000000000001E-5</v>
      </c>
    </row>
    <row r="35" spans="1:38" ht="15" customHeight="1" x14ac:dyDescent="0.25">
      <c r="A35" s="14" t="s">
        <v>344</v>
      </c>
      <c r="B35" s="34" t="s">
        <v>74</v>
      </c>
      <c r="C35" s="36">
        <v>0.87646800000000002</v>
      </c>
      <c r="D35" s="36">
        <v>0.72256900000000002</v>
      </c>
      <c r="E35" s="36">
        <v>0.69418500000000005</v>
      </c>
      <c r="F35" s="36">
        <v>0.78116300000000005</v>
      </c>
      <c r="G35" s="36">
        <v>0.77808900000000003</v>
      </c>
      <c r="H35" s="36">
        <v>0.77927000000000002</v>
      </c>
      <c r="I35" s="36">
        <v>0.78443399999999996</v>
      </c>
      <c r="J35" s="36">
        <v>0.79040900000000003</v>
      </c>
      <c r="K35" s="36">
        <v>0.79590000000000005</v>
      </c>
      <c r="L35" s="36">
        <v>0.80120800000000003</v>
      </c>
      <c r="M35" s="36">
        <v>0.80729200000000001</v>
      </c>
      <c r="N35" s="36">
        <v>0.81398199999999998</v>
      </c>
      <c r="O35" s="36">
        <v>0.82114399999999999</v>
      </c>
      <c r="P35" s="36">
        <v>0.82881300000000002</v>
      </c>
      <c r="Q35" s="36">
        <v>0.83681499999999998</v>
      </c>
      <c r="R35" s="36">
        <v>0.84534600000000004</v>
      </c>
      <c r="S35" s="36">
        <v>0.85364799999999996</v>
      </c>
      <c r="T35" s="36">
        <v>0.86208700000000005</v>
      </c>
      <c r="U35" s="36">
        <v>0.87126700000000001</v>
      </c>
      <c r="V35" s="36">
        <v>0.88070999999999999</v>
      </c>
      <c r="W35" s="36">
        <v>0.89030900000000002</v>
      </c>
      <c r="X35" s="36">
        <v>0.89987899999999998</v>
      </c>
      <c r="Y35" s="36">
        <v>0.90831300000000004</v>
      </c>
      <c r="Z35" s="36">
        <v>0.91662399999999999</v>
      </c>
      <c r="AA35" s="36">
        <v>0.92420899999999995</v>
      </c>
      <c r="AB35" s="36">
        <v>0.93216600000000005</v>
      </c>
      <c r="AC35" s="36">
        <v>0.94029099999999999</v>
      </c>
      <c r="AD35" s="36">
        <v>0.94877699999999998</v>
      </c>
      <c r="AE35" s="36">
        <v>0.95742700000000003</v>
      </c>
      <c r="AF35" s="36">
        <v>0.96638500000000005</v>
      </c>
      <c r="AG35" s="36">
        <v>0.97620099999999999</v>
      </c>
      <c r="AH35" s="36">
        <v>0.98560400000000004</v>
      </c>
      <c r="AI35" s="36">
        <v>0.99118499999999998</v>
      </c>
      <c r="AJ35" s="36">
        <v>0.99659699999999996</v>
      </c>
      <c r="AK35" s="36">
        <v>1.005927</v>
      </c>
      <c r="AL35" s="32">
        <v>1.0076E-2</v>
      </c>
    </row>
    <row r="36" spans="1:38" ht="15" customHeight="1" x14ac:dyDescent="0.25">
      <c r="A36" s="14" t="s">
        <v>343</v>
      </c>
      <c r="B36" s="34" t="s">
        <v>75</v>
      </c>
      <c r="C36" s="36">
        <v>0.44350299999999998</v>
      </c>
      <c r="D36" s="36">
        <v>0.44638600000000001</v>
      </c>
      <c r="E36" s="36">
        <v>0.448208</v>
      </c>
      <c r="F36" s="36">
        <v>0.44751600000000002</v>
      </c>
      <c r="G36" s="36">
        <v>0.44414999999999999</v>
      </c>
      <c r="H36" s="36">
        <v>0.44218400000000002</v>
      </c>
      <c r="I36" s="36">
        <v>0.441496</v>
      </c>
      <c r="J36" s="36">
        <v>0.44135200000000002</v>
      </c>
      <c r="K36" s="36">
        <v>0.44109100000000001</v>
      </c>
      <c r="L36" s="36">
        <v>0.44046099999999999</v>
      </c>
      <c r="M36" s="36">
        <v>0.43987399999999999</v>
      </c>
      <c r="N36" s="36">
        <v>0.43941400000000003</v>
      </c>
      <c r="O36" s="36">
        <v>0.43896400000000002</v>
      </c>
      <c r="P36" s="36">
        <v>0.43848999999999999</v>
      </c>
      <c r="Q36" s="36">
        <v>0.43757800000000002</v>
      </c>
      <c r="R36" s="36">
        <v>0.436303</v>
      </c>
      <c r="S36" s="36">
        <v>0.434896</v>
      </c>
      <c r="T36" s="36">
        <v>0.43305700000000003</v>
      </c>
      <c r="U36" s="36">
        <v>0.43110500000000002</v>
      </c>
      <c r="V36" s="36">
        <v>0.42913699999999999</v>
      </c>
      <c r="W36" s="36">
        <v>0.42720000000000002</v>
      </c>
      <c r="X36" s="36">
        <v>0.42544300000000002</v>
      </c>
      <c r="Y36" s="36">
        <v>0.42403000000000002</v>
      </c>
      <c r="Z36" s="36">
        <v>0.42325200000000002</v>
      </c>
      <c r="AA36" s="36">
        <v>0.42317900000000003</v>
      </c>
      <c r="AB36" s="36">
        <v>0.42381600000000003</v>
      </c>
      <c r="AC36" s="36">
        <v>0.42512499999999998</v>
      </c>
      <c r="AD36" s="36">
        <v>0.42697299999999999</v>
      </c>
      <c r="AE36" s="36">
        <v>0.42909999999999998</v>
      </c>
      <c r="AF36" s="36">
        <v>0.43131799999999998</v>
      </c>
      <c r="AG36" s="36">
        <v>0.43367800000000001</v>
      </c>
      <c r="AH36" s="36">
        <v>0.436141</v>
      </c>
      <c r="AI36" s="36">
        <v>0.43838500000000002</v>
      </c>
      <c r="AJ36" s="36">
        <v>0.44077699999999997</v>
      </c>
      <c r="AK36" s="36">
        <v>0.44345499999999999</v>
      </c>
      <c r="AL36" s="32">
        <v>-2.0000000000000001E-4</v>
      </c>
    </row>
    <row r="37" spans="1:38" ht="15" customHeight="1" x14ac:dyDescent="0.25">
      <c r="A37" s="14" t="s">
        <v>342</v>
      </c>
      <c r="B37" s="34" t="s">
        <v>23</v>
      </c>
      <c r="C37" s="36">
        <v>0.344974</v>
      </c>
      <c r="D37" s="36">
        <v>0.33973700000000001</v>
      </c>
      <c r="E37" s="36">
        <v>0.33516699999999999</v>
      </c>
      <c r="F37" s="36">
        <v>0.33108799999999999</v>
      </c>
      <c r="G37" s="36">
        <v>0.32749600000000001</v>
      </c>
      <c r="H37" s="36">
        <v>0.32435900000000001</v>
      </c>
      <c r="I37" s="36">
        <v>0.32166800000000001</v>
      </c>
      <c r="J37" s="36">
        <v>0.31937199999999999</v>
      </c>
      <c r="K37" s="36">
        <v>0.31744499999999998</v>
      </c>
      <c r="L37" s="36">
        <v>0.31595699999999999</v>
      </c>
      <c r="M37" s="36">
        <v>0.31490800000000002</v>
      </c>
      <c r="N37" s="36">
        <v>0.31431399999999998</v>
      </c>
      <c r="O37" s="36">
        <v>0.31412800000000002</v>
      </c>
      <c r="P37" s="36">
        <v>0.314438</v>
      </c>
      <c r="Q37" s="36">
        <v>0.31528600000000001</v>
      </c>
      <c r="R37" s="36">
        <v>0.31658399999999998</v>
      </c>
      <c r="S37" s="36">
        <v>0.31829099999999999</v>
      </c>
      <c r="T37" s="36">
        <v>0.320465</v>
      </c>
      <c r="U37" s="36">
        <v>0.323183</v>
      </c>
      <c r="V37" s="36">
        <v>0.32647599999999999</v>
      </c>
      <c r="W37" s="36">
        <v>0.33025599999999999</v>
      </c>
      <c r="X37" s="36">
        <v>0.33401599999999998</v>
      </c>
      <c r="Y37" s="36">
        <v>0.33771400000000001</v>
      </c>
      <c r="Z37" s="36">
        <v>0.34135399999999999</v>
      </c>
      <c r="AA37" s="36">
        <v>0.34498800000000002</v>
      </c>
      <c r="AB37" s="36">
        <v>0.34859400000000001</v>
      </c>
      <c r="AC37" s="36">
        <v>0.35215999999999997</v>
      </c>
      <c r="AD37" s="36">
        <v>0.355711</v>
      </c>
      <c r="AE37" s="36">
        <v>0.359267</v>
      </c>
      <c r="AF37" s="36">
        <v>0.362819</v>
      </c>
      <c r="AG37" s="36">
        <v>0.36634100000000003</v>
      </c>
      <c r="AH37" s="36">
        <v>0.36982500000000001</v>
      </c>
      <c r="AI37" s="36">
        <v>0.37323299999999998</v>
      </c>
      <c r="AJ37" s="36">
        <v>0.37654700000000002</v>
      </c>
      <c r="AK37" s="36">
        <v>0.37980999999999998</v>
      </c>
      <c r="AL37" s="32">
        <v>3.3839999999999999E-3</v>
      </c>
    </row>
    <row r="38" spans="1:38" ht="15" customHeight="1" x14ac:dyDescent="0.25">
      <c r="A38" s="14" t="s">
        <v>341</v>
      </c>
      <c r="B38" s="34" t="s">
        <v>21</v>
      </c>
      <c r="C38" s="36">
        <v>0.10809000000000001</v>
      </c>
      <c r="D38" s="36">
        <v>0.108988</v>
      </c>
      <c r="E38" s="36">
        <v>0.110026</v>
      </c>
      <c r="F38" s="36">
        <v>0.111121</v>
      </c>
      <c r="G38" s="36">
        <v>0.112277</v>
      </c>
      <c r="H38" s="36">
        <v>0.113469</v>
      </c>
      <c r="I38" s="36">
        <v>0.114694</v>
      </c>
      <c r="J38" s="36">
        <v>0.115907</v>
      </c>
      <c r="K38" s="36">
        <v>0.117078</v>
      </c>
      <c r="L38" s="36">
        <v>0.1182</v>
      </c>
      <c r="M38" s="36">
        <v>0.11927599999999999</v>
      </c>
      <c r="N38" s="36">
        <v>0.12035899999999999</v>
      </c>
      <c r="O38" s="36">
        <v>0.121438</v>
      </c>
      <c r="P38" s="36">
        <v>0.122559</v>
      </c>
      <c r="Q38" s="36">
        <v>0.123739</v>
      </c>
      <c r="R38" s="36">
        <v>0.124962</v>
      </c>
      <c r="S38" s="36">
        <v>0.12615599999999999</v>
      </c>
      <c r="T38" s="36">
        <v>0.127355</v>
      </c>
      <c r="U38" s="36">
        <v>0.12858</v>
      </c>
      <c r="V38" s="36">
        <v>0.12983600000000001</v>
      </c>
      <c r="W38" s="36">
        <v>0.13109299999999999</v>
      </c>
      <c r="X38" s="36">
        <v>0.13233300000000001</v>
      </c>
      <c r="Y38" s="36">
        <v>0.13354199999999999</v>
      </c>
      <c r="Z38" s="36">
        <v>0.13472899999999999</v>
      </c>
      <c r="AA38" s="36">
        <v>0.13591900000000001</v>
      </c>
      <c r="AB38" s="36">
        <v>0.137103</v>
      </c>
      <c r="AC38" s="36">
        <v>0.13828099999999999</v>
      </c>
      <c r="AD38" s="36">
        <v>0.139461</v>
      </c>
      <c r="AE38" s="36">
        <v>0.140654</v>
      </c>
      <c r="AF38" s="36">
        <v>0.14186299999999999</v>
      </c>
      <c r="AG38" s="36">
        <v>0.14308499999999999</v>
      </c>
      <c r="AH38" s="36">
        <v>0.14433299999999999</v>
      </c>
      <c r="AI38" s="36">
        <v>0.145594</v>
      </c>
      <c r="AJ38" s="36">
        <v>0.14686399999999999</v>
      </c>
      <c r="AK38" s="36">
        <v>0.14815500000000001</v>
      </c>
      <c r="AL38" s="32">
        <v>9.3469999999999994E-3</v>
      </c>
    </row>
    <row r="39" spans="1:38" ht="15" customHeight="1" x14ac:dyDescent="0.25">
      <c r="A39" s="14" t="s">
        <v>340</v>
      </c>
      <c r="B39" s="34" t="s">
        <v>76</v>
      </c>
      <c r="C39" s="36">
        <v>0.19098699999999999</v>
      </c>
      <c r="D39" s="36">
        <v>0.190857</v>
      </c>
      <c r="E39" s="36">
        <v>0.190493</v>
      </c>
      <c r="F39" s="36">
        <v>0.18906500000000001</v>
      </c>
      <c r="G39" s="36">
        <v>0.186635</v>
      </c>
      <c r="H39" s="36">
        <v>0.18443699999999999</v>
      </c>
      <c r="I39" s="36">
        <v>0.18304500000000001</v>
      </c>
      <c r="J39" s="36">
        <v>0.18213399999999999</v>
      </c>
      <c r="K39" s="36">
        <v>0.181475</v>
      </c>
      <c r="L39" s="36">
        <v>0.18094099999999999</v>
      </c>
      <c r="M39" s="36">
        <v>0.180725</v>
      </c>
      <c r="N39" s="36">
        <v>0.180894</v>
      </c>
      <c r="O39" s="36">
        <v>0.18142</v>
      </c>
      <c r="P39" s="36">
        <v>0.18235499999999999</v>
      </c>
      <c r="Q39" s="36">
        <v>0.183695</v>
      </c>
      <c r="R39" s="36">
        <v>0.18498300000000001</v>
      </c>
      <c r="S39" s="36">
        <v>0.18628800000000001</v>
      </c>
      <c r="T39" s="36">
        <v>0.187694</v>
      </c>
      <c r="U39" s="36">
        <v>0.18926299999999999</v>
      </c>
      <c r="V39" s="36">
        <v>0.19097600000000001</v>
      </c>
      <c r="W39" s="36">
        <v>0.192745</v>
      </c>
      <c r="X39" s="36">
        <v>0.19451499999999999</v>
      </c>
      <c r="Y39" s="36">
        <v>0.19623499999999999</v>
      </c>
      <c r="Z39" s="36">
        <v>0.19794400000000001</v>
      </c>
      <c r="AA39" s="36">
        <v>0.199686</v>
      </c>
      <c r="AB39" s="36">
        <v>0.201457</v>
      </c>
      <c r="AC39" s="36">
        <v>0.203287</v>
      </c>
      <c r="AD39" s="36">
        <v>0.20520099999999999</v>
      </c>
      <c r="AE39" s="36">
        <v>0.20716300000000001</v>
      </c>
      <c r="AF39" s="36">
        <v>0.20913300000000001</v>
      </c>
      <c r="AG39" s="36">
        <v>0.211146</v>
      </c>
      <c r="AH39" s="36">
        <v>0.21318699999999999</v>
      </c>
      <c r="AI39" s="36">
        <v>0.215089</v>
      </c>
      <c r="AJ39" s="36">
        <v>0.21701699999999999</v>
      </c>
      <c r="AK39" s="36">
        <v>0.219083</v>
      </c>
      <c r="AL39" s="32">
        <v>4.1879999999999999E-3</v>
      </c>
    </row>
    <row r="40" spans="1:38" ht="15" customHeight="1" x14ac:dyDescent="0.25">
      <c r="A40" s="14" t="s">
        <v>339</v>
      </c>
      <c r="B40" s="34" t="s">
        <v>77</v>
      </c>
      <c r="C40" s="36">
        <v>7.3650999999999994E-2</v>
      </c>
      <c r="D40" s="36">
        <v>7.2713E-2</v>
      </c>
      <c r="E40" s="36">
        <v>7.1784000000000001E-2</v>
      </c>
      <c r="F40" s="36">
        <v>7.0834999999999995E-2</v>
      </c>
      <c r="G40" s="36">
        <v>6.9863999999999996E-2</v>
      </c>
      <c r="H40" s="36">
        <v>6.8871000000000002E-2</v>
      </c>
      <c r="I40" s="36">
        <v>6.7934999999999995E-2</v>
      </c>
      <c r="J40" s="36">
        <v>6.7049999999999998E-2</v>
      </c>
      <c r="K40" s="36">
        <v>6.6207000000000002E-2</v>
      </c>
      <c r="L40" s="36">
        <v>6.5404000000000004E-2</v>
      </c>
      <c r="M40" s="36">
        <v>6.4635999999999999E-2</v>
      </c>
      <c r="N40" s="36">
        <v>6.3912999999999998E-2</v>
      </c>
      <c r="O40" s="36">
        <v>6.3229999999999995E-2</v>
      </c>
      <c r="P40" s="36">
        <v>6.2604999999999994E-2</v>
      </c>
      <c r="Q40" s="36">
        <v>6.2059000000000003E-2</v>
      </c>
      <c r="R40" s="36">
        <v>6.1573000000000003E-2</v>
      </c>
      <c r="S40" s="36">
        <v>6.1142000000000002E-2</v>
      </c>
      <c r="T40" s="36">
        <v>6.0777999999999999E-2</v>
      </c>
      <c r="U40" s="36">
        <v>6.0491000000000003E-2</v>
      </c>
      <c r="V40" s="36">
        <v>6.0299999999999999E-2</v>
      </c>
      <c r="W40" s="36">
        <v>6.0186999999999997E-2</v>
      </c>
      <c r="X40" s="36">
        <v>6.0160999999999999E-2</v>
      </c>
      <c r="Y40" s="36">
        <v>6.0222999999999999E-2</v>
      </c>
      <c r="Z40" s="36">
        <v>6.0379000000000002E-2</v>
      </c>
      <c r="AA40" s="36">
        <v>6.0637999999999997E-2</v>
      </c>
      <c r="AB40" s="36">
        <v>6.0984999999999998E-2</v>
      </c>
      <c r="AC40" s="36">
        <v>6.1339999999999999E-2</v>
      </c>
      <c r="AD40" s="36">
        <v>6.1710000000000001E-2</v>
      </c>
      <c r="AE40" s="36">
        <v>6.2100000000000002E-2</v>
      </c>
      <c r="AF40" s="36">
        <v>6.2507999999999994E-2</v>
      </c>
      <c r="AG40" s="36">
        <v>6.2927999999999998E-2</v>
      </c>
      <c r="AH40" s="36">
        <v>6.3356999999999997E-2</v>
      </c>
      <c r="AI40" s="36">
        <v>6.3789999999999999E-2</v>
      </c>
      <c r="AJ40" s="36">
        <v>6.4221E-2</v>
      </c>
      <c r="AK40" s="36">
        <v>6.4657000000000006E-2</v>
      </c>
      <c r="AL40" s="32">
        <v>-3.552E-3</v>
      </c>
    </row>
    <row r="41" spans="1:38" ht="15" customHeight="1" x14ac:dyDescent="0.25">
      <c r="A41" s="14" t="s">
        <v>338</v>
      </c>
      <c r="B41" s="34" t="s">
        <v>22</v>
      </c>
      <c r="C41" s="36">
        <v>0.45545099999999999</v>
      </c>
      <c r="D41" s="36">
        <v>0.44142599999999999</v>
      </c>
      <c r="E41" s="36">
        <v>0.43270500000000001</v>
      </c>
      <c r="F41" s="36">
        <v>0.41901899999999997</v>
      </c>
      <c r="G41" s="36">
        <v>0.39433499999999999</v>
      </c>
      <c r="H41" s="36">
        <v>0.38225599999999998</v>
      </c>
      <c r="I41" s="36">
        <v>0.37634499999999999</v>
      </c>
      <c r="J41" s="36">
        <v>0.37282100000000001</v>
      </c>
      <c r="K41" s="36">
        <v>0.37040099999999998</v>
      </c>
      <c r="L41" s="36">
        <v>0.36971199999999999</v>
      </c>
      <c r="M41" s="36">
        <v>0.36976999999999999</v>
      </c>
      <c r="N41" s="36">
        <v>0.37030299999999999</v>
      </c>
      <c r="O41" s="36">
        <v>0.371087</v>
      </c>
      <c r="P41" s="36">
        <v>0.37221399999999999</v>
      </c>
      <c r="Q41" s="36">
        <v>0.359016</v>
      </c>
      <c r="R41" s="36">
        <v>0.347327</v>
      </c>
      <c r="S41" s="36">
        <v>0.33753</v>
      </c>
      <c r="T41" s="36">
        <v>0.33008900000000002</v>
      </c>
      <c r="U41" s="36">
        <v>0.32536799999999999</v>
      </c>
      <c r="V41" s="36">
        <v>0.321378</v>
      </c>
      <c r="W41" s="36">
        <v>0.318247</v>
      </c>
      <c r="X41" s="36">
        <v>0.315799</v>
      </c>
      <c r="Y41" s="36">
        <v>0.313832</v>
      </c>
      <c r="Z41" s="36">
        <v>0.31224200000000002</v>
      </c>
      <c r="AA41" s="36">
        <v>0.29945899999999998</v>
      </c>
      <c r="AB41" s="36">
        <v>0.28882099999999999</v>
      </c>
      <c r="AC41" s="36">
        <v>0.28026600000000002</v>
      </c>
      <c r="AD41" s="36">
        <v>0.27402100000000001</v>
      </c>
      <c r="AE41" s="36">
        <v>0.27026899999999998</v>
      </c>
      <c r="AF41" s="36">
        <v>0.26779999999999998</v>
      </c>
      <c r="AG41" s="36">
        <v>0.266044</v>
      </c>
      <c r="AH41" s="36">
        <v>0.26486199999999999</v>
      </c>
      <c r="AI41" s="36">
        <v>0.26397199999999998</v>
      </c>
      <c r="AJ41" s="36">
        <v>0.26338299999999998</v>
      </c>
      <c r="AK41" s="36">
        <v>0.26312400000000002</v>
      </c>
      <c r="AL41" s="32">
        <v>-1.5556E-2</v>
      </c>
    </row>
    <row r="42" spans="1:38" ht="15" customHeight="1" x14ac:dyDescent="0.25">
      <c r="A42" s="14" t="s">
        <v>337</v>
      </c>
      <c r="B42" s="34" t="s">
        <v>78</v>
      </c>
      <c r="C42" s="36">
        <v>2.5982000000000002E-2</v>
      </c>
      <c r="D42" s="36">
        <v>2.5277000000000001E-2</v>
      </c>
      <c r="E42" s="36">
        <v>2.4129999999999999E-2</v>
      </c>
      <c r="F42" s="36">
        <v>2.298E-2</v>
      </c>
      <c r="G42" s="36">
        <v>2.1732000000000001E-2</v>
      </c>
      <c r="H42" s="36">
        <v>2.0437E-2</v>
      </c>
      <c r="I42" s="36">
        <v>1.9331000000000001E-2</v>
      </c>
      <c r="J42" s="36">
        <v>1.8404E-2</v>
      </c>
      <c r="K42" s="36">
        <v>1.7641E-2</v>
      </c>
      <c r="L42" s="36">
        <v>1.7042000000000002E-2</v>
      </c>
      <c r="M42" s="36">
        <v>1.6605999999999999E-2</v>
      </c>
      <c r="N42" s="36">
        <v>1.6344000000000001E-2</v>
      </c>
      <c r="O42" s="36">
        <v>1.6258999999999999E-2</v>
      </c>
      <c r="P42" s="36">
        <v>1.6138E-2</v>
      </c>
      <c r="Q42" s="36">
        <v>1.5998999999999999E-2</v>
      </c>
      <c r="R42" s="36">
        <v>1.5858000000000001E-2</v>
      </c>
      <c r="S42" s="36">
        <v>1.5739E-2</v>
      </c>
      <c r="T42" s="36">
        <v>1.5667E-2</v>
      </c>
      <c r="U42" s="36">
        <v>1.5657000000000001E-2</v>
      </c>
      <c r="V42" s="36">
        <v>1.5708E-2</v>
      </c>
      <c r="W42" s="36">
        <v>1.5803000000000001E-2</v>
      </c>
      <c r="X42" s="36">
        <v>1.5927E-2</v>
      </c>
      <c r="Y42" s="36">
        <v>1.6062E-2</v>
      </c>
      <c r="Z42" s="36">
        <v>1.6202000000000001E-2</v>
      </c>
      <c r="AA42" s="36">
        <v>1.6344999999999998E-2</v>
      </c>
      <c r="AB42" s="36">
        <v>1.6489E-2</v>
      </c>
      <c r="AC42" s="36">
        <v>1.6633999999999999E-2</v>
      </c>
      <c r="AD42" s="36">
        <v>1.6781000000000001E-2</v>
      </c>
      <c r="AE42" s="36">
        <v>1.6930000000000001E-2</v>
      </c>
      <c r="AF42" s="36">
        <v>1.7082E-2</v>
      </c>
      <c r="AG42" s="36">
        <v>1.7235E-2</v>
      </c>
      <c r="AH42" s="36">
        <v>1.7389999999999999E-2</v>
      </c>
      <c r="AI42" s="36">
        <v>1.7543E-2</v>
      </c>
      <c r="AJ42" s="36">
        <v>1.7696E-2</v>
      </c>
      <c r="AK42" s="36">
        <v>1.7849E-2</v>
      </c>
      <c r="AL42" s="32">
        <v>-1.0489E-2</v>
      </c>
    </row>
    <row r="43" spans="1:38" ht="15" customHeight="1" x14ac:dyDescent="0.25">
      <c r="A43" s="14" t="s">
        <v>336</v>
      </c>
      <c r="B43" s="34" t="s">
        <v>79</v>
      </c>
      <c r="C43" s="36">
        <v>9.4478000000000006E-2</v>
      </c>
      <c r="D43" s="36">
        <v>9.4592999999999997E-2</v>
      </c>
      <c r="E43" s="36">
        <v>9.4798999999999994E-2</v>
      </c>
      <c r="F43" s="36">
        <v>9.4999E-2</v>
      </c>
      <c r="G43" s="36">
        <v>9.5169000000000004E-2</v>
      </c>
      <c r="H43" s="36">
        <v>9.5325999999999994E-2</v>
      </c>
      <c r="I43" s="36">
        <v>9.5784999999999995E-2</v>
      </c>
      <c r="J43" s="36">
        <v>9.6532000000000007E-2</v>
      </c>
      <c r="K43" s="36">
        <v>9.7545000000000007E-2</v>
      </c>
      <c r="L43" s="36">
        <v>9.8821999999999993E-2</v>
      </c>
      <c r="M43" s="36">
        <v>0.100365</v>
      </c>
      <c r="N43" s="36">
        <v>0.102159</v>
      </c>
      <c r="O43" s="36">
        <v>0.104146</v>
      </c>
      <c r="P43" s="36">
        <v>0.10603</v>
      </c>
      <c r="Q43" s="36">
        <v>0.10780099999999999</v>
      </c>
      <c r="R43" s="36">
        <v>0.10943600000000001</v>
      </c>
      <c r="S43" s="36">
        <v>0.11094999999999999</v>
      </c>
      <c r="T43" s="36">
        <v>0.112417</v>
      </c>
      <c r="U43" s="36">
        <v>0.113897</v>
      </c>
      <c r="V43" s="36">
        <v>0.115416</v>
      </c>
      <c r="W43" s="36">
        <v>0.116956</v>
      </c>
      <c r="X43" s="36">
        <v>0.118501</v>
      </c>
      <c r="Y43" s="36">
        <v>0.12003800000000001</v>
      </c>
      <c r="Z43" s="36">
        <v>0.121574</v>
      </c>
      <c r="AA43" s="36">
        <v>0.12313300000000001</v>
      </c>
      <c r="AB43" s="36">
        <v>0.124707</v>
      </c>
      <c r="AC43" s="36">
        <v>0.12629699999999999</v>
      </c>
      <c r="AD43" s="36">
        <v>0.127911</v>
      </c>
      <c r="AE43" s="36">
        <v>0.129556</v>
      </c>
      <c r="AF43" s="36">
        <v>0.13122400000000001</v>
      </c>
      <c r="AG43" s="36">
        <v>0.132907</v>
      </c>
      <c r="AH43" s="36">
        <v>0.134603</v>
      </c>
      <c r="AI43" s="36">
        <v>0.13628899999999999</v>
      </c>
      <c r="AJ43" s="36">
        <v>0.13796600000000001</v>
      </c>
      <c r="AK43" s="36">
        <v>0.139654</v>
      </c>
      <c r="AL43" s="32">
        <v>1.1875999999999999E-2</v>
      </c>
    </row>
    <row r="44" spans="1:38" ht="15" customHeight="1" x14ac:dyDescent="0.25">
      <c r="A44" s="14" t="s">
        <v>335</v>
      </c>
      <c r="B44" s="34" t="s">
        <v>80</v>
      </c>
      <c r="C44" s="36">
        <v>0.282169</v>
      </c>
      <c r="D44" s="36">
        <v>0.27700799999999998</v>
      </c>
      <c r="E44" s="36">
        <v>0.27221800000000002</v>
      </c>
      <c r="F44" s="36">
        <v>0.26674500000000001</v>
      </c>
      <c r="G44" s="36">
        <v>0.260938</v>
      </c>
      <c r="H44" s="36">
        <v>0.25637799999999999</v>
      </c>
      <c r="I44" s="36">
        <v>0.25310899999999997</v>
      </c>
      <c r="J44" s="36">
        <v>0.25073299999999998</v>
      </c>
      <c r="K44" s="36">
        <v>0.249164</v>
      </c>
      <c r="L44" s="36">
        <v>0.24820700000000001</v>
      </c>
      <c r="M44" s="36">
        <v>0.24810199999999999</v>
      </c>
      <c r="N44" s="36">
        <v>0.248894</v>
      </c>
      <c r="O44" s="36">
        <v>0.25060700000000002</v>
      </c>
      <c r="P44" s="36">
        <v>0.25307200000000002</v>
      </c>
      <c r="Q44" s="36">
        <v>0.25616499999999998</v>
      </c>
      <c r="R44" s="36">
        <v>0.259801</v>
      </c>
      <c r="S44" s="36">
        <v>0.263984</v>
      </c>
      <c r="T44" s="36">
        <v>0.26871800000000001</v>
      </c>
      <c r="U44" s="36">
        <v>0.27401399999999998</v>
      </c>
      <c r="V44" s="36">
        <v>0.27970800000000001</v>
      </c>
      <c r="W44" s="36">
        <v>0.28563899999999998</v>
      </c>
      <c r="X44" s="36">
        <v>0.29158800000000001</v>
      </c>
      <c r="Y44" s="36">
        <v>0.297321</v>
      </c>
      <c r="Z44" s="36">
        <v>0.30280800000000002</v>
      </c>
      <c r="AA44" s="36">
        <v>0.30798700000000001</v>
      </c>
      <c r="AB44" s="36">
        <v>0.31262899999999999</v>
      </c>
      <c r="AC44" s="36">
        <v>0.31675900000000001</v>
      </c>
      <c r="AD44" s="36">
        <v>0.32063999999999998</v>
      </c>
      <c r="AE44" s="36">
        <v>0.32450499999999999</v>
      </c>
      <c r="AF44" s="36">
        <v>0.32827499999999998</v>
      </c>
      <c r="AG44" s="36">
        <v>0.33201000000000003</v>
      </c>
      <c r="AH44" s="36">
        <v>0.335698</v>
      </c>
      <c r="AI44" s="36">
        <v>0.33911400000000003</v>
      </c>
      <c r="AJ44" s="36">
        <v>0.34246599999999999</v>
      </c>
      <c r="AK44" s="36">
        <v>0.34594399999999997</v>
      </c>
      <c r="AL44" s="32">
        <v>6.757E-3</v>
      </c>
    </row>
    <row r="45" spans="1:38" ht="15" customHeight="1" x14ac:dyDescent="0.25">
      <c r="A45" s="14" t="s">
        <v>334</v>
      </c>
      <c r="B45" s="34" t="s">
        <v>81</v>
      </c>
      <c r="C45" s="36">
        <v>0.10770200000000001</v>
      </c>
      <c r="D45" s="36">
        <v>0.104495</v>
      </c>
      <c r="E45" s="36">
        <v>0.101327</v>
      </c>
      <c r="F45" s="36">
        <v>9.7806000000000004E-2</v>
      </c>
      <c r="G45" s="36">
        <v>9.4075000000000006E-2</v>
      </c>
      <c r="H45" s="36">
        <v>9.0662000000000006E-2</v>
      </c>
      <c r="I45" s="36">
        <v>8.7567000000000006E-2</v>
      </c>
      <c r="J45" s="36">
        <v>8.4667000000000006E-2</v>
      </c>
      <c r="K45" s="36">
        <v>8.1928000000000001E-2</v>
      </c>
      <c r="L45" s="36">
        <v>7.9273999999999997E-2</v>
      </c>
      <c r="M45" s="36">
        <v>7.6798000000000005E-2</v>
      </c>
      <c r="N45" s="36">
        <v>7.4514999999999998E-2</v>
      </c>
      <c r="O45" s="36">
        <v>7.2387999999999994E-2</v>
      </c>
      <c r="P45" s="36">
        <v>7.0402000000000006E-2</v>
      </c>
      <c r="Q45" s="36">
        <v>6.8495E-2</v>
      </c>
      <c r="R45" s="36">
        <v>6.6645999999999997E-2</v>
      </c>
      <c r="S45" s="36">
        <v>6.4873E-2</v>
      </c>
      <c r="T45" s="36">
        <v>6.3154000000000002E-2</v>
      </c>
      <c r="U45" s="36">
        <v>6.1491999999999998E-2</v>
      </c>
      <c r="V45" s="36">
        <v>5.9861999999999999E-2</v>
      </c>
      <c r="W45" s="36">
        <v>5.8198E-2</v>
      </c>
      <c r="X45" s="36">
        <v>5.6573999999999999E-2</v>
      </c>
      <c r="Y45" s="36">
        <v>5.4962999999999998E-2</v>
      </c>
      <c r="Z45" s="36">
        <v>5.3351999999999997E-2</v>
      </c>
      <c r="AA45" s="36">
        <v>5.1742999999999997E-2</v>
      </c>
      <c r="AB45" s="36">
        <v>5.0140999999999998E-2</v>
      </c>
      <c r="AC45" s="36">
        <v>4.8517999999999999E-2</v>
      </c>
      <c r="AD45" s="36">
        <v>4.6875E-2</v>
      </c>
      <c r="AE45" s="36">
        <v>4.5221999999999998E-2</v>
      </c>
      <c r="AF45" s="36">
        <v>4.3499000000000003E-2</v>
      </c>
      <c r="AG45" s="36">
        <v>4.1714000000000001E-2</v>
      </c>
      <c r="AH45" s="36">
        <v>3.9833E-2</v>
      </c>
      <c r="AI45" s="36">
        <v>3.7819999999999999E-2</v>
      </c>
      <c r="AJ45" s="36">
        <v>3.5661999999999999E-2</v>
      </c>
      <c r="AK45" s="36">
        <v>3.3383999999999997E-2</v>
      </c>
      <c r="AL45" s="32">
        <v>-3.3987000000000003E-2</v>
      </c>
    </row>
    <row r="46" spans="1:38" ht="15" customHeight="1" x14ac:dyDescent="0.25">
      <c r="A46" s="14" t="s">
        <v>333</v>
      </c>
      <c r="B46" s="34" t="s">
        <v>82</v>
      </c>
      <c r="C46" s="36">
        <v>0.10372000000000001</v>
      </c>
      <c r="D46" s="36">
        <v>0.10514</v>
      </c>
      <c r="E46" s="36">
        <v>0.12492399999999999</v>
      </c>
      <c r="F46" s="36">
        <v>0.117508</v>
      </c>
      <c r="G46" s="36">
        <v>0.11600199999999999</v>
      </c>
      <c r="H46" s="36">
        <v>0.11443</v>
      </c>
      <c r="I46" s="36">
        <v>0.113382</v>
      </c>
      <c r="J46" s="36">
        <v>0.112446</v>
      </c>
      <c r="K46" s="36">
        <v>0.11146499999999999</v>
      </c>
      <c r="L46" s="36">
        <v>0.110497</v>
      </c>
      <c r="M46" s="36">
        <v>0.10957600000000001</v>
      </c>
      <c r="N46" s="36">
        <v>0.10861700000000001</v>
      </c>
      <c r="O46" s="36">
        <v>0.107603</v>
      </c>
      <c r="P46" s="36">
        <v>0.106484</v>
      </c>
      <c r="Q46" s="36">
        <v>0.105349</v>
      </c>
      <c r="R46" s="36">
        <v>0.104189</v>
      </c>
      <c r="S46" s="36">
        <v>0.102961</v>
      </c>
      <c r="T46" s="36">
        <v>0.10177799999999999</v>
      </c>
      <c r="U46" s="36">
        <v>0.100672</v>
      </c>
      <c r="V46" s="36">
        <v>9.9725999999999995E-2</v>
      </c>
      <c r="W46" s="36">
        <v>9.8771999999999999E-2</v>
      </c>
      <c r="X46" s="36">
        <v>9.7900000000000001E-2</v>
      </c>
      <c r="Y46" s="36">
        <v>9.7103999999999996E-2</v>
      </c>
      <c r="Z46" s="36">
        <v>9.6418000000000004E-2</v>
      </c>
      <c r="AA46" s="36">
        <v>9.5854999999999996E-2</v>
      </c>
      <c r="AB46" s="36">
        <v>9.5370999999999997E-2</v>
      </c>
      <c r="AC46" s="36">
        <v>9.4949000000000006E-2</v>
      </c>
      <c r="AD46" s="36">
        <v>9.4624E-2</v>
      </c>
      <c r="AE46" s="36">
        <v>9.4418000000000002E-2</v>
      </c>
      <c r="AF46" s="36">
        <v>9.4257999999999995E-2</v>
      </c>
      <c r="AG46" s="36">
        <v>9.4172000000000006E-2</v>
      </c>
      <c r="AH46" s="36">
        <v>9.4128000000000003E-2</v>
      </c>
      <c r="AI46" s="36">
        <v>9.4123999999999999E-2</v>
      </c>
      <c r="AJ46" s="36">
        <v>9.4158000000000006E-2</v>
      </c>
      <c r="AK46" s="36">
        <v>9.4196000000000002E-2</v>
      </c>
      <c r="AL46" s="32">
        <v>-3.3249999999999998E-3</v>
      </c>
    </row>
    <row r="47" spans="1:38" ht="15" customHeight="1" x14ac:dyDescent="0.25">
      <c r="A47" s="14" t="s">
        <v>332</v>
      </c>
      <c r="B47" s="34" t="s">
        <v>29</v>
      </c>
      <c r="C47" s="36">
        <v>1.3925670000000001</v>
      </c>
      <c r="D47" s="36">
        <v>1.4661599999999999</v>
      </c>
      <c r="E47" s="36">
        <v>1.530673</v>
      </c>
      <c r="F47" s="36">
        <v>1.5598069999999999</v>
      </c>
      <c r="G47" s="36">
        <v>1.562589</v>
      </c>
      <c r="H47" s="36">
        <v>1.5618069999999999</v>
      </c>
      <c r="I47" s="36">
        <v>1.5633360000000001</v>
      </c>
      <c r="J47" s="36">
        <v>1.5628299999999999</v>
      </c>
      <c r="K47" s="36">
        <v>1.5628679999999999</v>
      </c>
      <c r="L47" s="36">
        <v>1.561758</v>
      </c>
      <c r="M47" s="36">
        <v>1.5712630000000001</v>
      </c>
      <c r="N47" s="36">
        <v>1.5812360000000001</v>
      </c>
      <c r="O47" s="36">
        <v>1.592749</v>
      </c>
      <c r="P47" s="36">
        <v>1.60389</v>
      </c>
      <c r="Q47" s="36">
        <v>1.6136269999999999</v>
      </c>
      <c r="R47" s="36">
        <v>1.6231979999999999</v>
      </c>
      <c r="S47" s="36">
        <v>1.6328739999999999</v>
      </c>
      <c r="T47" s="36">
        <v>1.6420159999999999</v>
      </c>
      <c r="U47" s="36">
        <v>1.6561239999999999</v>
      </c>
      <c r="V47" s="36">
        <v>1.6692359999999999</v>
      </c>
      <c r="W47" s="36">
        <v>1.682237</v>
      </c>
      <c r="X47" s="36">
        <v>1.69475</v>
      </c>
      <c r="Y47" s="36">
        <v>1.7063410000000001</v>
      </c>
      <c r="Z47" s="36">
        <v>1.717652</v>
      </c>
      <c r="AA47" s="36">
        <v>1.729074</v>
      </c>
      <c r="AB47" s="36">
        <v>1.7400530000000001</v>
      </c>
      <c r="AC47" s="36">
        <v>1.7511369999999999</v>
      </c>
      <c r="AD47" s="36">
        <v>1.762526</v>
      </c>
      <c r="AE47" s="36">
        <v>1.773752</v>
      </c>
      <c r="AF47" s="36">
        <v>1.7846850000000001</v>
      </c>
      <c r="AG47" s="36">
        <v>1.7949310000000001</v>
      </c>
      <c r="AH47" s="36">
        <v>1.8045770000000001</v>
      </c>
      <c r="AI47" s="36">
        <v>1.8121130000000001</v>
      </c>
      <c r="AJ47" s="36">
        <v>1.8185100000000001</v>
      </c>
      <c r="AK47" s="36">
        <v>1.8260149999999999</v>
      </c>
      <c r="AL47" s="32">
        <v>6.6730000000000001E-3</v>
      </c>
    </row>
    <row r="48" spans="1:38" ht="15" customHeight="1" x14ac:dyDescent="0.25">
      <c r="A48" s="14" t="s">
        <v>331</v>
      </c>
      <c r="B48" s="31" t="s">
        <v>25</v>
      </c>
      <c r="C48" s="35">
        <v>4.8020300000000002</v>
      </c>
      <c r="D48" s="35">
        <v>4.6872119999999997</v>
      </c>
      <c r="E48" s="35">
        <v>4.7939550000000004</v>
      </c>
      <c r="F48" s="35">
        <v>4.8569339999999999</v>
      </c>
      <c r="G48" s="35">
        <v>4.8069350000000002</v>
      </c>
      <c r="H48" s="35">
        <v>4.7741709999999999</v>
      </c>
      <c r="I48" s="35">
        <v>4.7600860000000003</v>
      </c>
      <c r="J48" s="35">
        <v>4.7506659999999998</v>
      </c>
      <c r="K48" s="35">
        <v>4.7441829999999996</v>
      </c>
      <c r="L48" s="35">
        <v>4.7392329999999996</v>
      </c>
      <c r="M48" s="35">
        <v>4.7488140000000003</v>
      </c>
      <c r="N48" s="35">
        <v>4.7626379999999999</v>
      </c>
      <c r="O48" s="35">
        <v>4.780996</v>
      </c>
      <c r="P48" s="35">
        <v>4.8015980000000003</v>
      </c>
      <c r="Q48" s="35">
        <v>4.8077370000000004</v>
      </c>
      <c r="R48" s="35">
        <v>4.8163020000000003</v>
      </c>
      <c r="S48" s="35">
        <v>4.8273419999999998</v>
      </c>
      <c r="T48" s="35">
        <v>4.841342</v>
      </c>
      <c r="U48" s="35">
        <v>4.865354</v>
      </c>
      <c r="V48" s="35">
        <v>4.8912089999999999</v>
      </c>
      <c r="W48" s="35">
        <v>4.9188409999999996</v>
      </c>
      <c r="X48" s="35">
        <v>4.9470330000000002</v>
      </c>
      <c r="Y48" s="35">
        <v>4.9736890000000002</v>
      </c>
      <c r="Z48" s="35">
        <v>5.0007849999999996</v>
      </c>
      <c r="AA48" s="35">
        <v>5.0168080000000002</v>
      </c>
      <c r="AB48" s="35">
        <v>5.0353070000000004</v>
      </c>
      <c r="AC48" s="35">
        <v>5.0564830000000001</v>
      </c>
      <c r="AD48" s="35">
        <v>5.0812710000000001</v>
      </c>
      <c r="AE48" s="35">
        <v>5.1091930000000003</v>
      </c>
      <c r="AF48" s="35">
        <v>5.1383359999999998</v>
      </c>
      <c r="AG48" s="35">
        <v>5.1686069999999997</v>
      </c>
      <c r="AH48" s="35">
        <v>5.1985609999999998</v>
      </c>
      <c r="AI48" s="35">
        <v>5.2220409999999999</v>
      </c>
      <c r="AJ48" s="35">
        <v>5.2446450000000002</v>
      </c>
      <c r="AK48" s="35">
        <v>5.2730199999999998</v>
      </c>
      <c r="AL48" s="29">
        <v>3.5750000000000001E-3</v>
      </c>
    </row>
    <row r="50" spans="1:38" ht="15" customHeight="1" x14ac:dyDescent="0.25">
      <c r="B50" s="31" t="s">
        <v>26</v>
      </c>
    </row>
    <row r="51" spans="1:38" ht="15" customHeight="1" x14ac:dyDescent="0.25">
      <c r="A51" s="14" t="s">
        <v>330</v>
      </c>
      <c r="B51" s="34" t="s">
        <v>73</v>
      </c>
      <c r="C51" s="36">
        <v>2.7176749999999998</v>
      </c>
      <c r="D51" s="36">
        <v>2.7556159999999998</v>
      </c>
      <c r="E51" s="36">
        <v>3.1220349999999999</v>
      </c>
      <c r="F51" s="36">
        <v>2.9850819999999998</v>
      </c>
      <c r="G51" s="36">
        <v>2.9661390000000001</v>
      </c>
      <c r="H51" s="36">
        <v>2.9484379999999999</v>
      </c>
      <c r="I51" s="36">
        <v>2.9354140000000002</v>
      </c>
      <c r="J51" s="36">
        <v>2.9215939999999998</v>
      </c>
      <c r="K51" s="36">
        <v>2.905767</v>
      </c>
      <c r="L51" s="36">
        <v>2.8914499999999999</v>
      </c>
      <c r="M51" s="36">
        <v>2.8808129999999998</v>
      </c>
      <c r="N51" s="36">
        <v>2.8713760000000002</v>
      </c>
      <c r="O51" s="36">
        <v>2.8629069999999999</v>
      </c>
      <c r="P51" s="36">
        <v>2.853186</v>
      </c>
      <c r="Q51" s="36">
        <v>2.8447469999999999</v>
      </c>
      <c r="R51" s="36">
        <v>2.8371900000000001</v>
      </c>
      <c r="S51" s="36">
        <v>2.8288519999999999</v>
      </c>
      <c r="T51" s="36">
        <v>2.8209209999999998</v>
      </c>
      <c r="U51" s="36">
        <v>2.8132600000000001</v>
      </c>
      <c r="V51" s="36">
        <v>2.8073640000000002</v>
      </c>
      <c r="W51" s="36">
        <v>2.7995679999999998</v>
      </c>
      <c r="X51" s="36">
        <v>2.7914530000000002</v>
      </c>
      <c r="Y51" s="36">
        <v>2.7826550000000001</v>
      </c>
      <c r="Z51" s="36">
        <v>2.7739959999999999</v>
      </c>
      <c r="AA51" s="36">
        <v>2.765679</v>
      </c>
      <c r="AB51" s="36">
        <v>2.7569569999999999</v>
      </c>
      <c r="AC51" s="36">
        <v>2.7472270000000001</v>
      </c>
      <c r="AD51" s="36">
        <v>2.7381169999999999</v>
      </c>
      <c r="AE51" s="36">
        <v>2.7302770000000001</v>
      </c>
      <c r="AF51" s="36">
        <v>2.7219060000000002</v>
      </c>
      <c r="AG51" s="36">
        <v>2.713829</v>
      </c>
      <c r="AH51" s="36">
        <v>2.7057020000000001</v>
      </c>
      <c r="AI51" s="36">
        <v>2.6976469999999999</v>
      </c>
      <c r="AJ51" s="36">
        <v>2.6894200000000001</v>
      </c>
      <c r="AK51" s="36">
        <v>2.6806390000000002</v>
      </c>
      <c r="AL51" s="32">
        <v>-8.3600000000000005E-4</v>
      </c>
    </row>
    <row r="52" spans="1:38" ht="15" customHeight="1" x14ac:dyDescent="0.25">
      <c r="A52" s="14" t="s">
        <v>329</v>
      </c>
      <c r="B52" s="34" t="s">
        <v>74</v>
      </c>
      <c r="C52" s="36">
        <v>2.4573999999999999E-2</v>
      </c>
      <c r="D52" s="36">
        <v>2.0975000000000001E-2</v>
      </c>
      <c r="E52" s="36">
        <v>1.9906E-2</v>
      </c>
      <c r="F52" s="36">
        <v>2.2169000000000001E-2</v>
      </c>
      <c r="G52" s="36">
        <v>2.1995000000000001E-2</v>
      </c>
      <c r="H52" s="36">
        <v>2.1791999999999999E-2</v>
      </c>
      <c r="I52" s="36">
        <v>2.1616E-2</v>
      </c>
      <c r="J52" s="36">
        <v>2.1427999999999999E-2</v>
      </c>
      <c r="K52" s="36">
        <v>2.1238E-2</v>
      </c>
      <c r="L52" s="36">
        <v>2.1051E-2</v>
      </c>
      <c r="M52" s="36">
        <v>2.0889999999999999E-2</v>
      </c>
      <c r="N52" s="36">
        <v>2.0735E-2</v>
      </c>
      <c r="O52" s="36">
        <v>2.0596E-2</v>
      </c>
      <c r="P52" s="36">
        <v>2.0459000000000001E-2</v>
      </c>
      <c r="Q52" s="36">
        <v>2.0351999999999999E-2</v>
      </c>
      <c r="R52" s="36">
        <v>2.027E-2</v>
      </c>
      <c r="S52" s="36">
        <v>2.0187E-2</v>
      </c>
      <c r="T52" s="36">
        <v>2.0105000000000001E-2</v>
      </c>
      <c r="U52" s="36">
        <v>2.0036000000000002E-2</v>
      </c>
      <c r="V52" s="36">
        <v>1.9973000000000001E-2</v>
      </c>
      <c r="W52" s="36">
        <v>1.9909E-2</v>
      </c>
      <c r="X52" s="36">
        <v>1.9859999999999999E-2</v>
      </c>
      <c r="Y52" s="36">
        <v>1.9812E-2</v>
      </c>
      <c r="Z52" s="36">
        <v>1.9786000000000002E-2</v>
      </c>
      <c r="AA52" s="36">
        <v>1.9762999999999999E-2</v>
      </c>
      <c r="AB52" s="36">
        <v>1.9748999999999999E-2</v>
      </c>
      <c r="AC52" s="36">
        <v>1.9734999999999999E-2</v>
      </c>
      <c r="AD52" s="36">
        <v>1.9732E-2</v>
      </c>
      <c r="AE52" s="36">
        <v>1.9737000000000001E-2</v>
      </c>
      <c r="AF52" s="36">
        <v>1.9737000000000001E-2</v>
      </c>
      <c r="AG52" s="36">
        <v>1.9744999999999999E-2</v>
      </c>
      <c r="AH52" s="36">
        <v>1.975E-2</v>
      </c>
      <c r="AI52" s="36">
        <v>1.976E-2</v>
      </c>
      <c r="AJ52" s="36">
        <v>1.9767E-2</v>
      </c>
      <c r="AK52" s="36">
        <v>1.9779999999999999E-2</v>
      </c>
      <c r="AL52" s="32">
        <v>-1.7769999999999999E-3</v>
      </c>
    </row>
    <row r="53" spans="1:38" ht="15" customHeight="1" x14ac:dyDescent="0.25">
      <c r="A53" s="14" t="s">
        <v>328</v>
      </c>
      <c r="B53" s="34" t="s">
        <v>75</v>
      </c>
      <c r="C53" s="36">
        <v>1.253158</v>
      </c>
      <c r="D53" s="36">
        <v>1.257093</v>
      </c>
      <c r="E53" s="36">
        <v>1.265042</v>
      </c>
      <c r="F53" s="36">
        <v>1.2722169999999999</v>
      </c>
      <c r="G53" s="36">
        <v>1.2787770000000001</v>
      </c>
      <c r="H53" s="36">
        <v>1.2877460000000001</v>
      </c>
      <c r="I53" s="36">
        <v>1.29908</v>
      </c>
      <c r="J53" s="36">
        <v>1.310181</v>
      </c>
      <c r="K53" s="36">
        <v>1.3189550000000001</v>
      </c>
      <c r="L53" s="36">
        <v>1.326514</v>
      </c>
      <c r="M53" s="36">
        <v>1.335321</v>
      </c>
      <c r="N53" s="36">
        <v>1.344249</v>
      </c>
      <c r="O53" s="36">
        <v>1.3527579999999999</v>
      </c>
      <c r="P53" s="36">
        <v>1.359415</v>
      </c>
      <c r="Q53" s="36">
        <v>1.365791</v>
      </c>
      <c r="R53" s="36">
        <v>1.3710910000000001</v>
      </c>
      <c r="S53" s="36">
        <v>1.3746480000000001</v>
      </c>
      <c r="T53" s="36">
        <v>1.3767039999999999</v>
      </c>
      <c r="U53" s="36">
        <v>1.377618</v>
      </c>
      <c r="V53" s="36">
        <v>1.3777299999999999</v>
      </c>
      <c r="W53" s="36">
        <v>1.3765849999999999</v>
      </c>
      <c r="X53" s="36">
        <v>1.375386</v>
      </c>
      <c r="Y53" s="36">
        <v>1.3750180000000001</v>
      </c>
      <c r="Z53" s="36">
        <v>1.3764860000000001</v>
      </c>
      <c r="AA53" s="36">
        <v>1.380366</v>
      </c>
      <c r="AB53" s="36">
        <v>1.3862449999999999</v>
      </c>
      <c r="AC53" s="36">
        <v>1.393308</v>
      </c>
      <c r="AD53" s="36">
        <v>1.4019569999999999</v>
      </c>
      <c r="AE53" s="36">
        <v>1.411645</v>
      </c>
      <c r="AF53" s="36">
        <v>1.4215789999999999</v>
      </c>
      <c r="AG53" s="36">
        <v>1.4315450000000001</v>
      </c>
      <c r="AH53" s="36">
        <v>1.441554</v>
      </c>
      <c r="AI53" s="36">
        <v>1.4514640000000001</v>
      </c>
      <c r="AJ53" s="36">
        <v>1.4608369999999999</v>
      </c>
      <c r="AK53" s="36">
        <v>1.4700089999999999</v>
      </c>
      <c r="AL53" s="32">
        <v>4.7530000000000003E-3</v>
      </c>
    </row>
    <row r="54" spans="1:38" ht="15" customHeight="1" x14ac:dyDescent="0.25">
      <c r="A54" s="14" t="s">
        <v>327</v>
      </c>
      <c r="B54" s="34" t="s">
        <v>21</v>
      </c>
      <c r="C54" s="36">
        <v>0.21043200000000001</v>
      </c>
      <c r="D54" s="36">
        <v>0.21079600000000001</v>
      </c>
      <c r="E54" s="36">
        <v>0.21132200000000001</v>
      </c>
      <c r="F54" s="36">
        <v>0.21192</v>
      </c>
      <c r="G54" s="36">
        <v>0.21258299999999999</v>
      </c>
      <c r="H54" s="36">
        <v>0.213281</v>
      </c>
      <c r="I54" s="36">
        <v>0.214031</v>
      </c>
      <c r="J54" s="36">
        <v>0.214869</v>
      </c>
      <c r="K54" s="36">
        <v>0.21576100000000001</v>
      </c>
      <c r="L54" s="36">
        <v>0.21673200000000001</v>
      </c>
      <c r="M54" s="36">
        <v>0.21779799999999999</v>
      </c>
      <c r="N54" s="36">
        <v>0.21890200000000001</v>
      </c>
      <c r="O54" s="36">
        <v>0.21998100000000001</v>
      </c>
      <c r="P54" s="36">
        <v>0.22109599999999999</v>
      </c>
      <c r="Q54" s="36">
        <v>0.22225500000000001</v>
      </c>
      <c r="R54" s="36">
        <v>0.22339300000000001</v>
      </c>
      <c r="S54" s="36">
        <v>0.22451599999999999</v>
      </c>
      <c r="T54" s="36">
        <v>0.22566</v>
      </c>
      <c r="U54" s="36">
        <v>0.226854</v>
      </c>
      <c r="V54" s="36">
        <v>0.228106</v>
      </c>
      <c r="W54" s="36">
        <v>0.229383</v>
      </c>
      <c r="X54" s="36">
        <v>0.23066999999999999</v>
      </c>
      <c r="Y54" s="36">
        <v>0.231957</v>
      </c>
      <c r="Z54" s="36">
        <v>0.23324700000000001</v>
      </c>
      <c r="AA54" s="36">
        <v>0.23457600000000001</v>
      </c>
      <c r="AB54" s="36">
        <v>0.23594399999999999</v>
      </c>
      <c r="AC54" s="36">
        <v>0.237348</v>
      </c>
      <c r="AD54" s="36">
        <v>0.238812</v>
      </c>
      <c r="AE54" s="36">
        <v>0.240341</v>
      </c>
      <c r="AF54" s="36">
        <v>0.24191299999999999</v>
      </c>
      <c r="AG54" s="36">
        <v>0.243483</v>
      </c>
      <c r="AH54" s="36">
        <v>0.24501400000000001</v>
      </c>
      <c r="AI54" s="36">
        <v>0.246473</v>
      </c>
      <c r="AJ54" s="36">
        <v>0.24784</v>
      </c>
      <c r="AK54" s="36">
        <v>0.24915000000000001</v>
      </c>
      <c r="AL54" s="32">
        <v>5.078E-3</v>
      </c>
    </row>
    <row r="55" spans="1:38" ht="15" customHeight="1" x14ac:dyDescent="0.25">
      <c r="A55" s="14" t="s">
        <v>326</v>
      </c>
      <c r="B55" s="34" t="s">
        <v>76</v>
      </c>
      <c r="C55" s="36">
        <v>5.1213000000000002E-2</v>
      </c>
      <c r="D55" s="36">
        <v>5.1312999999999998E-2</v>
      </c>
      <c r="E55" s="36">
        <v>5.1575999999999997E-2</v>
      </c>
      <c r="F55" s="36">
        <v>5.1773E-2</v>
      </c>
      <c r="G55" s="36">
        <v>5.2028999999999999E-2</v>
      </c>
      <c r="H55" s="36">
        <v>5.2335E-2</v>
      </c>
      <c r="I55" s="36">
        <v>5.2731E-2</v>
      </c>
      <c r="J55" s="36">
        <v>5.3131999999999999E-2</v>
      </c>
      <c r="K55" s="36">
        <v>5.3409999999999999E-2</v>
      </c>
      <c r="L55" s="36">
        <v>5.3755999999999998E-2</v>
      </c>
      <c r="M55" s="36">
        <v>5.4232000000000002E-2</v>
      </c>
      <c r="N55" s="36">
        <v>5.4799E-2</v>
      </c>
      <c r="O55" s="36">
        <v>5.5427999999999998E-2</v>
      </c>
      <c r="P55" s="36">
        <v>5.6051999999999998E-2</v>
      </c>
      <c r="Q55" s="36">
        <v>5.6748E-2</v>
      </c>
      <c r="R55" s="36">
        <v>5.7495999999999998E-2</v>
      </c>
      <c r="S55" s="36">
        <v>5.8275E-2</v>
      </c>
      <c r="T55" s="36">
        <v>5.9079E-2</v>
      </c>
      <c r="U55" s="36">
        <v>5.9916999999999998E-2</v>
      </c>
      <c r="V55" s="36">
        <v>6.0787000000000001E-2</v>
      </c>
      <c r="W55" s="36">
        <v>6.1644999999999998E-2</v>
      </c>
      <c r="X55" s="36">
        <v>6.2503000000000003E-2</v>
      </c>
      <c r="Y55" s="36">
        <v>6.3354999999999995E-2</v>
      </c>
      <c r="Z55" s="36">
        <v>6.4207E-2</v>
      </c>
      <c r="AA55" s="36">
        <v>6.5060000000000007E-2</v>
      </c>
      <c r="AB55" s="36">
        <v>6.5894999999999995E-2</v>
      </c>
      <c r="AC55" s="36">
        <v>6.6696000000000005E-2</v>
      </c>
      <c r="AD55" s="36">
        <v>6.7500000000000004E-2</v>
      </c>
      <c r="AE55" s="36">
        <v>6.8307999999999994E-2</v>
      </c>
      <c r="AF55" s="36">
        <v>6.9101999999999997E-2</v>
      </c>
      <c r="AG55" s="36">
        <v>6.9885000000000003E-2</v>
      </c>
      <c r="AH55" s="36">
        <v>7.0669999999999997E-2</v>
      </c>
      <c r="AI55" s="36">
        <v>7.1453000000000003E-2</v>
      </c>
      <c r="AJ55" s="36">
        <v>7.2220999999999994E-2</v>
      </c>
      <c r="AK55" s="36">
        <v>7.2985999999999995E-2</v>
      </c>
      <c r="AL55" s="32">
        <v>1.0734E-2</v>
      </c>
    </row>
    <row r="56" spans="1:38" ht="15" customHeight="1" x14ac:dyDescent="0.25">
      <c r="A56" s="14" t="s">
        <v>325</v>
      </c>
      <c r="B56" s="34" t="s">
        <v>83</v>
      </c>
      <c r="C56" s="36">
        <v>0.24873999999999999</v>
      </c>
      <c r="D56" s="36">
        <v>0.247304</v>
      </c>
      <c r="E56" s="36">
        <v>0.24616199999999999</v>
      </c>
      <c r="F56" s="36">
        <v>0.24446899999999999</v>
      </c>
      <c r="G56" s="36">
        <v>0.242753</v>
      </c>
      <c r="H56" s="36">
        <v>0.241142</v>
      </c>
      <c r="I56" s="36">
        <v>0.23983299999999999</v>
      </c>
      <c r="J56" s="36">
        <v>0.23841699999999999</v>
      </c>
      <c r="K56" s="36">
        <v>0.236597</v>
      </c>
      <c r="L56" s="36">
        <v>0.23494399999999999</v>
      </c>
      <c r="M56" s="36">
        <v>0.233678</v>
      </c>
      <c r="N56" s="36">
        <v>0.232603</v>
      </c>
      <c r="O56" s="36">
        <v>0.231658</v>
      </c>
      <c r="P56" s="36">
        <v>0.23053999999999999</v>
      </c>
      <c r="Q56" s="36">
        <v>0.22953699999999999</v>
      </c>
      <c r="R56" s="36">
        <v>0.22858800000000001</v>
      </c>
      <c r="S56" s="36">
        <v>0.22767299999999999</v>
      </c>
      <c r="T56" s="36">
        <v>0.226745</v>
      </c>
      <c r="U56" s="36">
        <v>0.22581999999999999</v>
      </c>
      <c r="V56" s="36">
        <v>0.224909</v>
      </c>
      <c r="W56" s="36">
        <v>0.223912</v>
      </c>
      <c r="X56" s="36">
        <v>0.222915</v>
      </c>
      <c r="Y56" s="36">
        <v>0.22192899999999999</v>
      </c>
      <c r="Z56" s="36">
        <v>0.22098999999999999</v>
      </c>
      <c r="AA56" s="36">
        <v>0.22009000000000001</v>
      </c>
      <c r="AB56" s="36">
        <v>0.21917800000000001</v>
      </c>
      <c r="AC56" s="36">
        <v>0.21820800000000001</v>
      </c>
      <c r="AD56" s="36">
        <v>0.21729499999999999</v>
      </c>
      <c r="AE56" s="36">
        <v>0.216414</v>
      </c>
      <c r="AF56" s="36">
        <v>0.2155</v>
      </c>
      <c r="AG56" s="36">
        <v>0.21457399999999999</v>
      </c>
      <c r="AH56" s="36">
        <v>0.21366099999999999</v>
      </c>
      <c r="AI56" s="36">
        <v>0.21276700000000001</v>
      </c>
      <c r="AJ56" s="36">
        <v>0.21184900000000001</v>
      </c>
      <c r="AK56" s="36">
        <v>0.210928</v>
      </c>
      <c r="AL56" s="32">
        <v>-4.81E-3</v>
      </c>
    </row>
    <row r="57" spans="1:38" ht="15" customHeight="1" x14ac:dyDescent="0.25">
      <c r="A57" s="14" t="s">
        <v>324</v>
      </c>
      <c r="B57" s="31" t="s">
        <v>25</v>
      </c>
      <c r="C57" s="35">
        <v>4.5057910000000003</v>
      </c>
      <c r="D57" s="35">
        <v>4.5430989999999998</v>
      </c>
      <c r="E57" s="35">
        <v>4.9160430000000002</v>
      </c>
      <c r="F57" s="35">
        <v>4.7876310000000002</v>
      </c>
      <c r="G57" s="35">
        <v>4.7742760000000004</v>
      </c>
      <c r="H57" s="35">
        <v>4.7647349999999999</v>
      </c>
      <c r="I57" s="35">
        <v>4.7627059999999997</v>
      </c>
      <c r="J57" s="35">
        <v>4.7596210000000001</v>
      </c>
      <c r="K57" s="35">
        <v>4.751728</v>
      </c>
      <c r="L57" s="35">
        <v>4.7444480000000002</v>
      </c>
      <c r="M57" s="35">
        <v>4.742731</v>
      </c>
      <c r="N57" s="35">
        <v>4.7426659999999998</v>
      </c>
      <c r="O57" s="35">
        <v>4.7433269999999998</v>
      </c>
      <c r="P57" s="35">
        <v>4.7407469999999998</v>
      </c>
      <c r="Q57" s="35">
        <v>4.7394299999999996</v>
      </c>
      <c r="R57" s="35">
        <v>4.7380279999999999</v>
      </c>
      <c r="S57" s="35">
        <v>4.7341530000000001</v>
      </c>
      <c r="T57" s="35">
        <v>4.7292160000000001</v>
      </c>
      <c r="U57" s="35">
        <v>4.7235040000000001</v>
      </c>
      <c r="V57" s="35">
        <v>4.7188679999999996</v>
      </c>
      <c r="W57" s="35">
        <v>4.7110029999999998</v>
      </c>
      <c r="X57" s="35">
        <v>4.7027869999999998</v>
      </c>
      <c r="Y57" s="35">
        <v>4.6947260000000002</v>
      </c>
      <c r="Z57" s="35">
        <v>4.6887119999999998</v>
      </c>
      <c r="AA57" s="35">
        <v>4.6855330000000004</v>
      </c>
      <c r="AB57" s="35">
        <v>4.6839690000000003</v>
      </c>
      <c r="AC57" s="35">
        <v>4.6825210000000004</v>
      </c>
      <c r="AD57" s="35">
        <v>4.6834129999999998</v>
      </c>
      <c r="AE57" s="35">
        <v>4.6867219999999996</v>
      </c>
      <c r="AF57" s="35">
        <v>4.6897359999999999</v>
      </c>
      <c r="AG57" s="35">
        <v>4.6930620000000003</v>
      </c>
      <c r="AH57" s="35">
        <v>4.6963520000000001</v>
      </c>
      <c r="AI57" s="35">
        <v>4.6995639999999996</v>
      </c>
      <c r="AJ57" s="35">
        <v>4.7019359999999999</v>
      </c>
      <c r="AK57" s="35">
        <v>4.7034909999999996</v>
      </c>
      <c r="AL57" s="29">
        <v>1.052E-3</v>
      </c>
    </row>
    <row r="58" spans="1:38" ht="15" customHeight="1" x14ac:dyDescent="0.25">
      <c r="F58" s="74"/>
    </row>
    <row r="59" spans="1:38" ht="15" customHeight="1" x14ac:dyDescent="0.25">
      <c r="B59" s="31" t="s">
        <v>28</v>
      </c>
    </row>
    <row r="60" spans="1:38" ht="15" customHeight="1" x14ac:dyDescent="0.25">
      <c r="A60" s="14" t="s">
        <v>323</v>
      </c>
      <c r="B60" s="34" t="s">
        <v>73</v>
      </c>
      <c r="C60" s="36">
        <v>0.37859599999999999</v>
      </c>
      <c r="D60" s="36">
        <v>0.41920499999999999</v>
      </c>
      <c r="E60" s="36">
        <v>0.45905499999999999</v>
      </c>
      <c r="F60" s="36">
        <v>0.422705</v>
      </c>
      <c r="G60" s="36">
        <v>0.40915400000000002</v>
      </c>
      <c r="H60" s="36">
        <v>0.39509499999999997</v>
      </c>
      <c r="I60" s="36">
        <v>0.383548</v>
      </c>
      <c r="J60" s="36">
        <v>0.37425900000000001</v>
      </c>
      <c r="K60" s="36">
        <v>0.36607000000000001</v>
      </c>
      <c r="L60" s="36">
        <v>0.35852699999999998</v>
      </c>
      <c r="M60" s="36">
        <v>0.35146899999999998</v>
      </c>
      <c r="N60" s="36">
        <v>0.34437499999999999</v>
      </c>
      <c r="O60" s="36">
        <v>0.33729399999999998</v>
      </c>
      <c r="P60" s="36">
        <v>0.330179</v>
      </c>
      <c r="Q60" s="36">
        <v>0.323237</v>
      </c>
      <c r="R60" s="36">
        <v>0.31657200000000002</v>
      </c>
      <c r="S60" s="36">
        <v>0.31016899999999997</v>
      </c>
      <c r="T60" s="36">
        <v>0.30402800000000002</v>
      </c>
      <c r="U60" s="36">
        <v>0.298126</v>
      </c>
      <c r="V60" s="36">
        <v>0.29253699999999999</v>
      </c>
      <c r="W60" s="36">
        <v>0.28717100000000001</v>
      </c>
      <c r="X60" s="36">
        <v>0.28168199999999999</v>
      </c>
      <c r="Y60" s="36">
        <v>0.27648400000000001</v>
      </c>
      <c r="Z60" s="36">
        <v>0.27146399999999998</v>
      </c>
      <c r="AA60" s="36">
        <v>0.26667600000000002</v>
      </c>
      <c r="AB60" s="36">
        <v>0.26190600000000003</v>
      </c>
      <c r="AC60" s="36">
        <v>0.25731199999999999</v>
      </c>
      <c r="AD60" s="36">
        <v>0.25280000000000002</v>
      </c>
      <c r="AE60" s="36">
        <v>0.24846499999999999</v>
      </c>
      <c r="AF60" s="36">
        <v>0.24416399999999999</v>
      </c>
      <c r="AG60" s="36">
        <v>0.240011</v>
      </c>
      <c r="AH60" s="36">
        <v>0.23585100000000001</v>
      </c>
      <c r="AI60" s="36">
        <v>0.23170199999999999</v>
      </c>
      <c r="AJ60" s="36">
        <v>0.22772300000000001</v>
      </c>
      <c r="AK60" s="36">
        <v>0.2238</v>
      </c>
      <c r="AL60" s="32">
        <v>-1.8839000000000002E-2</v>
      </c>
    </row>
    <row r="61" spans="1:38" ht="15" customHeight="1" x14ac:dyDescent="0.25">
      <c r="A61" s="14" t="s">
        <v>322</v>
      </c>
      <c r="B61" s="34" t="s">
        <v>75</v>
      </c>
      <c r="C61" s="36">
        <v>4.5468000000000001E-2</v>
      </c>
      <c r="D61" s="36">
        <v>4.3227000000000002E-2</v>
      </c>
      <c r="E61" s="36">
        <v>4.0573999999999999E-2</v>
      </c>
      <c r="F61" s="36">
        <v>3.8087999999999997E-2</v>
      </c>
      <c r="G61" s="36">
        <v>3.5534999999999997E-2</v>
      </c>
      <c r="H61" s="36">
        <v>3.3288999999999999E-2</v>
      </c>
      <c r="I61" s="36">
        <v>3.1480000000000001E-2</v>
      </c>
      <c r="J61" s="36">
        <v>3.0086999999999999E-2</v>
      </c>
      <c r="K61" s="36">
        <v>2.9064E-2</v>
      </c>
      <c r="L61" s="36">
        <v>2.8039999999999999E-2</v>
      </c>
      <c r="M61" s="36">
        <v>2.7059E-2</v>
      </c>
      <c r="N61" s="36">
        <v>2.6091E-2</v>
      </c>
      <c r="O61" s="36">
        <v>2.5141E-2</v>
      </c>
      <c r="P61" s="36">
        <v>2.4211E-2</v>
      </c>
      <c r="Q61" s="36">
        <v>2.3324999999999999E-2</v>
      </c>
      <c r="R61" s="36">
        <v>2.2468999999999999E-2</v>
      </c>
      <c r="S61" s="36">
        <v>2.1649000000000002E-2</v>
      </c>
      <c r="T61" s="36">
        <v>2.0854999999999999E-2</v>
      </c>
      <c r="U61" s="36">
        <v>2.0083E-2</v>
      </c>
      <c r="V61" s="36">
        <v>1.9342000000000002E-2</v>
      </c>
      <c r="W61" s="36">
        <v>1.8638999999999999E-2</v>
      </c>
      <c r="X61" s="36">
        <v>1.7957000000000001E-2</v>
      </c>
      <c r="Y61" s="36">
        <v>1.7329000000000001E-2</v>
      </c>
      <c r="Z61" s="36">
        <v>1.6756E-2</v>
      </c>
      <c r="AA61" s="36">
        <v>1.6243E-2</v>
      </c>
      <c r="AB61" s="36">
        <v>1.5781E-2</v>
      </c>
      <c r="AC61" s="36">
        <v>1.5370999999999999E-2</v>
      </c>
      <c r="AD61" s="36">
        <v>1.4999E-2</v>
      </c>
      <c r="AE61" s="36">
        <v>1.4659999999999999E-2</v>
      </c>
      <c r="AF61" s="36">
        <v>1.4342000000000001E-2</v>
      </c>
      <c r="AG61" s="36">
        <v>1.4045999999999999E-2</v>
      </c>
      <c r="AH61" s="36">
        <v>1.3762999999999999E-2</v>
      </c>
      <c r="AI61" s="36">
        <v>1.3491E-2</v>
      </c>
      <c r="AJ61" s="36">
        <v>1.324E-2</v>
      </c>
      <c r="AK61" s="36">
        <v>1.3002E-2</v>
      </c>
      <c r="AL61" s="32">
        <v>-3.5750999999999998E-2</v>
      </c>
    </row>
    <row r="62" spans="1:38" ht="15" customHeight="1" x14ac:dyDescent="0.25">
      <c r="A62" s="14" t="s">
        <v>321</v>
      </c>
      <c r="B62" s="34" t="s">
        <v>33</v>
      </c>
      <c r="C62" s="36">
        <v>7.2820000000000003E-3</v>
      </c>
      <c r="D62" s="36">
        <v>7.3140000000000002E-3</v>
      </c>
      <c r="E62" s="36">
        <v>7.241E-3</v>
      </c>
      <c r="F62" s="36">
        <v>7.1549999999999999E-3</v>
      </c>
      <c r="G62" s="36">
        <v>7.0289999999999997E-3</v>
      </c>
      <c r="H62" s="36">
        <v>6.9119999999999997E-3</v>
      </c>
      <c r="I62" s="36">
        <v>6.8300000000000001E-3</v>
      </c>
      <c r="J62" s="36">
        <v>6.7799999999999996E-3</v>
      </c>
      <c r="K62" s="36">
        <v>6.7369999999999999E-3</v>
      </c>
      <c r="L62" s="36">
        <v>6.698E-3</v>
      </c>
      <c r="M62" s="36">
        <v>6.6629999999999997E-3</v>
      </c>
      <c r="N62" s="36">
        <v>6.6259999999999999E-3</v>
      </c>
      <c r="O62" s="36">
        <v>6.5880000000000001E-3</v>
      </c>
      <c r="P62" s="36">
        <v>6.5469999999999999E-3</v>
      </c>
      <c r="Q62" s="36">
        <v>6.5079999999999999E-3</v>
      </c>
      <c r="R62" s="36">
        <v>6.4689999999999999E-3</v>
      </c>
      <c r="S62" s="36">
        <v>6.4320000000000002E-3</v>
      </c>
      <c r="T62" s="36">
        <v>6.3959999999999998E-3</v>
      </c>
      <c r="U62" s="36">
        <v>6.3610000000000003E-3</v>
      </c>
      <c r="V62" s="36">
        <v>6.3270000000000002E-3</v>
      </c>
      <c r="W62" s="36">
        <v>6.2950000000000002E-3</v>
      </c>
      <c r="X62" s="36">
        <v>6.2589999999999998E-3</v>
      </c>
      <c r="Y62" s="36">
        <v>6.2249999999999996E-3</v>
      </c>
      <c r="Z62" s="36">
        <v>6.1919999999999996E-3</v>
      </c>
      <c r="AA62" s="36">
        <v>6.1609999999999998E-3</v>
      </c>
      <c r="AB62" s="36">
        <v>6.13E-3</v>
      </c>
      <c r="AC62" s="36">
        <v>6.1019999999999998E-3</v>
      </c>
      <c r="AD62" s="36">
        <v>6.0759999999999998E-3</v>
      </c>
      <c r="AE62" s="36">
        <v>6.0520000000000001E-3</v>
      </c>
      <c r="AF62" s="36">
        <v>6.0270000000000002E-3</v>
      </c>
      <c r="AG62" s="36">
        <v>6.0049999999999999E-3</v>
      </c>
      <c r="AH62" s="36">
        <v>5.9800000000000001E-3</v>
      </c>
      <c r="AI62" s="36">
        <v>5.9550000000000002E-3</v>
      </c>
      <c r="AJ62" s="36">
        <v>5.9309999999999996E-3</v>
      </c>
      <c r="AK62" s="36">
        <v>5.9080000000000001E-3</v>
      </c>
      <c r="AL62" s="32">
        <v>-6.4460000000000003E-3</v>
      </c>
    </row>
    <row r="63" spans="1:38" ht="15" customHeight="1" x14ac:dyDescent="0.25">
      <c r="A63" s="14" t="s">
        <v>320</v>
      </c>
      <c r="B63" s="31" t="s">
        <v>25</v>
      </c>
      <c r="C63" s="35">
        <v>0.43134699999999998</v>
      </c>
      <c r="D63" s="35">
        <v>0.46974500000000002</v>
      </c>
      <c r="E63" s="35">
        <v>0.50687099999999996</v>
      </c>
      <c r="F63" s="35">
        <v>0.46794799999999998</v>
      </c>
      <c r="G63" s="35">
        <v>0.45171899999999998</v>
      </c>
      <c r="H63" s="35">
        <v>0.43529600000000002</v>
      </c>
      <c r="I63" s="35">
        <v>0.42185800000000001</v>
      </c>
      <c r="J63" s="35">
        <v>0.41112599999999999</v>
      </c>
      <c r="K63" s="35">
        <v>0.40187099999999998</v>
      </c>
      <c r="L63" s="35">
        <v>0.39326499999999998</v>
      </c>
      <c r="M63" s="35">
        <v>0.38519100000000001</v>
      </c>
      <c r="N63" s="35">
        <v>0.37709199999999998</v>
      </c>
      <c r="O63" s="35">
        <v>0.36902299999999999</v>
      </c>
      <c r="P63" s="35">
        <v>0.36093799999999998</v>
      </c>
      <c r="Q63" s="35">
        <v>0.35306999999999999</v>
      </c>
      <c r="R63" s="35">
        <v>0.34551100000000001</v>
      </c>
      <c r="S63" s="35">
        <v>0.33825</v>
      </c>
      <c r="T63" s="35">
        <v>0.33127899999999999</v>
      </c>
      <c r="U63" s="35">
        <v>0.32457000000000003</v>
      </c>
      <c r="V63" s="35">
        <v>0.31820700000000002</v>
      </c>
      <c r="W63" s="35">
        <v>0.31210500000000002</v>
      </c>
      <c r="X63" s="35">
        <v>0.305898</v>
      </c>
      <c r="Y63" s="35">
        <v>0.30003800000000003</v>
      </c>
      <c r="Z63" s="35">
        <v>0.29441200000000001</v>
      </c>
      <c r="AA63" s="35">
        <v>0.28908</v>
      </c>
      <c r="AB63" s="35">
        <v>0.28381800000000001</v>
      </c>
      <c r="AC63" s="35">
        <v>0.27878399999999998</v>
      </c>
      <c r="AD63" s="35">
        <v>0.27387600000000001</v>
      </c>
      <c r="AE63" s="35">
        <v>0.269177</v>
      </c>
      <c r="AF63" s="35">
        <v>0.26453300000000002</v>
      </c>
      <c r="AG63" s="35">
        <v>0.26006200000000002</v>
      </c>
      <c r="AH63" s="35">
        <v>0.25559399999999999</v>
      </c>
      <c r="AI63" s="35">
        <v>0.25114799999999998</v>
      </c>
      <c r="AJ63" s="35">
        <v>0.246895</v>
      </c>
      <c r="AK63" s="35">
        <v>0.24271000000000001</v>
      </c>
      <c r="AL63" s="29">
        <v>-1.9810999999999999E-2</v>
      </c>
    </row>
    <row r="64" spans="1:38" ht="15" customHeight="1" x14ac:dyDescent="0.25">
      <c r="F64" s="74"/>
    </row>
    <row r="65" spans="1:38" ht="15" customHeight="1" x14ac:dyDescent="0.25">
      <c r="B65" s="31" t="s">
        <v>84</v>
      </c>
    </row>
    <row r="66" spans="1:38" ht="15" customHeight="1" x14ac:dyDescent="0.25">
      <c r="A66" s="14" t="s">
        <v>319</v>
      </c>
      <c r="B66" s="34" t="s">
        <v>73</v>
      </c>
      <c r="C66" s="36">
        <v>0.29843900000000001</v>
      </c>
      <c r="D66" s="36">
        <v>0.355354</v>
      </c>
      <c r="E66" s="36">
        <v>0.31826100000000002</v>
      </c>
      <c r="F66" s="36">
        <v>0.30390800000000001</v>
      </c>
      <c r="G66" s="36">
        <v>0.298568</v>
      </c>
      <c r="H66" s="36">
        <v>0.29291299999999998</v>
      </c>
      <c r="I66" s="36">
        <v>0.28747600000000001</v>
      </c>
      <c r="J66" s="36">
        <v>0.28270200000000001</v>
      </c>
      <c r="K66" s="36">
        <v>0.27812399999999998</v>
      </c>
      <c r="L66" s="36">
        <v>0.27403100000000002</v>
      </c>
      <c r="M66" s="36">
        <v>0.27030199999999999</v>
      </c>
      <c r="N66" s="36">
        <v>0.26683499999999999</v>
      </c>
      <c r="O66" s="36">
        <v>0.26338800000000001</v>
      </c>
      <c r="P66" s="36">
        <v>0.25985599999999998</v>
      </c>
      <c r="Q66" s="36">
        <v>0.25641700000000001</v>
      </c>
      <c r="R66" s="36">
        <v>0.25297700000000001</v>
      </c>
      <c r="S66" s="36">
        <v>0.249416</v>
      </c>
      <c r="T66" s="36">
        <v>0.24592900000000001</v>
      </c>
      <c r="U66" s="36">
        <v>0.242618</v>
      </c>
      <c r="V66" s="36">
        <v>0.239536</v>
      </c>
      <c r="W66" s="36">
        <v>0.23638899999999999</v>
      </c>
      <c r="X66" s="36">
        <v>0.23343700000000001</v>
      </c>
      <c r="Y66" s="36">
        <v>0.230267</v>
      </c>
      <c r="Z66" s="36">
        <v>0.22720000000000001</v>
      </c>
      <c r="AA66" s="36">
        <v>0.22431300000000001</v>
      </c>
      <c r="AB66" s="36">
        <v>0.22150600000000001</v>
      </c>
      <c r="AC66" s="36">
        <v>0.21875500000000001</v>
      </c>
      <c r="AD66" s="36">
        <v>0.21602099999999999</v>
      </c>
      <c r="AE66" s="36">
        <v>0.213417</v>
      </c>
      <c r="AF66" s="36">
        <v>0.21079899999999999</v>
      </c>
      <c r="AG66" s="36">
        <v>0.20830000000000001</v>
      </c>
      <c r="AH66" s="36">
        <v>0.20583699999999999</v>
      </c>
      <c r="AI66" s="36">
        <v>0.20336799999999999</v>
      </c>
      <c r="AJ66" s="36">
        <v>0.200987</v>
      </c>
      <c r="AK66" s="36">
        <v>0.19867199999999999</v>
      </c>
      <c r="AL66" s="32">
        <v>-1.7465999999999999E-2</v>
      </c>
    </row>
    <row r="67" spans="1:38" ht="15" customHeight="1" x14ac:dyDescent="0.25">
      <c r="A67" s="14" t="s">
        <v>318</v>
      </c>
      <c r="B67" s="34" t="s">
        <v>75</v>
      </c>
      <c r="C67" s="36">
        <v>6.0082000000000003E-2</v>
      </c>
      <c r="D67" s="36">
        <v>5.8729999999999997E-2</v>
      </c>
      <c r="E67" s="36">
        <v>5.7437000000000002E-2</v>
      </c>
      <c r="F67" s="36">
        <v>5.6315999999999998E-2</v>
      </c>
      <c r="G67" s="36">
        <v>5.5067999999999999E-2</v>
      </c>
      <c r="H67" s="36">
        <v>5.3966E-2</v>
      </c>
      <c r="I67" s="36">
        <v>5.3067000000000003E-2</v>
      </c>
      <c r="J67" s="36">
        <v>5.2368999999999999E-2</v>
      </c>
      <c r="K67" s="36">
        <v>5.1766E-2</v>
      </c>
      <c r="L67" s="36">
        <v>5.1075000000000002E-2</v>
      </c>
      <c r="M67" s="36">
        <v>5.0347000000000003E-2</v>
      </c>
      <c r="N67" s="36">
        <v>4.9583000000000002E-2</v>
      </c>
      <c r="O67" s="36">
        <v>4.8748E-2</v>
      </c>
      <c r="P67" s="36">
        <v>4.7833000000000001E-2</v>
      </c>
      <c r="Q67" s="36">
        <v>4.6906999999999997E-2</v>
      </c>
      <c r="R67" s="36">
        <v>4.5948999999999997E-2</v>
      </c>
      <c r="S67" s="36">
        <v>4.4947000000000001E-2</v>
      </c>
      <c r="T67" s="36">
        <v>4.3927000000000001E-2</v>
      </c>
      <c r="U67" s="36">
        <v>4.2922000000000002E-2</v>
      </c>
      <c r="V67" s="36">
        <v>4.1931000000000003E-2</v>
      </c>
      <c r="W67" s="36">
        <v>4.0961999999999998E-2</v>
      </c>
      <c r="X67" s="36">
        <v>4.0062E-2</v>
      </c>
      <c r="Y67" s="36">
        <v>3.9198999999999998E-2</v>
      </c>
      <c r="Z67" s="36">
        <v>3.8439000000000001E-2</v>
      </c>
      <c r="AA67" s="36">
        <v>3.7796999999999997E-2</v>
      </c>
      <c r="AB67" s="36">
        <v>3.7252E-2</v>
      </c>
      <c r="AC67" s="36">
        <v>3.6787E-2</v>
      </c>
      <c r="AD67" s="36">
        <v>3.6378000000000001E-2</v>
      </c>
      <c r="AE67" s="36">
        <v>3.6021999999999998E-2</v>
      </c>
      <c r="AF67" s="36">
        <v>3.5698000000000001E-2</v>
      </c>
      <c r="AG67" s="36">
        <v>3.5407000000000001E-2</v>
      </c>
      <c r="AH67" s="36">
        <v>3.5137000000000002E-2</v>
      </c>
      <c r="AI67" s="36">
        <v>3.4880000000000001E-2</v>
      </c>
      <c r="AJ67" s="36">
        <v>3.4639999999999997E-2</v>
      </c>
      <c r="AK67" s="36">
        <v>3.4425999999999998E-2</v>
      </c>
      <c r="AL67" s="32">
        <v>-1.6055E-2</v>
      </c>
    </row>
    <row r="68" spans="1:38" ht="15" customHeight="1" x14ac:dyDescent="0.25">
      <c r="A68" s="14" t="s">
        <v>317</v>
      </c>
      <c r="B68" s="34" t="s">
        <v>21</v>
      </c>
      <c r="C68" s="36">
        <v>2.8212000000000001E-2</v>
      </c>
      <c r="D68" s="36">
        <v>2.7916E-2</v>
      </c>
      <c r="E68" s="36">
        <v>2.7640000000000001E-2</v>
      </c>
      <c r="F68" s="36">
        <v>2.7378E-2</v>
      </c>
      <c r="G68" s="36">
        <v>2.7129E-2</v>
      </c>
      <c r="H68" s="36">
        <v>2.6882E-2</v>
      </c>
      <c r="I68" s="36">
        <v>2.6647000000000001E-2</v>
      </c>
      <c r="J68" s="36">
        <v>2.6419999999999999E-2</v>
      </c>
      <c r="K68" s="36">
        <v>2.6190999999999999E-2</v>
      </c>
      <c r="L68" s="36">
        <v>2.5961999999999999E-2</v>
      </c>
      <c r="M68" s="36">
        <v>2.5732000000000001E-2</v>
      </c>
      <c r="N68" s="36">
        <v>2.5541000000000001E-2</v>
      </c>
      <c r="O68" s="36">
        <v>2.5375000000000002E-2</v>
      </c>
      <c r="P68" s="36">
        <v>2.5239000000000001E-2</v>
      </c>
      <c r="Q68" s="36">
        <v>2.5137E-2</v>
      </c>
      <c r="R68" s="36">
        <v>2.5062999999999998E-2</v>
      </c>
      <c r="S68" s="36">
        <v>2.4982000000000001E-2</v>
      </c>
      <c r="T68" s="36">
        <v>2.4899000000000001E-2</v>
      </c>
      <c r="U68" s="36">
        <v>2.4818E-2</v>
      </c>
      <c r="V68" s="36">
        <v>2.4738E-2</v>
      </c>
      <c r="W68" s="36">
        <v>2.4657999999999999E-2</v>
      </c>
      <c r="X68" s="36">
        <v>2.4576000000000001E-2</v>
      </c>
      <c r="Y68" s="36">
        <v>2.4489E-2</v>
      </c>
      <c r="Z68" s="36">
        <v>2.4402E-2</v>
      </c>
      <c r="AA68" s="36">
        <v>2.4319E-2</v>
      </c>
      <c r="AB68" s="36">
        <v>2.4239E-2</v>
      </c>
      <c r="AC68" s="36">
        <v>2.4161999999999999E-2</v>
      </c>
      <c r="AD68" s="36">
        <v>2.4087999999999998E-2</v>
      </c>
      <c r="AE68" s="36">
        <v>2.4018000000000001E-2</v>
      </c>
      <c r="AF68" s="36">
        <v>2.3952999999999999E-2</v>
      </c>
      <c r="AG68" s="36">
        <v>2.3892E-2</v>
      </c>
      <c r="AH68" s="36">
        <v>2.3838000000000002E-2</v>
      </c>
      <c r="AI68" s="36">
        <v>2.3796000000000001E-2</v>
      </c>
      <c r="AJ68" s="36">
        <v>2.3765999999999999E-2</v>
      </c>
      <c r="AK68" s="36">
        <v>2.3741999999999999E-2</v>
      </c>
      <c r="AL68" s="32">
        <v>-4.895E-3</v>
      </c>
    </row>
    <row r="69" spans="1:38" ht="15" customHeight="1" x14ac:dyDescent="0.25">
      <c r="A69" s="14" t="s">
        <v>316</v>
      </c>
      <c r="B69" s="34" t="s">
        <v>33</v>
      </c>
      <c r="C69" s="36">
        <v>4.5064E-2</v>
      </c>
      <c r="D69" s="36">
        <v>4.6056E-2</v>
      </c>
      <c r="E69" s="36">
        <v>4.6922999999999999E-2</v>
      </c>
      <c r="F69" s="36">
        <v>4.7737000000000002E-2</v>
      </c>
      <c r="G69" s="36">
        <v>4.8378999999999998E-2</v>
      </c>
      <c r="H69" s="36">
        <v>4.8974999999999998E-2</v>
      </c>
      <c r="I69" s="36">
        <v>4.9625000000000002E-2</v>
      </c>
      <c r="J69" s="36">
        <v>5.0332000000000002E-2</v>
      </c>
      <c r="K69" s="36">
        <v>5.1027000000000003E-2</v>
      </c>
      <c r="L69" s="36">
        <v>5.1763000000000003E-2</v>
      </c>
      <c r="M69" s="36">
        <v>5.2532000000000002E-2</v>
      </c>
      <c r="N69" s="36">
        <v>5.3322000000000001E-2</v>
      </c>
      <c r="O69" s="36">
        <v>5.4094999999999997E-2</v>
      </c>
      <c r="P69" s="36">
        <v>5.4834000000000001E-2</v>
      </c>
      <c r="Q69" s="36">
        <v>5.5593999999999998E-2</v>
      </c>
      <c r="R69" s="36">
        <v>5.6349000000000003E-2</v>
      </c>
      <c r="S69" s="36">
        <v>5.7077999999999997E-2</v>
      </c>
      <c r="T69" s="36">
        <v>5.7804000000000001E-2</v>
      </c>
      <c r="U69" s="36">
        <v>5.8559E-2</v>
      </c>
      <c r="V69" s="36">
        <v>5.9332999999999997E-2</v>
      </c>
      <c r="W69" s="36">
        <v>6.0109000000000003E-2</v>
      </c>
      <c r="X69" s="36">
        <v>6.0912000000000001E-2</v>
      </c>
      <c r="Y69" s="36">
        <v>6.1677999999999997E-2</v>
      </c>
      <c r="Z69" s="36">
        <v>6.2456999999999999E-2</v>
      </c>
      <c r="AA69" s="36">
        <v>6.3266000000000003E-2</v>
      </c>
      <c r="AB69" s="36">
        <v>6.4087000000000005E-2</v>
      </c>
      <c r="AC69" s="36">
        <v>6.4913999999999999E-2</v>
      </c>
      <c r="AD69" s="36">
        <v>6.5744999999999998E-2</v>
      </c>
      <c r="AE69" s="36">
        <v>6.6599000000000005E-2</v>
      </c>
      <c r="AF69" s="36">
        <v>6.7458000000000004E-2</v>
      </c>
      <c r="AG69" s="36">
        <v>6.8337999999999996E-2</v>
      </c>
      <c r="AH69" s="36">
        <v>6.9226999999999997E-2</v>
      </c>
      <c r="AI69" s="36">
        <v>7.0108000000000004E-2</v>
      </c>
      <c r="AJ69" s="36">
        <v>7.0981000000000002E-2</v>
      </c>
      <c r="AK69" s="36">
        <v>7.1874999999999994E-2</v>
      </c>
      <c r="AL69" s="32">
        <v>1.3578E-2</v>
      </c>
    </row>
    <row r="70" spans="1:38" ht="15" customHeight="1" x14ac:dyDescent="0.25">
      <c r="A70" s="14" t="s">
        <v>315</v>
      </c>
      <c r="B70" s="31" t="s">
        <v>25</v>
      </c>
      <c r="C70" s="35">
        <v>0.43179699999999999</v>
      </c>
      <c r="D70" s="35">
        <v>0.48805500000000002</v>
      </c>
      <c r="E70" s="35">
        <v>0.45026100000000002</v>
      </c>
      <c r="F70" s="35">
        <v>0.43533899999999998</v>
      </c>
      <c r="G70" s="35">
        <v>0.42914400000000003</v>
      </c>
      <c r="H70" s="35">
        <v>0.422736</v>
      </c>
      <c r="I70" s="35">
        <v>0.41681400000000002</v>
      </c>
      <c r="J70" s="35">
        <v>0.41182299999999999</v>
      </c>
      <c r="K70" s="35">
        <v>0.40710800000000003</v>
      </c>
      <c r="L70" s="35">
        <v>0.40283200000000002</v>
      </c>
      <c r="M70" s="35">
        <v>0.39891300000000002</v>
      </c>
      <c r="N70" s="35">
        <v>0.39528099999999999</v>
      </c>
      <c r="O70" s="35">
        <v>0.39160600000000001</v>
      </c>
      <c r="P70" s="35">
        <v>0.387762</v>
      </c>
      <c r="Q70" s="35">
        <v>0.38405400000000001</v>
      </c>
      <c r="R70" s="35">
        <v>0.38033800000000001</v>
      </c>
      <c r="S70" s="35">
        <v>0.37642300000000001</v>
      </c>
      <c r="T70" s="35">
        <v>0.37256</v>
      </c>
      <c r="U70" s="35">
        <v>0.36891600000000002</v>
      </c>
      <c r="V70" s="35">
        <v>0.36553799999999997</v>
      </c>
      <c r="W70" s="35">
        <v>0.36211900000000002</v>
      </c>
      <c r="X70" s="35">
        <v>0.358987</v>
      </c>
      <c r="Y70" s="35">
        <v>0.35563400000000001</v>
      </c>
      <c r="Z70" s="35">
        <v>0.35249900000000001</v>
      </c>
      <c r="AA70" s="35">
        <v>0.349694</v>
      </c>
      <c r="AB70" s="35">
        <v>0.347084</v>
      </c>
      <c r="AC70" s="35">
        <v>0.34461799999999998</v>
      </c>
      <c r="AD70" s="35">
        <v>0.34223300000000001</v>
      </c>
      <c r="AE70" s="35">
        <v>0.34005600000000002</v>
      </c>
      <c r="AF70" s="35">
        <v>0.33790799999999999</v>
      </c>
      <c r="AG70" s="35">
        <v>0.33593699999999999</v>
      </c>
      <c r="AH70" s="35">
        <v>0.334038</v>
      </c>
      <c r="AI70" s="35">
        <v>0.33215299999999998</v>
      </c>
      <c r="AJ70" s="35">
        <v>0.33037499999999997</v>
      </c>
      <c r="AK70" s="35">
        <v>0.32871499999999998</v>
      </c>
      <c r="AL70" s="29">
        <v>-1.1905000000000001E-2</v>
      </c>
    </row>
    <row r="72" spans="1:38" ht="15" customHeight="1" x14ac:dyDescent="0.25">
      <c r="A72" s="14" t="s">
        <v>314</v>
      </c>
      <c r="B72" s="34" t="s">
        <v>85</v>
      </c>
      <c r="C72" s="36">
        <v>0.344501</v>
      </c>
      <c r="D72" s="36">
        <v>0.32983499999999999</v>
      </c>
      <c r="E72" s="36">
        <v>0.37997999999999998</v>
      </c>
      <c r="F72" s="36">
        <v>0.36711899999999997</v>
      </c>
      <c r="G72" s="36">
        <v>0.37646099999999999</v>
      </c>
      <c r="H72" s="36">
        <v>0.38465899999999997</v>
      </c>
      <c r="I72" s="36">
        <v>0.38617400000000002</v>
      </c>
      <c r="J72" s="36">
        <v>0.38150899999999999</v>
      </c>
      <c r="K72" s="36">
        <v>0.37560900000000003</v>
      </c>
      <c r="L72" s="36">
        <v>0.36949300000000002</v>
      </c>
      <c r="M72" s="36">
        <v>0.363041</v>
      </c>
      <c r="N72" s="36">
        <v>0.35694500000000001</v>
      </c>
      <c r="O72" s="36">
        <v>0.35131899999999999</v>
      </c>
      <c r="P72" s="36">
        <v>0.34637400000000002</v>
      </c>
      <c r="Q72" s="36">
        <v>0.340839</v>
      </c>
      <c r="R72" s="36">
        <v>0.335808</v>
      </c>
      <c r="S72" s="36">
        <v>0.330766</v>
      </c>
      <c r="T72" s="36">
        <v>0.32599499999999998</v>
      </c>
      <c r="U72" s="36">
        <v>0.321434</v>
      </c>
      <c r="V72" s="36">
        <v>0.31704100000000002</v>
      </c>
      <c r="W72" s="36">
        <v>0.31259999999999999</v>
      </c>
      <c r="X72" s="36">
        <v>0.309471</v>
      </c>
      <c r="Y72" s="36">
        <v>0.30629000000000001</v>
      </c>
      <c r="Z72" s="36">
        <v>0.30329600000000001</v>
      </c>
      <c r="AA72" s="36">
        <v>0.30032500000000001</v>
      </c>
      <c r="AB72" s="36">
        <v>0.29744599999999999</v>
      </c>
      <c r="AC72" s="36">
        <v>0.29410799999999998</v>
      </c>
      <c r="AD72" s="36">
        <v>0.29054200000000002</v>
      </c>
      <c r="AE72" s="36">
        <v>0.286885</v>
      </c>
      <c r="AF72" s="36">
        <v>0.2833</v>
      </c>
      <c r="AG72" s="36">
        <v>0.27945999999999999</v>
      </c>
      <c r="AH72" s="36">
        <v>0.27596799999999999</v>
      </c>
      <c r="AI72" s="36">
        <v>0.27292499999999997</v>
      </c>
      <c r="AJ72" s="36">
        <v>0.26975300000000002</v>
      </c>
      <c r="AK72" s="36">
        <v>0.26650600000000002</v>
      </c>
      <c r="AL72" s="32">
        <v>-6.4400000000000004E-3</v>
      </c>
    </row>
    <row r="73" spans="1:38" ht="15" customHeight="1" x14ac:dyDescent="0.25">
      <c r="A73" s="14" t="s">
        <v>313</v>
      </c>
      <c r="B73" s="34" t="s">
        <v>86</v>
      </c>
      <c r="C73" s="36">
        <v>9.7579999999999993E-3</v>
      </c>
      <c r="D73" s="36">
        <v>1.1035E-2</v>
      </c>
      <c r="E73" s="36">
        <v>9.3380000000000008E-3</v>
      </c>
      <c r="F73" s="36">
        <v>8.6809999999999995E-3</v>
      </c>
      <c r="G73" s="36">
        <v>8.3990000000000002E-3</v>
      </c>
      <c r="H73" s="36">
        <v>8.0669999999999995E-3</v>
      </c>
      <c r="I73" s="36">
        <v>7.7739999999999997E-3</v>
      </c>
      <c r="J73" s="36">
        <v>7.5620000000000001E-3</v>
      </c>
      <c r="K73" s="36">
        <v>7.3720000000000001E-3</v>
      </c>
      <c r="L73" s="36">
        <v>7.1980000000000004E-3</v>
      </c>
      <c r="M73" s="36">
        <v>7.0359999999999997E-3</v>
      </c>
      <c r="N73" s="36">
        <v>6.8780000000000004E-3</v>
      </c>
      <c r="O73" s="36">
        <v>6.7200000000000003E-3</v>
      </c>
      <c r="P73" s="36">
        <v>6.561E-3</v>
      </c>
      <c r="Q73" s="36">
        <v>6.4079999999999996E-3</v>
      </c>
      <c r="R73" s="36">
        <v>6.2550000000000001E-3</v>
      </c>
      <c r="S73" s="36">
        <v>6.1060000000000003E-3</v>
      </c>
      <c r="T73" s="36">
        <v>5.9639999999999997E-3</v>
      </c>
      <c r="U73" s="36">
        <v>5.8269999999999997E-3</v>
      </c>
      <c r="V73" s="36">
        <v>5.6979999999999999E-3</v>
      </c>
      <c r="W73" s="36">
        <v>5.5729999999999998E-3</v>
      </c>
      <c r="X73" s="36">
        <v>5.4419999999999998E-3</v>
      </c>
      <c r="Y73" s="36">
        <v>5.3160000000000004E-3</v>
      </c>
      <c r="Z73" s="36">
        <v>5.1970000000000002E-3</v>
      </c>
      <c r="AA73" s="36">
        <v>5.084E-3</v>
      </c>
      <c r="AB73" s="36">
        <v>4.9760000000000004E-3</v>
      </c>
      <c r="AC73" s="36">
        <v>4.875E-3</v>
      </c>
      <c r="AD73" s="36">
        <v>4.7800000000000004E-3</v>
      </c>
      <c r="AE73" s="36">
        <v>4.6889999999999996E-3</v>
      </c>
      <c r="AF73" s="36">
        <v>4.5989999999999998E-3</v>
      </c>
      <c r="AG73" s="36">
        <v>4.5139999999999998E-3</v>
      </c>
      <c r="AH73" s="36">
        <v>4.4270000000000004E-3</v>
      </c>
      <c r="AI73" s="36">
        <v>4.3410000000000002E-3</v>
      </c>
      <c r="AJ73" s="36">
        <v>4.261E-3</v>
      </c>
      <c r="AK73" s="36">
        <v>4.1840000000000002E-3</v>
      </c>
      <c r="AL73" s="32">
        <v>-2.8962999999999999E-2</v>
      </c>
    </row>
    <row r="75" spans="1:38" ht="15" customHeight="1" x14ac:dyDescent="0.25">
      <c r="B75" s="31" t="s">
        <v>32</v>
      </c>
    </row>
    <row r="76" spans="1:38" ht="15" customHeight="1" x14ac:dyDescent="0.25">
      <c r="A76" s="14" t="s">
        <v>312</v>
      </c>
      <c r="B76" s="34" t="s">
        <v>87</v>
      </c>
      <c r="C76" s="36">
        <v>4.0512569999999997</v>
      </c>
      <c r="D76" s="36">
        <v>4.1629100000000001</v>
      </c>
      <c r="E76" s="36">
        <v>4.6519870000000001</v>
      </c>
      <c r="F76" s="36">
        <v>4.4347750000000001</v>
      </c>
      <c r="G76" s="36">
        <v>4.402304</v>
      </c>
      <c r="H76" s="36">
        <v>4.3694559999999996</v>
      </c>
      <c r="I76" s="36">
        <v>4.3383440000000002</v>
      </c>
      <c r="J76" s="36">
        <v>4.3036339999999997</v>
      </c>
      <c r="K76" s="36">
        <v>4.2669160000000002</v>
      </c>
      <c r="L76" s="36">
        <v>4.2324489999999999</v>
      </c>
      <c r="M76" s="36">
        <v>4.2022830000000004</v>
      </c>
      <c r="N76" s="36">
        <v>4.1741020000000004</v>
      </c>
      <c r="O76" s="36">
        <v>4.1474609999999998</v>
      </c>
      <c r="P76" s="36">
        <v>4.1202649999999998</v>
      </c>
      <c r="Q76" s="36">
        <v>4.0937609999999998</v>
      </c>
      <c r="R76" s="36">
        <v>4.0688959999999996</v>
      </c>
      <c r="S76" s="36">
        <v>4.0433190000000003</v>
      </c>
      <c r="T76" s="36">
        <v>4.0189050000000002</v>
      </c>
      <c r="U76" s="36">
        <v>3.9955039999999999</v>
      </c>
      <c r="V76" s="36">
        <v>3.9749159999999999</v>
      </c>
      <c r="W76" s="36">
        <v>3.9525009999999998</v>
      </c>
      <c r="X76" s="36">
        <v>3.93113</v>
      </c>
      <c r="Y76" s="36">
        <v>3.9089830000000001</v>
      </c>
      <c r="Z76" s="36">
        <v>3.8874070000000001</v>
      </c>
      <c r="AA76" s="36">
        <v>3.8666710000000002</v>
      </c>
      <c r="AB76" s="36">
        <v>3.8457650000000001</v>
      </c>
      <c r="AC76" s="36">
        <v>3.823715</v>
      </c>
      <c r="AD76" s="36">
        <v>3.8023189999999998</v>
      </c>
      <c r="AE76" s="36">
        <v>3.782562</v>
      </c>
      <c r="AF76" s="36">
        <v>3.7622550000000001</v>
      </c>
      <c r="AG76" s="36">
        <v>3.7423289999999998</v>
      </c>
      <c r="AH76" s="36">
        <v>3.7228059999999998</v>
      </c>
      <c r="AI76" s="36">
        <v>3.7037710000000001</v>
      </c>
      <c r="AJ76" s="36">
        <v>3.6849240000000001</v>
      </c>
      <c r="AK76" s="36">
        <v>3.6655669999999998</v>
      </c>
      <c r="AL76" s="32">
        <v>-3.8479999999999999E-3</v>
      </c>
    </row>
    <row r="77" spans="1:38" ht="15" customHeight="1" x14ac:dyDescent="0.25">
      <c r="A77" s="14" t="s">
        <v>311</v>
      </c>
      <c r="B77" s="34" t="s">
        <v>88</v>
      </c>
      <c r="C77" s="36">
        <v>0.90104099999999998</v>
      </c>
      <c r="D77" s="36">
        <v>0.74354399999999998</v>
      </c>
      <c r="E77" s="36">
        <v>0.71409199999999995</v>
      </c>
      <c r="F77" s="36">
        <v>0.80333299999999996</v>
      </c>
      <c r="G77" s="36">
        <v>0.80008299999999999</v>
      </c>
      <c r="H77" s="36">
        <v>0.80106200000000005</v>
      </c>
      <c r="I77" s="36">
        <v>0.80605000000000004</v>
      </c>
      <c r="J77" s="36">
        <v>0.81183700000000003</v>
      </c>
      <c r="K77" s="36">
        <v>0.81713800000000003</v>
      </c>
      <c r="L77" s="36">
        <v>0.82225899999999996</v>
      </c>
      <c r="M77" s="36">
        <v>0.82818199999999997</v>
      </c>
      <c r="N77" s="36">
        <v>0.83471700000000004</v>
      </c>
      <c r="O77" s="36">
        <v>0.84174099999999996</v>
      </c>
      <c r="P77" s="36">
        <v>0.849271</v>
      </c>
      <c r="Q77" s="36">
        <v>0.85716700000000001</v>
      </c>
      <c r="R77" s="36">
        <v>0.86561600000000005</v>
      </c>
      <c r="S77" s="36">
        <v>0.87383599999999995</v>
      </c>
      <c r="T77" s="36">
        <v>0.88219199999999998</v>
      </c>
      <c r="U77" s="36">
        <v>0.89130299999999996</v>
      </c>
      <c r="V77" s="36">
        <v>0.90068300000000001</v>
      </c>
      <c r="W77" s="36">
        <v>0.91021799999999997</v>
      </c>
      <c r="X77" s="36">
        <v>0.91973899999999997</v>
      </c>
      <c r="Y77" s="36">
        <v>0.92812499999999998</v>
      </c>
      <c r="Z77" s="36">
        <v>0.93640999999999996</v>
      </c>
      <c r="AA77" s="36">
        <v>0.94397200000000003</v>
      </c>
      <c r="AB77" s="36">
        <v>0.95191499999999996</v>
      </c>
      <c r="AC77" s="36">
        <v>0.96002600000000005</v>
      </c>
      <c r="AD77" s="36">
        <v>0.96850999999999998</v>
      </c>
      <c r="AE77" s="36">
        <v>0.97716400000000003</v>
      </c>
      <c r="AF77" s="36">
        <v>0.98612200000000005</v>
      </c>
      <c r="AG77" s="36">
        <v>0.995946</v>
      </c>
      <c r="AH77" s="36">
        <v>1.0053540000000001</v>
      </c>
      <c r="AI77" s="36">
        <v>1.010945</v>
      </c>
      <c r="AJ77" s="36">
        <v>1.016364</v>
      </c>
      <c r="AK77" s="36">
        <v>1.025706</v>
      </c>
      <c r="AL77" s="32">
        <v>9.7959999999999992E-3</v>
      </c>
    </row>
    <row r="78" spans="1:38" ht="15" customHeight="1" x14ac:dyDescent="0.25">
      <c r="A78" s="14" t="s">
        <v>310</v>
      </c>
      <c r="B78" s="34" t="s">
        <v>89</v>
      </c>
      <c r="C78" s="36">
        <v>1.8022119999999999</v>
      </c>
      <c r="D78" s="36">
        <v>1.8054349999999999</v>
      </c>
      <c r="E78" s="36">
        <v>1.811261</v>
      </c>
      <c r="F78" s="36">
        <v>1.8141370000000001</v>
      </c>
      <c r="G78" s="36">
        <v>1.8135300000000001</v>
      </c>
      <c r="H78" s="36">
        <v>1.8171850000000001</v>
      </c>
      <c r="I78" s="36">
        <v>1.8251230000000001</v>
      </c>
      <c r="J78" s="36">
        <v>1.83399</v>
      </c>
      <c r="K78" s="36">
        <v>1.8408770000000001</v>
      </c>
      <c r="L78" s="36">
        <v>1.84609</v>
      </c>
      <c r="M78" s="36">
        <v>1.8526009999999999</v>
      </c>
      <c r="N78" s="36">
        <v>1.8593379999999999</v>
      </c>
      <c r="O78" s="36">
        <v>1.8656109999999999</v>
      </c>
      <c r="P78" s="36">
        <v>1.8699490000000001</v>
      </c>
      <c r="Q78" s="36">
        <v>1.8735999999999999</v>
      </c>
      <c r="R78" s="36">
        <v>1.875813</v>
      </c>
      <c r="S78" s="36">
        <v>1.8761399999999999</v>
      </c>
      <c r="T78" s="36">
        <v>1.8745430000000001</v>
      </c>
      <c r="U78" s="36">
        <v>1.8717269999999999</v>
      </c>
      <c r="V78" s="36">
        <v>1.8681399999999999</v>
      </c>
      <c r="W78" s="36">
        <v>1.8633869999999999</v>
      </c>
      <c r="X78" s="36">
        <v>1.8588480000000001</v>
      </c>
      <c r="Y78" s="36">
        <v>1.8555759999999999</v>
      </c>
      <c r="Z78" s="36">
        <v>1.8549329999999999</v>
      </c>
      <c r="AA78" s="36">
        <v>1.857585</v>
      </c>
      <c r="AB78" s="36">
        <v>1.8630949999999999</v>
      </c>
      <c r="AC78" s="36">
        <v>1.87059</v>
      </c>
      <c r="AD78" s="36">
        <v>1.880307</v>
      </c>
      <c r="AE78" s="36">
        <v>1.8914280000000001</v>
      </c>
      <c r="AF78" s="36">
        <v>1.9029370000000001</v>
      </c>
      <c r="AG78" s="36">
        <v>1.914676</v>
      </c>
      <c r="AH78" s="36">
        <v>1.9265950000000001</v>
      </c>
      <c r="AI78" s="36">
        <v>1.938221</v>
      </c>
      <c r="AJ78" s="36">
        <v>1.9494940000000001</v>
      </c>
      <c r="AK78" s="36">
        <v>1.9608920000000001</v>
      </c>
      <c r="AL78" s="32">
        <v>2.506E-3</v>
      </c>
    </row>
    <row r="79" spans="1:38" ht="15" customHeight="1" x14ac:dyDescent="0.25">
      <c r="A79" s="14" t="s">
        <v>309</v>
      </c>
      <c r="B79" s="34" t="s">
        <v>90</v>
      </c>
      <c r="C79" s="36">
        <v>0.344974</v>
      </c>
      <c r="D79" s="36">
        <v>0.33973700000000001</v>
      </c>
      <c r="E79" s="36">
        <v>0.33516699999999999</v>
      </c>
      <c r="F79" s="36">
        <v>0.33108799999999999</v>
      </c>
      <c r="G79" s="36">
        <v>0.32749600000000001</v>
      </c>
      <c r="H79" s="36">
        <v>0.32435900000000001</v>
      </c>
      <c r="I79" s="36">
        <v>0.32166800000000001</v>
      </c>
      <c r="J79" s="36">
        <v>0.31937199999999999</v>
      </c>
      <c r="K79" s="36">
        <v>0.31744499999999998</v>
      </c>
      <c r="L79" s="36">
        <v>0.31595699999999999</v>
      </c>
      <c r="M79" s="36">
        <v>0.31490800000000002</v>
      </c>
      <c r="N79" s="36">
        <v>0.31431399999999998</v>
      </c>
      <c r="O79" s="36">
        <v>0.31412800000000002</v>
      </c>
      <c r="P79" s="36">
        <v>0.314438</v>
      </c>
      <c r="Q79" s="36">
        <v>0.31528600000000001</v>
      </c>
      <c r="R79" s="36">
        <v>0.31658399999999998</v>
      </c>
      <c r="S79" s="36">
        <v>0.31829099999999999</v>
      </c>
      <c r="T79" s="36">
        <v>0.320465</v>
      </c>
      <c r="U79" s="36">
        <v>0.323183</v>
      </c>
      <c r="V79" s="36">
        <v>0.32647599999999999</v>
      </c>
      <c r="W79" s="36">
        <v>0.33025599999999999</v>
      </c>
      <c r="X79" s="36">
        <v>0.33401599999999998</v>
      </c>
      <c r="Y79" s="36">
        <v>0.33771400000000001</v>
      </c>
      <c r="Z79" s="36">
        <v>0.34135399999999999</v>
      </c>
      <c r="AA79" s="36">
        <v>0.34498800000000002</v>
      </c>
      <c r="AB79" s="36">
        <v>0.34859400000000001</v>
      </c>
      <c r="AC79" s="36">
        <v>0.35215999999999997</v>
      </c>
      <c r="AD79" s="36">
        <v>0.355711</v>
      </c>
      <c r="AE79" s="36">
        <v>0.359267</v>
      </c>
      <c r="AF79" s="36">
        <v>0.362819</v>
      </c>
      <c r="AG79" s="36">
        <v>0.36634100000000003</v>
      </c>
      <c r="AH79" s="36">
        <v>0.36982500000000001</v>
      </c>
      <c r="AI79" s="36">
        <v>0.37323299999999998</v>
      </c>
      <c r="AJ79" s="36">
        <v>0.37654700000000002</v>
      </c>
      <c r="AK79" s="36">
        <v>0.37980999999999998</v>
      </c>
      <c r="AL79" s="32">
        <v>3.3839999999999999E-3</v>
      </c>
    </row>
    <row r="80" spans="1:38" ht="15" customHeight="1" x14ac:dyDescent="0.25">
      <c r="A80" s="14" t="s">
        <v>308</v>
      </c>
      <c r="B80" s="34" t="s">
        <v>91</v>
      </c>
      <c r="C80" s="36">
        <v>0.34673399999999999</v>
      </c>
      <c r="D80" s="36">
        <v>0.34770000000000001</v>
      </c>
      <c r="E80" s="36">
        <v>0.34898800000000002</v>
      </c>
      <c r="F80" s="36">
        <v>0.35042000000000001</v>
      </c>
      <c r="G80" s="36">
        <v>0.351989</v>
      </c>
      <c r="H80" s="36">
        <v>0.35363299999999998</v>
      </c>
      <c r="I80" s="36">
        <v>0.35537200000000002</v>
      </c>
      <c r="J80" s="36">
        <v>0.35719499999999998</v>
      </c>
      <c r="K80" s="36">
        <v>0.35903099999999999</v>
      </c>
      <c r="L80" s="36">
        <v>0.36089399999999999</v>
      </c>
      <c r="M80" s="36">
        <v>0.36280499999999999</v>
      </c>
      <c r="N80" s="36">
        <v>0.36480099999999999</v>
      </c>
      <c r="O80" s="36">
        <v>0.36679400000000001</v>
      </c>
      <c r="P80" s="36">
        <v>0.368894</v>
      </c>
      <c r="Q80" s="36">
        <v>0.37113099999999999</v>
      </c>
      <c r="R80" s="36">
        <v>0.37341800000000003</v>
      </c>
      <c r="S80" s="36">
        <v>0.37565399999999999</v>
      </c>
      <c r="T80" s="36">
        <v>0.37791400000000003</v>
      </c>
      <c r="U80" s="36">
        <v>0.38025199999999998</v>
      </c>
      <c r="V80" s="36">
        <v>0.38268000000000002</v>
      </c>
      <c r="W80" s="36">
        <v>0.38513399999999998</v>
      </c>
      <c r="X80" s="36">
        <v>0.38757999999999998</v>
      </c>
      <c r="Y80" s="36">
        <v>0.389988</v>
      </c>
      <c r="Z80" s="36">
        <v>0.39237899999999998</v>
      </c>
      <c r="AA80" s="36">
        <v>0.39481300000000003</v>
      </c>
      <c r="AB80" s="36">
        <v>0.39728599999999997</v>
      </c>
      <c r="AC80" s="36">
        <v>0.39979199999999998</v>
      </c>
      <c r="AD80" s="36">
        <v>0.402362</v>
      </c>
      <c r="AE80" s="36">
        <v>0.40501300000000001</v>
      </c>
      <c r="AF80" s="36">
        <v>0.40772799999999998</v>
      </c>
      <c r="AG80" s="36">
        <v>0.41046100000000002</v>
      </c>
      <c r="AH80" s="36">
        <v>0.41318500000000002</v>
      </c>
      <c r="AI80" s="36">
        <v>0.41586299999999998</v>
      </c>
      <c r="AJ80" s="36">
        <v>0.41847099999999998</v>
      </c>
      <c r="AK80" s="36">
        <v>0.42104599999999998</v>
      </c>
      <c r="AL80" s="32">
        <v>5.8170000000000001E-3</v>
      </c>
    </row>
    <row r="81" spans="1:38" ht="15" customHeight="1" x14ac:dyDescent="0.25">
      <c r="A81" s="14" t="s">
        <v>307</v>
      </c>
      <c r="B81" s="34" t="s">
        <v>92</v>
      </c>
      <c r="C81" s="36">
        <v>0.2422</v>
      </c>
      <c r="D81" s="36">
        <v>0.24217</v>
      </c>
      <c r="E81" s="36">
        <v>0.24207000000000001</v>
      </c>
      <c r="F81" s="36">
        <v>0.240839</v>
      </c>
      <c r="G81" s="36">
        <v>0.23866399999999999</v>
      </c>
      <c r="H81" s="36">
        <v>0.23677200000000001</v>
      </c>
      <c r="I81" s="36">
        <v>0.23577600000000001</v>
      </c>
      <c r="J81" s="36">
        <v>0.235266</v>
      </c>
      <c r="K81" s="36">
        <v>0.23488500000000001</v>
      </c>
      <c r="L81" s="36">
        <v>0.23469699999999999</v>
      </c>
      <c r="M81" s="36">
        <v>0.234957</v>
      </c>
      <c r="N81" s="36">
        <v>0.23569300000000001</v>
      </c>
      <c r="O81" s="36">
        <v>0.236848</v>
      </c>
      <c r="P81" s="36">
        <v>0.23840700000000001</v>
      </c>
      <c r="Q81" s="36">
        <v>0.24044299999999999</v>
      </c>
      <c r="R81" s="36">
        <v>0.242479</v>
      </c>
      <c r="S81" s="36">
        <v>0.244563</v>
      </c>
      <c r="T81" s="36">
        <v>0.24677299999999999</v>
      </c>
      <c r="U81" s="36">
        <v>0.24918000000000001</v>
      </c>
      <c r="V81" s="36">
        <v>0.25176300000000001</v>
      </c>
      <c r="W81" s="36">
        <v>0.25438899999999998</v>
      </c>
      <c r="X81" s="36">
        <v>0.257019</v>
      </c>
      <c r="Y81" s="36">
        <v>0.25959100000000002</v>
      </c>
      <c r="Z81" s="36">
        <v>0.26215100000000002</v>
      </c>
      <c r="AA81" s="36">
        <v>0.26474500000000001</v>
      </c>
      <c r="AB81" s="36">
        <v>0.26735300000000001</v>
      </c>
      <c r="AC81" s="36">
        <v>0.269982</v>
      </c>
      <c r="AD81" s="36">
        <v>0.27270100000000003</v>
      </c>
      <c r="AE81" s="36">
        <v>0.27547100000000002</v>
      </c>
      <c r="AF81" s="36">
        <v>0.27823399999999998</v>
      </c>
      <c r="AG81" s="36">
        <v>0.281032</v>
      </c>
      <c r="AH81" s="36">
        <v>0.28385700000000003</v>
      </c>
      <c r="AI81" s="36">
        <v>0.28654299999999999</v>
      </c>
      <c r="AJ81" s="36">
        <v>0.289238</v>
      </c>
      <c r="AK81" s="36">
        <v>0.29206900000000002</v>
      </c>
      <c r="AL81" s="32">
        <v>5.6930000000000001E-3</v>
      </c>
    </row>
    <row r="82" spans="1:38" ht="15" customHeight="1" x14ac:dyDescent="0.25">
      <c r="A82" s="14" t="s">
        <v>306</v>
      </c>
      <c r="B82" s="34" t="s">
        <v>93</v>
      </c>
      <c r="C82" s="36">
        <v>7.3650999999999994E-2</v>
      </c>
      <c r="D82" s="36">
        <v>7.2713E-2</v>
      </c>
      <c r="E82" s="36">
        <v>7.1784000000000001E-2</v>
      </c>
      <c r="F82" s="36">
        <v>7.0834999999999995E-2</v>
      </c>
      <c r="G82" s="36">
        <v>6.9863999999999996E-2</v>
      </c>
      <c r="H82" s="36">
        <v>6.8871000000000002E-2</v>
      </c>
      <c r="I82" s="36">
        <v>6.7934999999999995E-2</v>
      </c>
      <c r="J82" s="36">
        <v>6.7049999999999998E-2</v>
      </c>
      <c r="K82" s="36">
        <v>6.6207000000000002E-2</v>
      </c>
      <c r="L82" s="36">
        <v>6.5404000000000004E-2</v>
      </c>
      <c r="M82" s="36">
        <v>6.4635999999999999E-2</v>
      </c>
      <c r="N82" s="36">
        <v>6.3912999999999998E-2</v>
      </c>
      <c r="O82" s="36">
        <v>6.3229999999999995E-2</v>
      </c>
      <c r="P82" s="36">
        <v>6.2604999999999994E-2</v>
      </c>
      <c r="Q82" s="36">
        <v>6.2059000000000003E-2</v>
      </c>
      <c r="R82" s="36">
        <v>6.1573000000000003E-2</v>
      </c>
      <c r="S82" s="36">
        <v>6.1142000000000002E-2</v>
      </c>
      <c r="T82" s="36">
        <v>6.0777999999999999E-2</v>
      </c>
      <c r="U82" s="36">
        <v>6.0491000000000003E-2</v>
      </c>
      <c r="V82" s="36">
        <v>6.0299999999999999E-2</v>
      </c>
      <c r="W82" s="36">
        <v>6.0186999999999997E-2</v>
      </c>
      <c r="X82" s="36">
        <v>6.0160999999999999E-2</v>
      </c>
      <c r="Y82" s="36">
        <v>6.0222999999999999E-2</v>
      </c>
      <c r="Z82" s="36">
        <v>6.0379000000000002E-2</v>
      </c>
      <c r="AA82" s="36">
        <v>6.0637999999999997E-2</v>
      </c>
      <c r="AB82" s="36">
        <v>6.0984999999999998E-2</v>
      </c>
      <c r="AC82" s="36">
        <v>6.1339999999999999E-2</v>
      </c>
      <c r="AD82" s="36">
        <v>6.1710000000000001E-2</v>
      </c>
      <c r="AE82" s="36">
        <v>6.2100000000000002E-2</v>
      </c>
      <c r="AF82" s="36">
        <v>6.2507999999999994E-2</v>
      </c>
      <c r="AG82" s="36">
        <v>6.2927999999999998E-2</v>
      </c>
      <c r="AH82" s="36">
        <v>6.3356999999999997E-2</v>
      </c>
      <c r="AI82" s="36">
        <v>6.3789999999999999E-2</v>
      </c>
      <c r="AJ82" s="36">
        <v>6.4221E-2</v>
      </c>
      <c r="AK82" s="36">
        <v>6.4657000000000006E-2</v>
      </c>
      <c r="AL82" s="32">
        <v>-3.552E-3</v>
      </c>
    </row>
    <row r="83" spans="1:38" ht="15" customHeight="1" x14ac:dyDescent="0.25">
      <c r="A83" s="14" t="s">
        <v>305</v>
      </c>
      <c r="B83" s="34" t="s">
        <v>94</v>
      </c>
      <c r="C83" s="36">
        <v>0.45545099999999999</v>
      </c>
      <c r="D83" s="36">
        <v>0.44142599999999999</v>
      </c>
      <c r="E83" s="36">
        <v>0.43270500000000001</v>
      </c>
      <c r="F83" s="36">
        <v>0.41901899999999997</v>
      </c>
      <c r="G83" s="36">
        <v>0.39433499999999999</v>
      </c>
      <c r="H83" s="36">
        <v>0.38225599999999998</v>
      </c>
      <c r="I83" s="36">
        <v>0.37634499999999999</v>
      </c>
      <c r="J83" s="36">
        <v>0.37282100000000001</v>
      </c>
      <c r="K83" s="36">
        <v>0.37040099999999998</v>
      </c>
      <c r="L83" s="36">
        <v>0.36971199999999999</v>
      </c>
      <c r="M83" s="36">
        <v>0.36976999999999999</v>
      </c>
      <c r="N83" s="36">
        <v>0.37030299999999999</v>
      </c>
      <c r="O83" s="36">
        <v>0.371087</v>
      </c>
      <c r="P83" s="36">
        <v>0.37221399999999999</v>
      </c>
      <c r="Q83" s="36">
        <v>0.359016</v>
      </c>
      <c r="R83" s="36">
        <v>0.347327</v>
      </c>
      <c r="S83" s="36">
        <v>0.33753</v>
      </c>
      <c r="T83" s="36">
        <v>0.33008900000000002</v>
      </c>
      <c r="U83" s="36">
        <v>0.32536799999999999</v>
      </c>
      <c r="V83" s="36">
        <v>0.321378</v>
      </c>
      <c r="W83" s="36">
        <v>0.318247</v>
      </c>
      <c r="X83" s="36">
        <v>0.315799</v>
      </c>
      <c r="Y83" s="36">
        <v>0.313832</v>
      </c>
      <c r="Z83" s="36">
        <v>0.31224200000000002</v>
      </c>
      <c r="AA83" s="36">
        <v>0.29945899999999998</v>
      </c>
      <c r="AB83" s="36">
        <v>0.28882099999999999</v>
      </c>
      <c r="AC83" s="36">
        <v>0.28026600000000002</v>
      </c>
      <c r="AD83" s="36">
        <v>0.27402100000000001</v>
      </c>
      <c r="AE83" s="36">
        <v>0.27026899999999998</v>
      </c>
      <c r="AF83" s="36">
        <v>0.26779999999999998</v>
      </c>
      <c r="AG83" s="36">
        <v>0.266044</v>
      </c>
      <c r="AH83" s="36">
        <v>0.26486199999999999</v>
      </c>
      <c r="AI83" s="36">
        <v>0.26397199999999998</v>
      </c>
      <c r="AJ83" s="36">
        <v>0.26338299999999998</v>
      </c>
      <c r="AK83" s="36">
        <v>0.26312400000000002</v>
      </c>
      <c r="AL83" s="32">
        <v>-1.5556E-2</v>
      </c>
    </row>
    <row r="84" spans="1:38" ht="15" customHeight="1" x14ac:dyDescent="0.25">
      <c r="A84" s="14" t="s">
        <v>304</v>
      </c>
      <c r="B84" s="34" t="s">
        <v>95</v>
      </c>
      <c r="C84" s="36">
        <v>2.5982000000000002E-2</v>
      </c>
      <c r="D84" s="36">
        <v>2.5277000000000001E-2</v>
      </c>
      <c r="E84" s="36">
        <v>2.4129999999999999E-2</v>
      </c>
      <c r="F84" s="36">
        <v>2.298E-2</v>
      </c>
      <c r="G84" s="36">
        <v>2.1732000000000001E-2</v>
      </c>
      <c r="H84" s="36">
        <v>2.0437E-2</v>
      </c>
      <c r="I84" s="36">
        <v>1.9331000000000001E-2</v>
      </c>
      <c r="J84" s="36">
        <v>1.8404E-2</v>
      </c>
      <c r="K84" s="36">
        <v>1.7641E-2</v>
      </c>
      <c r="L84" s="36">
        <v>1.7042000000000002E-2</v>
      </c>
      <c r="M84" s="36">
        <v>1.6605999999999999E-2</v>
      </c>
      <c r="N84" s="36">
        <v>1.6344000000000001E-2</v>
      </c>
      <c r="O84" s="36">
        <v>1.6258999999999999E-2</v>
      </c>
      <c r="P84" s="36">
        <v>1.6138E-2</v>
      </c>
      <c r="Q84" s="36">
        <v>1.5998999999999999E-2</v>
      </c>
      <c r="R84" s="36">
        <v>1.5858000000000001E-2</v>
      </c>
      <c r="S84" s="36">
        <v>1.5739E-2</v>
      </c>
      <c r="T84" s="36">
        <v>1.5667E-2</v>
      </c>
      <c r="U84" s="36">
        <v>1.5657000000000001E-2</v>
      </c>
      <c r="V84" s="36">
        <v>1.5708E-2</v>
      </c>
      <c r="W84" s="36">
        <v>1.5803000000000001E-2</v>
      </c>
      <c r="X84" s="36">
        <v>1.5927E-2</v>
      </c>
      <c r="Y84" s="36">
        <v>1.6062E-2</v>
      </c>
      <c r="Z84" s="36">
        <v>1.6202000000000001E-2</v>
      </c>
      <c r="AA84" s="36">
        <v>1.6344999999999998E-2</v>
      </c>
      <c r="AB84" s="36">
        <v>1.6489E-2</v>
      </c>
      <c r="AC84" s="36">
        <v>1.6633999999999999E-2</v>
      </c>
      <c r="AD84" s="36">
        <v>1.6781000000000001E-2</v>
      </c>
      <c r="AE84" s="36">
        <v>1.6930000000000001E-2</v>
      </c>
      <c r="AF84" s="36">
        <v>1.7082E-2</v>
      </c>
      <c r="AG84" s="36">
        <v>1.7235E-2</v>
      </c>
      <c r="AH84" s="36">
        <v>1.7389999999999999E-2</v>
      </c>
      <c r="AI84" s="36">
        <v>1.7543E-2</v>
      </c>
      <c r="AJ84" s="36">
        <v>1.7696E-2</v>
      </c>
      <c r="AK84" s="36">
        <v>1.7849E-2</v>
      </c>
      <c r="AL84" s="32">
        <v>-1.0489E-2</v>
      </c>
    </row>
    <row r="85" spans="1:38" ht="15" customHeight="1" x14ac:dyDescent="0.25">
      <c r="A85" s="14" t="s">
        <v>303</v>
      </c>
      <c r="B85" s="34" t="s">
        <v>96</v>
      </c>
      <c r="C85" s="36">
        <v>9.4478000000000006E-2</v>
      </c>
      <c r="D85" s="36">
        <v>9.4592999999999997E-2</v>
      </c>
      <c r="E85" s="36">
        <v>9.4798999999999994E-2</v>
      </c>
      <c r="F85" s="36">
        <v>9.4999E-2</v>
      </c>
      <c r="G85" s="36">
        <v>9.5169000000000004E-2</v>
      </c>
      <c r="H85" s="36">
        <v>9.5325999999999994E-2</v>
      </c>
      <c r="I85" s="36">
        <v>9.5784999999999995E-2</v>
      </c>
      <c r="J85" s="36">
        <v>9.6532000000000007E-2</v>
      </c>
      <c r="K85" s="36">
        <v>9.7545000000000007E-2</v>
      </c>
      <c r="L85" s="36">
        <v>9.8821999999999993E-2</v>
      </c>
      <c r="M85" s="36">
        <v>0.100365</v>
      </c>
      <c r="N85" s="36">
        <v>0.102159</v>
      </c>
      <c r="O85" s="36">
        <v>0.104146</v>
      </c>
      <c r="P85" s="36">
        <v>0.10603</v>
      </c>
      <c r="Q85" s="36">
        <v>0.10780099999999999</v>
      </c>
      <c r="R85" s="36">
        <v>0.10943600000000001</v>
      </c>
      <c r="S85" s="36">
        <v>0.11094999999999999</v>
      </c>
      <c r="T85" s="36">
        <v>0.112417</v>
      </c>
      <c r="U85" s="36">
        <v>0.113897</v>
      </c>
      <c r="V85" s="36">
        <v>0.115416</v>
      </c>
      <c r="W85" s="36">
        <v>0.116956</v>
      </c>
      <c r="X85" s="36">
        <v>0.118501</v>
      </c>
      <c r="Y85" s="36">
        <v>0.12003800000000001</v>
      </c>
      <c r="Z85" s="36">
        <v>0.121574</v>
      </c>
      <c r="AA85" s="36">
        <v>0.12313300000000001</v>
      </c>
      <c r="AB85" s="36">
        <v>0.124707</v>
      </c>
      <c r="AC85" s="36">
        <v>0.12629699999999999</v>
      </c>
      <c r="AD85" s="36">
        <v>0.127911</v>
      </c>
      <c r="AE85" s="36">
        <v>0.129556</v>
      </c>
      <c r="AF85" s="36">
        <v>0.13122400000000001</v>
      </c>
      <c r="AG85" s="36">
        <v>0.132907</v>
      </c>
      <c r="AH85" s="36">
        <v>0.134603</v>
      </c>
      <c r="AI85" s="36">
        <v>0.13628899999999999</v>
      </c>
      <c r="AJ85" s="36">
        <v>0.13796600000000001</v>
      </c>
      <c r="AK85" s="36">
        <v>0.139654</v>
      </c>
      <c r="AL85" s="32">
        <v>1.1875999999999999E-2</v>
      </c>
    </row>
    <row r="86" spans="1:38" ht="15" customHeight="1" x14ac:dyDescent="0.25">
      <c r="A86" s="14" t="s">
        <v>302</v>
      </c>
      <c r="B86" s="34" t="s">
        <v>97</v>
      </c>
      <c r="C86" s="36">
        <v>0.282169</v>
      </c>
      <c r="D86" s="36">
        <v>0.27700799999999998</v>
      </c>
      <c r="E86" s="36">
        <v>0.27221800000000002</v>
      </c>
      <c r="F86" s="36">
        <v>0.26674500000000001</v>
      </c>
      <c r="G86" s="36">
        <v>0.260938</v>
      </c>
      <c r="H86" s="36">
        <v>0.25637799999999999</v>
      </c>
      <c r="I86" s="36">
        <v>0.25310899999999997</v>
      </c>
      <c r="J86" s="36">
        <v>0.25073299999999998</v>
      </c>
      <c r="K86" s="36">
        <v>0.249164</v>
      </c>
      <c r="L86" s="36">
        <v>0.24820700000000001</v>
      </c>
      <c r="M86" s="36">
        <v>0.24810199999999999</v>
      </c>
      <c r="N86" s="36">
        <v>0.248894</v>
      </c>
      <c r="O86" s="36">
        <v>0.25060700000000002</v>
      </c>
      <c r="P86" s="36">
        <v>0.25307200000000002</v>
      </c>
      <c r="Q86" s="36">
        <v>0.25616499999999998</v>
      </c>
      <c r="R86" s="36">
        <v>0.259801</v>
      </c>
      <c r="S86" s="36">
        <v>0.263984</v>
      </c>
      <c r="T86" s="36">
        <v>0.26871800000000001</v>
      </c>
      <c r="U86" s="36">
        <v>0.27401399999999998</v>
      </c>
      <c r="V86" s="36">
        <v>0.27970800000000001</v>
      </c>
      <c r="W86" s="36">
        <v>0.28563899999999998</v>
      </c>
      <c r="X86" s="36">
        <v>0.29158800000000001</v>
      </c>
      <c r="Y86" s="36">
        <v>0.297321</v>
      </c>
      <c r="Z86" s="36">
        <v>0.30280800000000002</v>
      </c>
      <c r="AA86" s="36">
        <v>0.30798700000000001</v>
      </c>
      <c r="AB86" s="36">
        <v>0.31262899999999999</v>
      </c>
      <c r="AC86" s="36">
        <v>0.31675900000000001</v>
      </c>
      <c r="AD86" s="36">
        <v>0.32063999999999998</v>
      </c>
      <c r="AE86" s="36">
        <v>0.32450499999999999</v>
      </c>
      <c r="AF86" s="36">
        <v>0.32827499999999998</v>
      </c>
      <c r="AG86" s="36">
        <v>0.33201000000000003</v>
      </c>
      <c r="AH86" s="36">
        <v>0.335698</v>
      </c>
      <c r="AI86" s="36">
        <v>0.33911400000000003</v>
      </c>
      <c r="AJ86" s="36">
        <v>0.34246599999999999</v>
      </c>
      <c r="AK86" s="36">
        <v>0.34594399999999997</v>
      </c>
      <c r="AL86" s="32">
        <v>6.757E-3</v>
      </c>
    </row>
    <row r="87" spans="1:38" ht="15" customHeight="1" x14ac:dyDescent="0.25">
      <c r="A87" s="14" t="s">
        <v>301</v>
      </c>
      <c r="B87" s="34" t="s">
        <v>98</v>
      </c>
      <c r="C87" s="36">
        <v>0.10770200000000001</v>
      </c>
      <c r="D87" s="36">
        <v>0.104495</v>
      </c>
      <c r="E87" s="36">
        <v>0.101327</v>
      </c>
      <c r="F87" s="36">
        <v>9.7806000000000004E-2</v>
      </c>
      <c r="G87" s="36">
        <v>9.4075000000000006E-2</v>
      </c>
      <c r="H87" s="36">
        <v>9.0662000000000006E-2</v>
      </c>
      <c r="I87" s="36">
        <v>8.7567000000000006E-2</v>
      </c>
      <c r="J87" s="36">
        <v>8.4667000000000006E-2</v>
      </c>
      <c r="K87" s="36">
        <v>8.1928000000000001E-2</v>
      </c>
      <c r="L87" s="36">
        <v>7.9273999999999997E-2</v>
      </c>
      <c r="M87" s="36">
        <v>7.6798000000000005E-2</v>
      </c>
      <c r="N87" s="36">
        <v>7.4514999999999998E-2</v>
      </c>
      <c r="O87" s="36">
        <v>7.2387999999999994E-2</v>
      </c>
      <c r="P87" s="36">
        <v>7.0402000000000006E-2</v>
      </c>
      <c r="Q87" s="36">
        <v>6.8495E-2</v>
      </c>
      <c r="R87" s="36">
        <v>6.6645999999999997E-2</v>
      </c>
      <c r="S87" s="36">
        <v>6.4873E-2</v>
      </c>
      <c r="T87" s="36">
        <v>6.3154000000000002E-2</v>
      </c>
      <c r="U87" s="36">
        <v>6.1491999999999998E-2</v>
      </c>
      <c r="V87" s="36">
        <v>5.9861999999999999E-2</v>
      </c>
      <c r="W87" s="36">
        <v>5.8198E-2</v>
      </c>
      <c r="X87" s="36">
        <v>5.6573999999999999E-2</v>
      </c>
      <c r="Y87" s="36">
        <v>5.4962999999999998E-2</v>
      </c>
      <c r="Z87" s="36">
        <v>5.3351999999999997E-2</v>
      </c>
      <c r="AA87" s="36">
        <v>5.1742999999999997E-2</v>
      </c>
      <c r="AB87" s="36">
        <v>5.0140999999999998E-2</v>
      </c>
      <c r="AC87" s="36">
        <v>4.8517999999999999E-2</v>
      </c>
      <c r="AD87" s="36">
        <v>4.6875E-2</v>
      </c>
      <c r="AE87" s="36">
        <v>4.5221999999999998E-2</v>
      </c>
      <c r="AF87" s="36">
        <v>4.3499000000000003E-2</v>
      </c>
      <c r="AG87" s="36">
        <v>4.1714000000000001E-2</v>
      </c>
      <c r="AH87" s="36">
        <v>3.9833E-2</v>
      </c>
      <c r="AI87" s="36">
        <v>3.7819999999999999E-2</v>
      </c>
      <c r="AJ87" s="36">
        <v>3.5661999999999999E-2</v>
      </c>
      <c r="AK87" s="36">
        <v>3.3383999999999997E-2</v>
      </c>
      <c r="AL87" s="32">
        <v>-3.3987000000000003E-2</v>
      </c>
    </row>
    <row r="88" spans="1:38" ht="15" customHeight="1" x14ac:dyDescent="0.25">
      <c r="A88" s="14" t="s">
        <v>300</v>
      </c>
      <c r="B88" s="34" t="s">
        <v>99</v>
      </c>
      <c r="C88" s="36">
        <v>0.10372000000000001</v>
      </c>
      <c r="D88" s="36">
        <v>0.10514</v>
      </c>
      <c r="E88" s="36">
        <v>0.12492399999999999</v>
      </c>
      <c r="F88" s="36">
        <v>0.117508</v>
      </c>
      <c r="G88" s="36">
        <v>0.11600199999999999</v>
      </c>
      <c r="H88" s="36">
        <v>0.11443</v>
      </c>
      <c r="I88" s="36">
        <v>0.113382</v>
      </c>
      <c r="J88" s="36">
        <v>0.112446</v>
      </c>
      <c r="K88" s="36">
        <v>0.11146499999999999</v>
      </c>
      <c r="L88" s="36">
        <v>0.110497</v>
      </c>
      <c r="M88" s="36">
        <v>0.10957600000000001</v>
      </c>
      <c r="N88" s="36">
        <v>0.10861700000000001</v>
      </c>
      <c r="O88" s="36">
        <v>0.107603</v>
      </c>
      <c r="P88" s="36">
        <v>0.106484</v>
      </c>
      <c r="Q88" s="36">
        <v>0.105349</v>
      </c>
      <c r="R88" s="36">
        <v>0.104189</v>
      </c>
      <c r="S88" s="36">
        <v>0.102961</v>
      </c>
      <c r="T88" s="36">
        <v>0.10177799999999999</v>
      </c>
      <c r="U88" s="36">
        <v>0.100672</v>
      </c>
      <c r="V88" s="36">
        <v>9.9725999999999995E-2</v>
      </c>
      <c r="W88" s="36">
        <v>9.8771999999999999E-2</v>
      </c>
      <c r="X88" s="36">
        <v>9.7900000000000001E-2</v>
      </c>
      <c r="Y88" s="36">
        <v>9.7103999999999996E-2</v>
      </c>
      <c r="Z88" s="36">
        <v>9.6418000000000004E-2</v>
      </c>
      <c r="AA88" s="36">
        <v>9.5854999999999996E-2</v>
      </c>
      <c r="AB88" s="36">
        <v>9.5370999999999997E-2</v>
      </c>
      <c r="AC88" s="36">
        <v>9.4949000000000006E-2</v>
      </c>
      <c r="AD88" s="36">
        <v>9.4624E-2</v>
      </c>
      <c r="AE88" s="36">
        <v>9.4418000000000002E-2</v>
      </c>
      <c r="AF88" s="36">
        <v>9.4257999999999995E-2</v>
      </c>
      <c r="AG88" s="36">
        <v>9.4172000000000006E-2</v>
      </c>
      <c r="AH88" s="36">
        <v>9.4128000000000003E-2</v>
      </c>
      <c r="AI88" s="36">
        <v>9.4123999999999999E-2</v>
      </c>
      <c r="AJ88" s="36">
        <v>9.4158000000000006E-2</v>
      </c>
      <c r="AK88" s="36">
        <v>9.4196000000000002E-2</v>
      </c>
      <c r="AL88" s="32">
        <v>-3.3249999999999998E-3</v>
      </c>
    </row>
    <row r="89" spans="1:38" ht="15" customHeight="1" x14ac:dyDescent="0.25">
      <c r="A89" s="14" t="s">
        <v>299</v>
      </c>
      <c r="B89" s="34" t="s">
        <v>100</v>
      </c>
      <c r="C89" s="36">
        <v>1.6936519999999999</v>
      </c>
      <c r="D89" s="36">
        <v>1.766834</v>
      </c>
      <c r="E89" s="36">
        <v>1.8309979999999999</v>
      </c>
      <c r="F89" s="36">
        <v>1.859167</v>
      </c>
      <c r="G89" s="36">
        <v>1.8607499999999999</v>
      </c>
      <c r="H89" s="36">
        <v>1.858835</v>
      </c>
      <c r="I89" s="36">
        <v>1.859623</v>
      </c>
      <c r="J89" s="36">
        <v>1.8583590000000001</v>
      </c>
      <c r="K89" s="36">
        <v>1.857229</v>
      </c>
      <c r="L89" s="36">
        <v>1.8551629999999999</v>
      </c>
      <c r="M89" s="36">
        <v>1.864136</v>
      </c>
      <c r="N89" s="36">
        <v>1.873788</v>
      </c>
      <c r="O89" s="36">
        <v>1.8850899999999999</v>
      </c>
      <c r="P89" s="36">
        <v>1.8958109999999999</v>
      </c>
      <c r="Q89" s="36">
        <v>1.9052659999999999</v>
      </c>
      <c r="R89" s="36">
        <v>1.914604</v>
      </c>
      <c r="S89" s="36">
        <v>1.924058</v>
      </c>
      <c r="T89" s="36">
        <v>1.9329620000000001</v>
      </c>
      <c r="U89" s="36">
        <v>1.9468639999999999</v>
      </c>
      <c r="V89" s="36">
        <v>1.959805</v>
      </c>
      <c r="W89" s="36">
        <v>1.9725539999999999</v>
      </c>
      <c r="X89" s="36">
        <v>1.984836</v>
      </c>
      <c r="Y89" s="36">
        <v>1.996173</v>
      </c>
      <c r="Z89" s="36">
        <v>2.0072909999999999</v>
      </c>
      <c r="AA89" s="36">
        <v>2.0185900000000001</v>
      </c>
      <c r="AB89" s="36">
        <v>2.0294479999999999</v>
      </c>
      <c r="AC89" s="36">
        <v>2.0403609999999999</v>
      </c>
      <c r="AD89" s="36">
        <v>2.0516420000000002</v>
      </c>
      <c r="AE89" s="36">
        <v>2.0628150000000001</v>
      </c>
      <c r="AF89" s="36">
        <v>2.0736699999999999</v>
      </c>
      <c r="AG89" s="36">
        <v>2.0838480000000001</v>
      </c>
      <c r="AH89" s="36">
        <v>2.0934460000000001</v>
      </c>
      <c r="AI89" s="36">
        <v>2.100943</v>
      </c>
      <c r="AJ89" s="36">
        <v>2.107272</v>
      </c>
      <c r="AK89" s="36">
        <v>2.1147260000000001</v>
      </c>
      <c r="AL89" s="32">
        <v>5.4609999999999997E-3</v>
      </c>
    </row>
    <row r="90" spans="1:38" ht="15" customHeight="1" x14ac:dyDescent="0.25">
      <c r="A90" s="14" t="s">
        <v>298</v>
      </c>
      <c r="B90" s="31" t="s">
        <v>101</v>
      </c>
      <c r="C90" s="35">
        <v>10.525223</v>
      </c>
      <c r="D90" s="35">
        <v>10.528981</v>
      </c>
      <c r="E90" s="35">
        <v>11.056448</v>
      </c>
      <c r="F90" s="35">
        <v>10.923651</v>
      </c>
      <c r="G90" s="35">
        <v>10.846932000000001</v>
      </c>
      <c r="H90" s="35">
        <v>10.789662</v>
      </c>
      <c r="I90" s="35">
        <v>10.755409</v>
      </c>
      <c r="J90" s="35">
        <v>10.722306</v>
      </c>
      <c r="K90" s="35">
        <v>10.687870999999999</v>
      </c>
      <c r="L90" s="35">
        <v>10.656466999999999</v>
      </c>
      <c r="M90" s="35">
        <v>10.645726</v>
      </c>
      <c r="N90" s="35">
        <v>10.641500000000001</v>
      </c>
      <c r="O90" s="35">
        <v>10.642993000000001</v>
      </c>
      <c r="P90" s="35">
        <v>10.643980000000001</v>
      </c>
      <c r="Q90" s="35">
        <v>10.631537</v>
      </c>
      <c r="R90" s="35">
        <v>10.622239</v>
      </c>
      <c r="S90" s="35">
        <v>10.613038</v>
      </c>
      <c r="T90" s="35">
        <v>10.606356</v>
      </c>
      <c r="U90" s="35">
        <v>10.609605</v>
      </c>
      <c r="V90" s="35">
        <v>10.616561000000001</v>
      </c>
      <c r="W90" s="35">
        <v>10.622239</v>
      </c>
      <c r="X90" s="35">
        <v>10.629616</v>
      </c>
      <c r="Y90" s="35">
        <v>10.635694000000001</v>
      </c>
      <c r="Z90" s="35">
        <v>10.644901000000001</v>
      </c>
      <c r="AA90" s="35">
        <v>10.646523</v>
      </c>
      <c r="AB90" s="35">
        <v>10.652597</v>
      </c>
      <c r="AC90" s="35">
        <v>10.661389</v>
      </c>
      <c r="AD90" s="35">
        <v>10.676113000000001</v>
      </c>
      <c r="AE90" s="35">
        <v>10.696721</v>
      </c>
      <c r="AF90" s="35">
        <v>10.718411</v>
      </c>
      <c r="AG90" s="35">
        <v>10.741642000000001</v>
      </c>
      <c r="AH90" s="35">
        <v>10.764938000000001</v>
      </c>
      <c r="AI90" s="35">
        <v>10.782171</v>
      </c>
      <c r="AJ90" s="35">
        <v>10.797863</v>
      </c>
      <c r="AK90" s="35">
        <v>10.818624</v>
      </c>
      <c r="AL90" s="29">
        <v>8.2299999999999995E-4</v>
      </c>
    </row>
    <row r="92" spans="1:38" ht="15" customHeight="1" x14ac:dyDescent="0.25">
      <c r="A92" s="14" t="s">
        <v>297</v>
      </c>
      <c r="B92" s="31" t="s">
        <v>34</v>
      </c>
      <c r="C92" s="35">
        <v>9.5818030000000007</v>
      </c>
      <c r="D92" s="35">
        <v>9.217257</v>
      </c>
      <c r="E92" s="35">
        <v>9.3692340000000005</v>
      </c>
      <c r="F92" s="35">
        <v>9.4173589999999994</v>
      </c>
      <c r="G92" s="35">
        <v>9.2907259999999994</v>
      </c>
      <c r="H92" s="35">
        <v>9.1514290000000003</v>
      </c>
      <c r="I92" s="35">
        <v>9.0509219999999999</v>
      </c>
      <c r="J92" s="35">
        <v>8.9570509999999999</v>
      </c>
      <c r="K92" s="35">
        <v>8.9402930000000005</v>
      </c>
      <c r="L92" s="35">
        <v>8.9092819999999993</v>
      </c>
      <c r="M92" s="35">
        <v>8.9099070000000005</v>
      </c>
      <c r="N92" s="35">
        <v>8.9093180000000007</v>
      </c>
      <c r="O92" s="35">
        <v>8.9128380000000007</v>
      </c>
      <c r="P92" s="35">
        <v>8.9329520000000002</v>
      </c>
      <c r="Q92" s="35">
        <v>8.9165369999999999</v>
      </c>
      <c r="R92" s="35">
        <v>8.8904180000000004</v>
      </c>
      <c r="S92" s="35">
        <v>8.8860170000000007</v>
      </c>
      <c r="T92" s="35">
        <v>8.8965739999999993</v>
      </c>
      <c r="U92" s="35">
        <v>8.915165</v>
      </c>
      <c r="V92" s="35">
        <v>8.9511789999999998</v>
      </c>
      <c r="W92" s="35">
        <v>8.9774399999999996</v>
      </c>
      <c r="X92" s="35">
        <v>9.0070569999999996</v>
      </c>
      <c r="Y92" s="35">
        <v>9.0313199999999991</v>
      </c>
      <c r="Z92" s="35">
        <v>9.061026</v>
      </c>
      <c r="AA92" s="35">
        <v>9.0712039999999998</v>
      </c>
      <c r="AB92" s="35">
        <v>9.0725669999999994</v>
      </c>
      <c r="AC92" s="35">
        <v>9.0716289999999997</v>
      </c>
      <c r="AD92" s="35">
        <v>9.0841119999999993</v>
      </c>
      <c r="AE92" s="35">
        <v>9.1021350000000005</v>
      </c>
      <c r="AF92" s="35">
        <v>9.1119430000000001</v>
      </c>
      <c r="AG92" s="35">
        <v>9.1271989999999992</v>
      </c>
      <c r="AH92" s="35">
        <v>9.1461810000000003</v>
      </c>
      <c r="AI92" s="35">
        <v>9.1569900000000004</v>
      </c>
      <c r="AJ92" s="35">
        <v>9.1694770000000005</v>
      </c>
      <c r="AK92" s="35">
        <v>9.1618119999999994</v>
      </c>
      <c r="AL92" s="29">
        <v>-1.83E-4</v>
      </c>
    </row>
    <row r="94" spans="1:38" ht="15" customHeight="1" x14ac:dyDescent="0.25">
      <c r="B94" s="31" t="s">
        <v>35</v>
      </c>
    </row>
    <row r="95" spans="1:38" ht="15" customHeight="1" x14ac:dyDescent="0.25">
      <c r="A95" s="14" t="s">
        <v>296</v>
      </c>
      <c r="B95" s="34" t="s">
        <v>87</v>
      </c>
      <c r="C95" s="36">
        <v>4.6544309999999998</v>
      </c>
      <c r="D95" s="36">
        <v>4.736853</v>
      </c>
      <c r="E95" s="36">
        <v>5.3620469999999996</v>
      </c>
      <c r="F95" s="36">
        <v>5.1081349999999999</v>
      </c>
      <c r="G95" s="36">
        <v>5.0663720000000003</v>
      </c>
      <c r="H95" s="36">
        <v>5.0217349999999996</v>
      </c>
      <c r="I95" s="36">
        <v>4.9809450000000002</v>
      </c>
      <c r="J95" s="36">
        <v>4.9371539999999996</v>
      </c>
      <c r="K95" s="36">
        <v>4.8962830000000004</v>
      </c>
      <c r="L95" s="36">
        <v>4.8561030000000001</v>
      </c>
      <c r="M95" s="36">
        <v>4.8207319999999996</v>
      </c>
      <c r="N95" s="36">
        <v>4.7871069999999998</v>
      </c>
      <c r="O95" s="36">
        <v>4.7548830000000004</v>
      </c>
      <c r="P95" s="36">
        <v>4.7232390000000004</v>
      </c>
      <c r="Q95" s="36">
        <v>4.6911589999999999</v>
      </c>
      <c r="R95" s="36">
        <v>4.6597590000000002</v>
      </c>
      <c r="S95" s="36">
        <v>4.6287010000000004</v>
      </c>
      <c r="T95" s="36">
        <v>4.5997199999999996</v>
      </c>
      <c r="U95" s="36">
        <v>4.5713080000000001</v>
      </c>
      <c r="V95" s="36">
        <v>4.5472460000000003</v>
      </c>
      <c r="W95" s="36">
        <v>4.520473</v>
      </c>
      <c r="X95" s="36">
        <v>4.4949009999999996</v>
      </c>
      <c r="Y95" s="36">
        <v>4.4682000000000004</v>
      </c>
      <c r="Z95" s="36">
        <v>4.4423139999999997</v>
      </c>
      <c r="AA95" s="36">
        <v>4.417427</v>
      </c>
      <c r="AB95" s="36">
        <v>4.391661</v>
      </c>
      <c r="AC95" s="36">
        <v>4.3645129999999996</v>
      </c>
      <c r="AD95" s="36">
        <v>4.3387529999999996</v>
      </c>
      <c r="AE95" s="36">
        <v>4.314934</v>
      </c>
      <c r="AF95" s="36">
        <v>4.2897970000000001</v>
      </c>
      <c r="AG95" s="36">
        <v>4.2654120000000004</v>
      </c>
      <c r="AH95" s="36">
        <v>4.2418579999999997</v>
      </c>
      <c r="AI95" s="36">
        <v>4.2189360000000002</v>
      </c>
      <c r="AJ95" s="36">
        <v>4.1968050000000003</v>
      </c>
      <c r="AK95" s="36">
        <v>4.1725110000000001</v>
      </c>
      <c r="AL95" s="32">
        <v>-3.8370000000000001E-3</v>
      </c>
    </row>
    <row r="96" spans="1:38" ht="15" customHeight="1" x14ac:dyDescent="0.25">
      <c r="A96" s="14" t="s">
        <v>295</v>
      </c>
      <c r="B96" s="34" t="s">
        <v>88</v>
      </c>
      <c r="C96" s="36">
        <v>2.6499139999999999</v>
      </c>
      <c r="D96" s="36">
        <v>2.1644519999999998</v>
      </c>
      <c r="E96" s="36">
        <v>2.0707970000000002</v>
      </c>
      <c r="F96" s="36">
        <v>2.317971</v>
      </c>
      <c r="G96" s="36">
        <v>2.3039540000000001</v>
      </c>
      <c r="H96" s="36">
        <v>2.2948149999999998</v>
      </c>
      <c r="I96" s="36">
        <v>2.2975880000000002</v>
      </c>
      <c r="J96" s="36">
        <v>2.302098</v>
      </c>
      <c r="K96" s="36">
        <v>2.3169909999999998</v>
      </c>
      <c r="L96" s="36">
        <v>2.3284500000000001</v>
      </c>
      <c r="M96" s="36">
        <v>2.3428550000000001</v>
      </c>
      <c r="N96" s="36">
        <v>2.3574069999999998</v>
      </c>
      <c r="O96" s="36">
        <v>2.3725360000000002</v>
      </c>
      <c r="P96" s="36">
        <v>2.3912049999999998</v>
      </c>
      <c r="Q96" s="36">
        <v>2.4091429999999998</v>
      </c>
      <c r="R96" s="36">
        <v>2.4260419999999998</v>
      </c>
      <c r="S96" s="36">
        <v>2.4452050000000001</v>
      </c>
      <c r="T96" s="36">
        <v>2.4663840000000001</v>
      </c>
      <c r="U96" s="36">
        <v>2.4877929999999999</v>
      </c>
      <c r="V96" s="36">
        <v>2.5124300000000002</v>
      </c>
      <c r="W96" s="36">
        <v>2.5351340000000002</v>
      </c>
      <c r="X96" s="36">
        <v>2.5581469999999999</v>
      </c>
      <c r="Y96" s="36">
        <v>2.577458</v>
      </c>
      <c r="Z96" s="36">
        <v>2.5972599999999999</v>
      </c>
      <c r="AA96" s="36">
        <v>2.6150920000000002</v>
      </c>
      <c r="AB96" s="36">
        <v>2.6314839999999999</v>
      </c>
      <c r="AC96" s="36">
        <v>2.6469640000000001</v>
      </c>
      <c r="AD96" s="36">
        <v>2.6646990000000002</v>
      </c>
      <c r="AE96" s="36">
        <v>2.6828400000000001</v>
      </c>
      <c r="AF96" s="36">
        <v>2.6998380000000002</v>
      </c>
      <c r="AG96" s="36">
        <v>2.7198120000000001</v>
      </c>
      <c r="AH96" s="36">
        <v>2.7393930000000002</v>
      </c>
      <c r="AI96" s="36">
        <v>2.749015</v>
      </c>
      <c r="AJ96" s="36">
        <v>2.7587649999999999</v>
      </c>
      <c r="AK96" s="36">
        <v>2.7734930000000002</v>
      </c>
      <c r="AL96" s="32">
        <v>7.5420000000000001E-3</v>
      </c>
    </row>
    <row r="97" spans="1:38" ht="15" customHeight="1" x14ac:dyDescent="0.25">
      <c r="A97" s="14" t="s">
        <v>294</v>
      </c>
      <c r="B97" s="34" t="s">
        <v>89</v>
      </c>
      <c r="C97" s="36">
        <v>2.6871619999999998</v>
      </c>
      <c r="D97" s="36">
        <v>2.6832379999999998</v>
      </c>
      <c r="E97" s="36">
        <v>2.6872310000000001</v>
      </c>
      <c r="F97" s="36">
        <v>2.6818490000000001</v>
      </c>
      <c r="G97" s="36">
        <v>2.6719719999999998</v>
      </c>
      <c r="H97" s="36">
        <v>2.6647910000000001</v>
      </c>
      <c r="I97" s="36">
        <v>2.664593</v>
      </c>
      <c r="J97" s="36">
        <v>2.6661290000000002</v>
      </c>
      <c r="K97" s="36">
        <v>2.6721010000000001</v>
      </c>
      <c r="L97" s="36">
        <v>2.6741130000000002</v>
      </c>
      <c r="M97" s="36">
        <v>2.6779090000000001</v>
      </c>
      <c r="N97" s="36">
        <v>2.6813359999999999</v>
      </c>
      <c r="O97" s="36">
        <v>2.6839379999999999</v>
      </c>
      <c r="P97" s="36">
        <v>2.685721</v>
      </c>
      <c r="Q97" s="36">
        <v>2.6851419999999999</v>
      </c>
      <c r="R97" s="36">
        <v>2.6811859999999998</v>
      </c>
      <c r="S97" s="36">
        <v>2.676682</v>
      </c>
      <c r="T97" s="36">
        <v>2.6703399999999999</v>
      </c>
      <c r="U97" s="36">
        <v>2.6616740000000001</v>
      </c>
      <c r="V97" s="36">
        <v>2.6534840000000002</v>
      </c>
      <c r="W97" s="36">
        <v>2.6430750000000001</v>
      </c>
      <c r="X97" s="36">
        <v>2.6334520000000001</v>
      </c>
      <c r="Y97" s="36">
        <v>2.6255389999999998</v>
      </c>
      <c r="Z97" s="36">
        <v>2.6218309999999998</v>
      </c>
      <c r="AA97" s="36">
        <v>2.6227610000000001</v>
      </c>
      <c r="AB97" s="36">
        <v>2.6267209999999999</v>
      </c>
      <c r="AC97" s="36">
        <v>2.6332900000000001</v>
      </c>
      <c r="AD97" s="36">
        <v>2.643634</v>
      </c>
      <c r="AE97" s="36">
        <v>2.6558790000000001</v>
      </c>
      <c r="AF97" s="36">
        <v>2.6678039999999998</v>
      </c>
      <c r="AG97" s="36">
        <v>2.6805050000000001</v>
      </c>
      <c r="AH97" s="36">
        <v>2.6939280000000001</v>
      </c>
      <c r="AI97" s="36">
        <v>2.706941</v>
      </c>
      <c r="AJ97" s="36">
        <v>2.7201279999999999</v>
      </c>
      <c r="AK97" s="36">
        <v>2.7313900000000002</v>
      </c>
      <c r="AL97" s="32">
        <v>5.3899999999999998E-4</v>
      </c>
    </row>
    <row r="98" spans="1:38" ht="15" customHeight="1" x14ac:dyDescent="0.25">
      <c r="A98" s="14" t="s">
        <v>293</v>
      </c>
      <c r="B98" s="34" t="s">
        <v>90</v>
      </c>
      <c r="C98" s="36">
        <v>1.0333220000000001</v>
      </c>
      <c r="D98" s="36">
        <v>1.007819</v>
      </c>
      <c r="E98" s="36">
        <v>0.99021199999999998</v>
      </c>
      <c r="F98" s="36">
        <v>0.973051</v>
      </c>
      <c r="G98" s="36">
        <v>0.96047300000000002</v>
      </c>
      <c r="H98" s="36">
        <v>0.94610899999999998</v>
      </c>
      <c r="I98" s="36">
        <v>0.93329399999999996</v>
      </c>
      <c r="J98" s="36">
        <v>0.92152699999999999</v>
      </c>
      <c r="K98" s="36">
        <v>0.91566099999999995</v>
      </c>
      <c r="L98" s="36">
        <v>0.90992399999999996</v>
      </c>
      <c r="M98" s="36">
        <v>0.905752</v>
      </c>
      <c r="N98" s="36">
        <v>0.90229199999999998</v>
      </c>
      <c r="O98" s="36">
        <v>0.89973099999999995</v>
      </c>
      <c r="P98" s="36">
        <v>0.89942200000000005</v>
      </c>
      <c r="Q98" s="36">
        <v>0.90002300000000002</v>
      </c>
      <c r="R98" s="36">
        <v>0.90096799999999999</v>
      </c>
      <c r="S98" s="36">
        <v>0.90419099999999997</v>
      </c>
      <c r="T98" s="36">
        <v>0.90935900000000003</v>
      </c>
      <c r="U98" s="36">
        <v>0.915377</v>
      </c>
      <c r="V98" s="36">
        <v>0.92394399999999999</v>
      </c>
      <c r="W98" s="36">
        <v>0.93301100000000003</v>
      </c>
      <c r="X98" s="36">
        <v>0.94215800000000005</v>
      </c>
      <c r="Y98" s="36">
        <v>0.95094000000000001</v>
      </c>
      <c r="Z98" s="36">
        <v>0.95986199999999999</v>
      </c>
      <c r="AA98" s="36">
        <v>0.96878200000000003</v>
      </c>
      <c r="AB98" s="36">
        <v>0.976688</v>
      </c>
      <c r="AC98" s="36">
        <v>0.98395600000000005</v>
      </c>
      <c r="AD98" s="36">
        <v>0.99163900000000005</v>
      </c>
      <c r="AE98" s="36">
        <v>0.99930799999999997</v>
      </c>
      <c r="AF98" s="36">
        <v>1.006216</v>
      </c>
      <c r="AG98" s="36">
        <v>1.013258</v>
      </c>
      <c r="AH98" s="36">
        <v>1.0204839999999999</v>
      </c>
      <c r="AI98" s="36">
        <v>1.027709</v>
      </c>
      <c r="AJ98" s="36">
        <v>1.034883</v>
      </c>
      <c r="AK98" s="36">
        <v>1.0397240000000001</v>
      </c>
      <c r="AL98" s="32">
        <v>9.4499999999999998E-4</v>
      </c>
    </row>
    <row r="99" spans="1:38" ht="15" customHeight="1" x14ac:dyDescent="0.25">
      <c r="A99" s="14" t="s">
        <v>292</v>
      </c>
      <c r="B99" s="34" t="s">
        <v>91</v>
      </c>
      <c r="C99" s="36">
        <v>0.56241399999999997</v>
      </c>
      <c r="D99" s="36">
        <v>0.56202099999999999</v>
      </c>
      <c r="E99" s="36">
        <v>0.56401999999999997</v>
      </c>
      <c r="F99" s="36">
        <v>0.56587900000000002</v>
      </c>
      <c r="G99" s="36">
        <v>0.56899500000000003</v>
      </c>
      <c r="H99" s="36">
        <v>0.57113800000000003</v>
      </c>
      <c r="I99" s="36">
        <v>0.57345400000000002</v>
      </c>
      <c r="J99" s="36">
        <v>0.57572999999999996</v>
      </c>
      <c r="K99" s="36">
        <v>0.57966200000000001</v>
      </c>
      <c r="L99" s="36">
        <v>0.58309900000000003</v>
      </c>
      <c r="M99" s="36">
        <v>0.58659499999999998</v>
      </c>
      <c r="N99" s="36">
        <v>0.58995200000000003</v>
      </c>
      <c r="O99" s="36">
        <v>0.59318199999999999</v>
      </c>
      <c r="P99" s="36">
        <v>0.59690399999999999</v>
      </c>
      <c r="Q99" s="36">
        <v>0.60062099999999996</v>
      </c>
      <c r="R99" s="36">
        <v>0.60408499999999998</v>
      </c>
      <c r="S99" s="36">
        <v>0.607877</v>
      </c>
      <c r="T99" s="36">
        <v>0.61194400000000004</v>
      </c>
      <c r="U99" s="36">
        <v>0.61585900000000005</v>
      </c>
      <c r="V99" s="36">
        <v>0.62028700000000003</v>
      </c>
      <c r="W99" s="36">
        <v>0.624394</v>
      </c>
      <c r="X99" s="36">
        <v>0.62851800000000002</v>
      </c>
      <c r="Y99" s="36">
        <v>0.63247600000000004</v>
      </c>
      <c r="Z99" s="36">
        <v>0.63649800000000001</v>
      </c>
      <c r="AA99" s="36">
        <v>0.64057699999999995</v>
      </c>
      <c r="AB99" s="36">
        <v>0.644316</v>
      </c>
      <c r="AC99" s="36">
        <v>0.64787600000000001</v>
      </c>
      <c r="AD99" s="36">
        <v>0.65168599999999999</v>
      </c>
      <c r="AE99" s="36">
        <v>0.65559199999999995</v>
      </c>
      <c r="AF99" s="36">
        <v>0.65929700000000002</v>
      </c>
      <c r="AG99" s="36">
        <v>0.663134</v>
      </c>
      <c r="AH99" s="36">
        <v>0.66712000000000005</v>
      </c>
      <c r="AI99" s="36">
        <v>0.67116500000000001</v>
      </c>
      <c r="AJ99" s="36">
        <v>0.67523999999999995</v>
      </c>
      <c r="AK99" s="36">
        <v>0.67846300000000004</v>
      </c>
      <c r="AL99" s="32">
        <v>5.7219999999999997E-3</v>
      </c>
    </row>
    <row r="100" spans="1:38" ht="15" customHeight="1" x14ac:dyDescent="0.25">
      <c r="A100" s="14" t="s">
        <v>291</v>
      </c>
      <c r="B100" s="34" t="s">
        <v>92</v>
      </c>
      <c r="C100" s="36">
        <v>0.62328700000000004</v>
      </c>
      <c r="D100" s="36">
        <v>0.61748499999999995</v>
      </c>
      <c r="E100" s="36">
        <v>0.614367</v>
      </c>
      <c r="F100" s="36">
        <v>0.60742700000000005</v>
      </c>
      <c r="G100" s="36">
        <v>0.59938800000000003</v>
      </c>
      <c r="H100" s="36">
        <v>0.59031100000000003</v>
      </c>
      <c r="I100" s="36">
        <v>0.58382100000000003</v>
      </c>
      <c r="J100" s="36">
        <v>0.57866600000000001</v>
      </c>
      <c r="K100" s="36">
        <v>0.57686999999999999</v>
      </c>
      <c r="L100" s="36">
        <v>0.57484900000000005</v>
      </c>
      <c r="M100" s="36">
        <v>0.57404100000000002</v>
      </c>
      <c r="N100" s="36">
        <v>0.57408599999999999</v>
      </c>
      <c r="O100" s="36">
        <v>0.57505600000000001</v>
      </c>
      <c r="P100" s="36">
        <v>0.57766300000000004</v>
      </c>
      <c r="Q100" s="36">
        <v>0.58112900000000001</v>
      </c>
      <c r="R100" s="36">
        <v>0.58394000000000001</v>
      </c>
      <c r="S100" s="36">
        <v>0.587476</v>
      </c>
      <c r="T100" s="36">
        <v>0.59168399999999999</v>
      </c>
      <c r="U100" s="36">
        <v>0.59598200000000001</v>
      </c>
      <c r="V100" s="36">
        <v>0.60126100000000005</v>
      </c>
      <c r="W100" s="36">
        <v>0.60616999999999999</v>
      </c>
      <c r="X100" s="36">
        <v>0.61117299999999997</v>
      </c>
      <c r="Y100" s="36">
        <v>0.61591799999999997</v>
      </c>
      <c r="Z100" s="36">
        <v>0.62080999999999997</v>
      </c>
      <c r="AA100" s="36">
        <v>0.62580999999999998</v>
      </c>
      <c r="AB100" s="36">
        <v>0.63033600000000001</v>
      </c>
      <c r="AC100" s="36">
        <v>0.63468999999999998</v>
      </c>
      <c r="AD100" s="36">
        <v>0.63955099999999998</v>
      </c>
      <c r="AE100" s="36">
        <v>0.644536</v>
      </c>
      <c r="AF100" s="36">
        <v>0.64909499999999998</v>
      </c>
      <c r="AG100" s="36">
        <v>0.65389299999999995</v>
      </c>
      <c r="AH100" s="36">
        <v>0.65893199999999996</v>
      </c>
      <c r="AI100" s="36">
        <v>0.66370799999999996</v>
      </c>
      <c r="AJ100" s="36">
        <v>0.66866099999999995</v>
      </c>
      <c r="AK100" s="36">
        <v>0.67272299999999996</v>
      </c>
      <c r="AL100" s="32">
        <v>2.5999999999999999E-3</v>
      </c>
    </row>
    <row r="101" spans="1:38" ht="15" customHeight="1" x14ac:dyDescent="0.25">
      <c r="A101" s="14" t="s">
        <v>290</v>
      </c>
      <c r="B101" s="34" t="s">
        <v>93</v>
      </c>
      <c r="C101" s="36">
        <v>0.220613</v>
      </c>
      <c r="D101" s="36">
        <v>0.215701</v>
      </c>
      <c r="E101" s="36">
        <v>0.21207699999999999</v>
      </c>
      <c r="F101" s="36">
        <v>0.208181</v>
      </c>
      <c r="G101" s="36">
        <v>0.20489499999999999</v>
      </c>
      <c r="H101" s="36">
        <v>0.20088700000000001</v>
      </c>
      <c r="I101" s="36">
        <v>0.19710800000000001</v>
      </c>
      <c r="J101" s="36">
        <v>0.193467</v>
      </c>
      <c r="K101" s="36">
        <v>0.190973</v>
      </c>
      <c r="L101" s="36">
        <v>0.188356</v>
      </c>
      <c r="M101" s="36">
        <v>0.18590799999999999</v>
      </c>
      <c r="N101" s="36">
        <v>0.183474</v>
      </c>
      <c r="O101" s="36">
        <v>0.18110599999999999</v>
      </c>
      <c r="P101" s="36">
        <v>0.17907699999999999</v>
      </c>
      <c r="Q101" s="36">
        <v>0.17715500000000001</v>
      </c>
      <c r="R101" s="36">
        <v>0.175232</v>
      </c>
      <c r="S101" s="36">
        <v>0.17368900000000001</v>
      </c>
      <c r="T101" s="36">
        <v>0.17246500000000001</v>
      </c>
      <c r="U101" s="36">
        <v>0.17133499999999999</v>
      </c>
      <c r="V101" s="36">
        <v>0.170653</v>
      </c>
      <c r="W101" s="36">
        <v>0.17003599999999999</v>
      </c>
      <c r="X101" s="36">
        <v>0.16969500000000001</v>
      </c>
      <c r="Y101" s="36">
        <v>0.16957800000000001</v>
      </c>
      <c r="Z101" s="36">
        <v>0.16978099999999999</v>
      </c>
      <c r="AA101" s="36">
        <v>0.17027999999999999</v>
      </c>
      <c r="AB101" s="36">
        <v>0.17086599999999999</v>
      </c>
      <c r="AC101" s="36">
        <v>0.17138700000000001</v>
      </c>
      <c r="AD101" s="36">
        <v>0.17203399999999999</v>
      </c>
      <c r="AE101" s="36">
        <v>0.172732</v>
      </c>
      <c r="AF101" s="36">
        <v>0.17335500000000001</v>
      </c>
      <c r="AG101" s="36">
        <v>0.17405200000000001</v>
      </c>
      <c r="AH101" s="36">
        <v>0.17482400000000001</v>
      </c>
      <c r="AI101" s="36">
        <v>0.175647</v>
      </c>
      <c r="AJ101" s="36">
        <v>0.17650199999999999</v>
      </c>
      <c r="AK101" s="36">
        <v>0.17699699999999999</v>
      </c>
      <c r="AL101" s="32">
        <v>-5.9750000000000003E-3</v>
      </c>
    </row>
    <row r="102" spans="1:38" ht="15" customHeight="1" x14ac:dyDescent="0.25">
      <c r="A102" s="14" t="s">
        <v>289</v>
      </c>
      <c r="B102" s="34" t="s">
        <v>94</v>
      </c>
      <c r="C102" s="36">
        <v>1.3642430000000001</v>
      </c>
      <c r="D102" s="36">
        <v>1.3094749999999999</v>
      </c>
      <c r="E102" s="36">
        <v>1.2783770000000001</v>
      </c>
      <c r="F102" s="36">
        <v>1.2314750000000001</v>
      </c>
      <c r="G102" s="36">
        <v>1.1564970000000001</v>
      </c>
      <c r="H102" s="36">
        <v>1.1149880000000001</v>
      </c>
      <c r="I102" s="36">
        <v>1.091936</v>
      </c>
      <c r="J102" s="36">
        <v>1.07575</v>
      </c>
      <c r="K102" s="36">
        <v>1.0684119999999999</v>
      </c>
      <c r="L102" s="36">
        <v>1.064735</v>
      </c>
      <c r="M102" s="36">
        <v>1.0635479999999999</v>
      </c>
      <c r="N102" s="36">
        <v>1.063018</v>
      </c>
      <c r="O102" s="36">
        <v>1.062875</v>
      </c>
      <c r="P102" s="36">
        <v>1.0646850000000001</v>
      </c>
      <c r="Q102" s="36">
        <v>1.0248539999999999</v>
      </c>
      <c r="R102" s="36">
        <v>0.98845799999999995</v>
      </c>
      <c r="S102" s="36">
        <v>0.95884599999999998</v>
      </c>
      <c r="T102" s="36">
        <v>0.93667</v>
      </c>
      <c r="U102" s="36">
        <v>0.921566</v>
      </c>
      <c r="V102" s="36">
        <v>0.90951700000000002</v>
      </c>
      <c r="W102" s="36">
        <v>0.89908299999999997</v>
      </c>
      <c r="X102" s="36">
        <v>0.89077300000000004</v>
      </c>
      <c r="Y102" s="36">
        <v>0.88369500000000001</v>
      </c>
      <c r="Z102" s="36">
        <v>0.87799899999999997</v>
      </c>
      <c r="AA102" s="36">
        <v>0.84092800000000001</v>
      </c>
      <c r="AB102" s="36">
        <v>0.80921600000000005</v>
      </c>
      <c r="AC102" s="36">
        <v>0.78307899999999997</v>
      </c>
      <c r="AD102" s="36">
        <v>0.76390599999999997</v>
      </c>
      <c r="AE102" s="36">
        <v>0.75175999999999998</v>
      </c>
      <c r="AF102" s="36">
        <v>0.74269600000000002</v>
      </c>
      <c r="AG102" s="36">
        <v>0.73585</v>
      </c>
      <c r="AH102" s="36">
        <v>0.73085199999999995</v>
      </c>
      <c r="AI102" s="36">
        <v>0.72685500000000003</v>
      </c>
      <c r="AJ102" s="36">
        <v>0.72386799999999996</v>
      </c>
      <c r="AK102" s="36">
        <v>0.72030000000000005</v>
      </c>
      <c r="AL102" s="32">
        <v>-1.7949E-2</v>
      </c>
    </row>
    <row r="103" spans="1:38" ht="15" customHeight="1" x14ac:dyDescent="0.25">
      <c r="A103" s="14" t="s">
        <v>288</v>
      </c>
      <c r="B103" s="34" t="s">
        <v>95</v>
      </c>
      <c r="C103" s="36">
        <v>7.7825000000000005E-2</v>
      </c>
      <c r="D103" s="36">
        <v>7.4982999999999994E-2</v>
      </c>
      <c r="E103" s="36">
        <v>7.1289000000000005E-2</v>
      </c>
      <c r="F103" s="36">
        <v>6.7537E-2</v>
      </c>
      <c r="G103" s="36">
        <v>6.3736000000000001E-2</v>
      </c>
      <c r="H103" s="36">
        <v>5.9612999999999999E-2</v>
      </c>
      <c r="I103" s="36">
        <v>5.6087999999999999E-2</v>
      </c>
      <c r="J103" s="36">
        <v>5.3102999999999997E-2</v>
      </c>
      <c r="K103" s="36">
        <v>5.0885E-2</v>
      </c>
      <c r="L103" s="36">
        <v>4.9077999999999997E-2</v>
      </c>
      <c r="M103" s="36">
        <v>4.7764000000000001E-2</v>
      </c>
      <c r="N103" s="36">
        <v>4.6919000000000002E-2</v>
      </c>
      <c r="O103" s="36">
        <v>4.6568999999999999E-2</v>
      </c>
      <c r="P103" s="36">
        <v>4.6163000000000003E-2</v>
      </c>
      <c r="Q103" s="36">
        <v>4.5671000000000003E-2</v>
      </c>
      <c r="R103" s="36">
        <v>4.5130000000000003E-2</v>
      </c>
      <c r="S103" s="36">
        <v>4.471E-2</v>
      </c>
      <c r="T103" s="36">
        <v>4.4457000000000003E-2</v>
      </c>
      <c r="U103" s="36">
        <v>4.4345999999999997E-2</v>
      </c>
      <c r="V103" s="36">
        <v>4.4452999999999999E-2</v>
      </c>
      <c r="W103" s="36">
        <v>4.4646999999999999E-2</v>
      </c>
      <c r="X103" s="36">
        <v>4.4923999999999999E-2</v>
      </c>
      <c r="Y103" s="36">
        <v>4.5227000000000003E-2</v>
      </c>
      <c r="Z103" s="36">
        <v>4.5558000000000001E-2</v>
      </c>
      <c r="AA103" s="36">
        <v>4.5899000000000002E-2</v>
      </c>
      <c r="AB103" s="36">
        <v>4.6198999999999997E-2</v>
      </c>
      <c r="AC103" s="36">
        <v>4.6476999999999997E-2</v>
      </c>
      <c r="AD103" s="36">
        <v>4.6781000000000003E-2</v>
      </c>
      <c r="AE103" s="36">
        <v>4.7092000000000002E-2</v>
      </c>
      <c r="AF103" s="36">
        <v>4.7373999999999999E-2</v>
      </c>
      <c r="AG103" s="36">
        <v>4.7670999999999998E-2</v>
      </c>
      <c r="AH103" s="36">
        <v>4.7983999999999999E-2</v>
      </c>
      <c r="AI103" s="36">
        <v>4.8306000000000002E-2</v>
      </c>
      <c r="AJ103" s="36">
        <v>4.8633999999999997E-2</v>
      </c>
      <c r="AK103" s="36">
        <v>4.8860000000000001E-2</v>
      </c>
      <c r="AL103" s="32">
        <v>-1.2895E-2</v>
      </c>
    </row>
    <row r="104" spans="1:38" ht="15" customHeight="1" x14ac:dyDescent="0.25">
      <c r="A104" s="14" t="s">
        <v>287</v>
      </c>
      <c r="B104" s="34" t="s">
        <v>96</v>
      </c>
      <c r="C104" s="36">
        <v>0.28299600000000003</v>
      </c>
      <c r="D104" s="36">
        <v>0.28060600000000002</v>
      </c>
      <c r="E104" s="36">
        <v>0.28007399999999999</v>
      </c>
      <c r="F104" s="36">
        <v>0.279198</v>
      </c>
      <c r="G104" s="36">
        <v>0.27911000000000002</v>
      </c>
      <c r="H104" s="36">
        <v>0.27805400000000002</v>
      </c>
      <c r="I104" s="36">
        <v>0.27791100000000002</v>
      </c>
      <c r="J104" s="36">
        <v>0.27853499999999998</v>
      </c>
      <c r="K104" s="36">
        <v>0.281366</v>
      </c>
      <c r="L104" s="36">
        <v>0.28459800000000002</v>
      </c>
      <c r="M104" s="36">
        <v>0.28867300000000001</v>
      </c>
      <c r="N104" s="36">
        <v>0.293265</v>
      </c>
      <c r="O104" s="36">
        <v>0.29829600000000001</v>
      </c>
      <c r="P104" s="36">
        <v>0.30328899999999998</v>
      </c>
      <c r="Q104" s="36">
        <v>0.30773099999999998</v>
      </c>
      <c r="R104" s="36">
        <v>0.311444</v>
      </c>
      <c r="S104" s="36">
        <v>0.31518299999999999</v>
      </c>
      <c r="T104" s="36">
        <v>0.31899699999999998</v>
      </c>
      <c r="U104" s="36">
        <v>0.322598</v>
      </c>
      <c r="V104" s="36">
        <v>0.32663399999999998</v>
      </c>
      <c r="W104" s="36">
        <v>0.33041300000000001</v>
      </c>
      <c r="X104" s="36">
        <v>0.33425700000000003</v>
      </c>
      <c r="Y104" s="36">
        <v>0.338005</v>
      </c>
      <c r="Z104" s="36">
        <v>0.34185700000000002</v>
      </c>
      <c r="AA104" s="36">
        <v>0.34577799999999997</v>
      </c>
      <c r="AB104" s="36">
        <v>0.34940399999999999</v>
      </c>
      <c r="AC104" s="36">
        <v>0.352881</v>
      </c>
      <c r="AD104" s="36">
        <v>0.35658499999999999</v>
      </c>
      <c r="AE104" s="36">
        <v>0.36036200000000002</v>
      </c>
      <c r="AF104" s="36">
        <v>0.36392600000000003</v>
      </c>
      <c r="AG104" s="36">
        <v>0.36760500000000002</v>
      </c>
      <c r="AH104" s="36">
        <v>0.37141999999999997</v>
      </c>
      <c r="AI104" s="36">
        <v>0.375276</v>
      </c>
      <c r="AJ104" s="36">
        <v>0.37918000000000002</v>
      </c>
      <c r="AK104" s="36">
        <v>0.38230199999999998</v>
      </c>
      <c r="AL104" s="32">
        <v>9.4160000000000008E-3</v>
      </c>
    </row>
    <row r="105" spans="1:38" ht="15" customHeight="1" x14ac:dyDescent="0.25">
      <c r="A105" s="14" t="s">
        <v>286</v>
      </c>
      <c r="B105" s="34" t="s">
        <v>97</v>
      </c>
      <c r="C105" s="36">
        <v>0.84520099999999998</v>
      </c>
      <c r="D105" s="36">
        <v>0.82173700000000005</v>
      </c>
      <c r="E105" s="36">
        <v>0.80423599999999995</v>
      </c>
      <c r="F105" s="36">
        <v>0.78395199999999998</v>
      </c>
      <c r="G105" s="36">
        <v>0.76527299999999998</v>
      </c>
      <c r="H105" s="36">
        <v>0.74782000000000004</v>
      </c>
      <c r="I105" s="36">
        <v>0.73437699999999995</v>
      </c>
      <c r="J105" s="36">
        <v>0.723472</v>
      </c>
      <c r="K105" s="36">
        <v>0.71870800000000001</v>
      </c>
      <c r="L105" s="36">
        <v>0.71481099999999997</v>
      </c>
      <c r="M105" s="36">
        <v>0.71360000000000001</v>
      </c>
      <c r="N105" s="36">
        <v>0.71449200000000002</v>
      </c>
      <c r="O105" s="36">
        <v>0.71779499999999996</v>
      </c>
      <c r="P105" s="36">
        <v>0.723889</v>
      </c>
      <c r="Q105" s="36">
        <v>0.73125300000000004</v>
      </c>
      <c r="R105" s="36">
        <v>0.73936800000000003</v>
      </c>
      <c r="S105" s="36">
        <v>0.74991600000000003</v>
      </c>
      <c r="T105" s="36">
        <v>0.76252200000000003</v>
      </c>
      <c r="U105" s="36">
        <v>0.776111</v>
      </c>
      <c r="V105" s="36">
        <v>0.79158799999999996</v>
      </c>
      <c r="W105" s="36">
        <v>0.80696100000000004</v>
      </c>
      <c r="X105" s="36">
        <v>0.82248299999999996</v>
      </c>
      <c r="Y105" s="36">
        <v>0.83720399999999995</v>
      </c>
      <c r="Z105" s="36">
        <v>0.85147300000000004</v>
      </c>
      <c r="AA105" s="36">
        <v>0.86487700000000001</v>
      </c>
      <c r="AB105" s="36">
        <v>0.87592000000000003</v>
      </c>
      <c r="AC105" s="36">
        <v>0.88504400000000005</v>
      </c>
      <c r="AD105" s="36">
        <v>0.893868</v>
      </c>
      <c r="AE105" s="36">
        <v>0.90261899999999995</v>
      </c>
      <c r="AF105" s="36">
        <v>0.91041300000000003</v>
      </c>
      <c r="AG105" s="36">
        <v>0.91830299999999998</v>
      </c>
      <c r="AH105" s="36">
        <v>0.92631399999999997</v>
      </c>
      <c r="AI105" s="36">
        <v>0.93376099999999995</v>
      </c>
      <c r="AJ105" s="36">
        <v>0.94121699999999997</v>
      </c>
      <c r="AK105" s="36">
        <v>0.94701800000000003</v>
      </c>
      <c r="AL105" s="32">
        <v>4.3090000000000003E-3</v>
      </c>
    </row>
    <row r="106" spans="1:38" ht="15" customHeight="1" x14ac:dyDescent="0.25">
      <c r="A106" s="14" t="s">
        <v>285</v>
      </c>
      <c r="B106" s="34" t="s">
        <v>98</v>
      </c>
      <c r="C106" s="36">
        <v>0.32260800000000001</v>
      </c>
      <c r="D106" s="36">
        <v>0.30998100000000001</v>
      </c>
      <c r="E106" s="36">
        <v>0.29936000000000001</v>
      </c>
      <c r="F106" s="36">
        <v>0.28744799999999998</v>
      </c>
      <c r="G106" s="36">
        <v>0.27590100000000001</v>
      </c>
      <c r="H106" s="36">
        <v>0.26444800000000002</v>
      </c>
      <c r="I106" s="36">
        <v>0.25406899999999999</v>
      </c>
      <c r="J106" s="36">
        <v>0.24430099999999999</v>
      </c>
      <c r="K106" s="36">
        <v>0.23632</v>
      </c>
      <c r="L106" s="36">
        <v>0.228302</v>
      </c>
      <c r="M106" s="36">
        <v>0.22089</v>
      </c>
      <c r="N106" s="36">
        <v>0.21390899999999999</v>
      </c>
      <c r="O106" s="36">
        <v>0.20733499999999999</v>
      </c>
      <c r="P106" s="36">
        <v>0.201379</v>
      </c>
      <c r="Q106" s="36">
        <v>0.19552700000000001</v>
      </c>
      <c r="R106" s="36">
        <v>0.189668</v>
      </c>
      <c r="S106" s="36">
        <v>0.18428800000000001</v>
      </c>
      <c r="T106" s="36">
        <v>0.17920800000000001</v>
      </c>
      <c r="U106" s="36">
        <v>0.17416999999999999</v>
      </c>
      <c r="V106" s="36">
        <v>0.16941400000000001</v>
      </c>
      <c r="W106" s="36">
        <v>0.16441700000000001</v>
      </c>
      <c r="X106" s="36">
        <v>0.159579</v>
      </c>
      <c r="Y106" s="36">
        <v>0.15476699999999999</v>
      </c>
      <c r="Z106" s="36">
        <v>0.15002199999999999</v>
      </c>
      <c r="AA106" s="36">
        <v>0.14530399999999999</v>
      </c>
      <c r="AB106" s="36">
        <v>0.140486</v>
      </c>
      <c r="AC106" s="36">
        <v>0.13556099999999999</v>
      </c>
      <c r="AD106" s="36">
        <v>0.13067799999999999</v>
      </c>
      <c r="AE106" s="36">
        <v>0.12578600000000001</v>
      </c>
      <c r="AF106" s="36">
        <v>0.12063699999999999</v>
      </c>
      <c r="AG106" s="36">
        <v>0.11537600000000001</v>
      </c>
      <c r="AH106" s="36">
        <v>0.109915</v>
      </c>
      <c r="AI106" s="36">
        <v>0.104139</v>
      </c>
      <c r="AJ106" s="36">
        <v>9.8013000000000003E-2</v>
      </c>
      <c r="AK106" s="36">
        <v>9.1388999999999998E-2</v>
      </c>
      <c r="AL106" s="32">
        <v>-3.6334999999999999E-2</v>
      </c>
    </row>
    <row r="107" spans="1:38" ht="15" customHeight="1" x14ac:dyDescent="0.25">
      <c r="A107" s="14" t="s">
        <v>284</v>
      </c>
      <c r="B107" s="34" t="s">
        <v>99</v>
      </c>
      <c r="C107" s="36">
        <v>0.31067800000000001</v>
      </c>
      <c r="D107" s="36">
        <v>0.31189499999999998</v>
      </c>
      <c r="E107" s="36">
        <v>0.36907200000000001</v>
      </c>
      <c r="F107" s="36">
        <v>0.34534999999999999</v>
      </c>
      <c r="G107" s="36">
        <v>0.34020899999999998</v>
      </c>
      <c r="H107" s="36">
        <v>0.33377699999999999</v>
      </c>
      <c r="I107" s="36">
        <v>0.32896799999999998</v>
      </c>
      <c r="J107" s="36">
        <v>0.32445600000000002</v>
      </c>
      <c r="K107" s="36">
        <v>0.321517</v>
      </c>
      <c r="L107" s="36">
        <v>0.31822</v>
      </c>
      <c r="M107" s="36">
        <v>0.31516699999999997</v>
      </c>
      <c r="N107" s="36">
        <v>0.31180400000000003</v>
      </c>
      <c r="O107" s="36">
        <v>0.30819999999999997</v>
      </c>
      <c r="P107" s="36">
        <v>0.30458800000000003</v>
      </c>
      <c r="Q107" s="36">
        <v>0.300732</v>
      </c>
      <c r="R107" s="36">
        <v>0.296512</v>
      </c>
      <c r="S107" s="36">
        <v>0.292489</v>
      </c>
      <c r="T107" s="36">
        <v>0.28880899999999998</v>
      </c>
      <c r="U107" s="36">
        <v>0.28514200000000001</v>
      </c>
      <c r="V107" s="36">
        <v>0.28223100000000001</v>
      </c>
      <c r="W107" s="36">
        <v>0.27904099999999998</v>
      </c>
      <c r="X107" s="36">
        <v>0.27614699999999998</v>
      </c>
      <c r="Y107" s="36">
        <v>0.27342699999999998</v>
      </c>
      <c r="Z107" s="36">
        <v>0.27112000000000003</v>
      </c>
      <c r="AA107" s="36">
        <v>0.26917600000000003</v>
      </c>
      <c r="AB107" s="36">
        <v>0.26721</v>
      </c>
      <c r="AC107" s="36">
        <v>0.26529399999999997</v>
      </c>
      <c r="AD107" s="36">
        <v>0.26379000000000002</v>
      </c>
      <c r="AE107" s="36">
        <v>0.26262400000000002</v>
      </c>
      <c r="AF107" s="36">
        <v>0.26140799999999997</v>
      </c>
      <c r="AG107" s="36">
        <v>0.26046999999999998</v>
      </c>
      <c r="AH107" s="36">
        <v>0.25973299999999999</v>
      </c>
      <c r="AI107" s="36">
        <v>0.25917299999999999</v>
      </c>
      <c r="AJ107" s="36">
        <v>0.25878000000000001</v>
      </c>
      <c r="AK107" s="36">
        <v>0.25785999999999998</v>
      </c>
      <c r="AL107" s="32">
        <v>-5.7489999999999998E-3</v>
      </c>
    </row>
    <row r="108" spans="1:38" ht="15" customHeight="1" x14ac:dyDescent="0.25">
      <c r="A108" s="14" t="s">
        <v>283</v>
      </c>
      <c r="B108" s="34" t="s">
        <v>100</v>
      </c>
      <c r="C108" s="36">
        <v>4.4723309999999996</v>
      </c>
      <c r="D108" s="36">
        <v>4.649991</v>
      </c>
      <c r="E108" s="36">
        <v>4.8225220000000002</v>
      </c>
      <c r="F108" s="36">
        <v>4.8835579999999998</v>
      </c>
      <c r="G108" s="36">
        <v>4.8808829999999999</v>
      </c>
      <c r="H108" s="36">
        <v>4.8526040000000004</v>
      </c>
      <c r="I108" s="36">
        <v>4.8321800000000001</v>
      </c>
      <c r="J108" s="36">
        <v>4.8049679999999997</v>
      </c>
      <c r="K108" s="36">
        <v>4.8024139999999997</v>
      </c>
      <c r="L108" s="36">
        <v>4.7911109999999999</v>
      </c>
      <c r="M108" s="36">
        <v>4.8121999999999998</v>
      </c>
      <c r="N108" s="36">
        <v>4.8317560000000004</v>
      </c>
      <c r="O108" s="36">
        <v>4.8543269999999996</v>
      </c>
      <c r="P108" s="36">
        <v>4.8797069999999998</v>
      </c>
      <c r="Q108" s="36">
        <v>4.8979350000000004</v>
      </c>
      <c r="R108" s="36">
        <v>4.9108669999999996</v>
      </c>
      <c r="S108" s="36">
        <v>4.9298010000000003</v>
      </c>
      <c r="T108" s="36">
        <v>4.9503709999999996</v>
      </c>
      <c r="U108" s="36">
        <v>4.981509</v>
      </c>
      <c r="V108" s="36">
        <v>5.0145970000000002</v>
      </c>
      <c r="W108" s="36">
        <v>5.0428269999999999</v>
      </c>
      <c r="X108" s="36">
        <v>5.0704659999999997</v>
      </c>
      <c r="Y108" s="36">
        <v>5.0945790000000004</v>
      </c>
      <c r="Z108" s="36">
        <v>5.1195399999999998</v>
      </c>
      <c r="AA108" s="36">
        <v>5.1450370000000003</v>
      </c>
      <c r="AB108" s="36">
        <v>5.1646590000000003</v>
      </c>
      <c r="AC108" s="36">
        <v>5.1820050000000002</v>
      </c>
      <c r="AD108" s="36">
        <v>5.2026219999999999</v>
      </c>
      <c r="AE108" s="36">
        <v>5.222791</v>
      </c>
      <c r="AF108" s="36">
        <v>5.2384969999999997</v>
      </c>
      <c r="AG108" s="36">
        <v>5.2534999999999998</v>
      </c>
      <c r="AH108" s="36">
        <v>5.2683609999999996</v>
      </c>
      <c r="AI108" s="36">
        <v>5.2785320000000002</v>
      </c>
      <c r="AJ108" s="36">
        <v>5.2866650000000002</v>
      </c>
      <c r="AK108" s="36">
        <v>5.2874059999999998</v>
      </c>
      <c r="AL108" s="32">
        <v>3.8999999999999998E-3</v>
      </c>
    </row>
    <row r="109" spans="1:38" ht="15" customHeight="1" x14ac:dyDescent="0.25">
      <c r="A109" s="14" t="s">
        <v>282</v>
      </c>
      <c r="B109" s="31" t="s">
        <v>102</v>
      </c>
      <c r="C109" s="35">
        <v>20.107025</v>
      </c>
      <c r="D109" s="35">
        <v>19.746238999999999</v>
      </c>
      <c r="E109" s="35">
        <v>20.425681999999998</v>
      </c>
      <c r="F109" s="35">
        <v>20.341011000000002</v>
      </c>
      <c r="G109" s="35">
        <v>20.137657000000001</v>
      </c>
      <c r="H109" s="35">
        <v>19.941092000000001</v>
      </c>
      <c r="I109" s="35">
        <v>19.806332000000001</v>
      </c>
      <c r="J109" s="35">
        <v>19.679358000000001</v>
      </c>
      <c r="K109" s="35">
        <v>19.628164000000002</v>
      </c>
      <c r="L109" s="35">
        <v>19.565750000000001</v>
      </c>
      <c r="M109" s="35">
        <v>19.555634000000001</v>
      </c>
      <c r="N109" s="35">
        <v>19.550819000000001</v>
      </c>
      <c r="O109" s="35">
        <v>19.555831999999999</v>
      </c>
      <c r="P109" s="35">
        <v>19.576930999999998</v>
      </c>
      <c r="Q109" s="35">
        <v>19.548075000000001</v>
      </c>
      <c r="R109" s="35">
        <v>19.512657000000001</v>
      </c>
      <c r="S109" s="35">
        <v>19.499054000000001</v>
      </c>
      <c r="T109" s="35">
        <v>19.502929999999999</v>
      </c>
      <c r="U109" s="35">
        <v>19.524768999999999</v>
      </c>
      <c r="V109" s="35">
        <v>19.567739</v>
      </c>
      <c r="W109" s="35">
        <v>19.599678000000001</v>
      </c>
      <c r="X109" s="35">
        <v>19.636672999999998</v>
      </c>
      <c r="Y109" s="35">
        <v>19.667013000000001</v>
      </c>
      <c r="Z109" s="35">
        <v>19.705926999999999</v>
      </c>
      <c r="AA109" s="35">
        <v>19.717728000000001</v>
      </c>
      <c r="AB109" s="35">
        <v>19.725163999999999</v>
      </c>
      <c r="AC109" s="35">
        <v>19.733017</v>
      </c>
      <c r="AD109" s="35">
        <v>19.760224999999998</v>
      </c>
      <c r="AE109" s="35">
        <v>19.798855</v>
      </c>
      <c r="AF109" s="35">
        <v>19.830355000000001</v>
      </c>
      <c r="AG109" s="35">
        <v>19.868841</v>
      </c>
      <c r="AH109" s="35">
        <v>19.911118999999999</v>
      </c>
      <c r="AI109" s="35">
        <v>19.939160999999999</v>
      </c>
      <c r="AJ109" s="35">
        <v>19.96734</v>
      </c>
      <c r="AK109" s="35">
        <v>19.980436000000001</v>
      </c>
      <c r="AL109" s="29">
        <v>3.57E-4</v>
      </c>
    </row>
    <row r="111" spans="1:38" ht="15" customHeight="1" x14ac:dyDescent="0.25">
      <c r="B111" s="31" t="s">
        <v>103</v>
      </c>
    </row>
    <row r="112" spans="1:38" ht="15" customHeight="1" x14ac:dyDescent="0.25">
      <c r="A112" s="14" t="s">
        <v>281</v>
      </c>
      <c r="B112" s="34" t="s">
        <v>104</v>
      </c>
      <c r="C112" s="36">
        <v>1.2093E-2</v>
      </c>
      <c r="D112" s="36">
        <v>1.1082E-2</v>
      </c>
      <c r="E112" s="36">
        <v>1.3377E-2</v>
      </c>
      <c r="F112" s="36">
        <v>1.4898E-2</v>
      </c>
      <c r="G112" s="36">
        <v>1.6015000000000001E-2</v>
      </c>
      <c r="H112" s="36">
        <v>1.6961E-2</v>
      </c>
      <c r="I112" s="36">
        <v>1.7791000000000001E-2</v>
      </c>
      <c r="J112" s="36">
        <v>1.8467999999999998E-2</v>
      </c>
      <c r="K112" s="36">
        <v>1.9005999999999999E-2</v>
      </c>
      <c r="L112" s="36">
        <v>1.9451E-2</v>
      </c>
      <c r="M112" s="36">
        <v>1.9813000000000001E-2</v>
      </c>
      <c r="N112" s="36">
        <v>2.0101999999999998E-2</v>
      </c>
      <c r="O112" s="36">
        <v>2.0327999999999999E-2</v>
      </c>
      <c r="P112" s="36">
        <v>2.0517000000000001E-2</v>
      </c>
      <c r="Q112" s="36">
        <v>2.1149000000000001E-2</v>
      </c>
      <c r="R112" s="36">
        <v>2.1746999999999999E-2</v>
      </c>
      <c r="S112" s="36">
        <v>2.2342000000000001E-2</v>
      </c>
      <c r="T112" s="36">
        <v>2.2943999999999999E-2</v>
      </c>
      <c r="U112" s="36">
        <v>2.3571000000000002E-2</v>
      </c>
      <c r="V112" s="36">
        <v>2.4237000000000002E-2</v>
      </c>
      <c r="W112" s="36">
        <v>2.4934999999999999E-2</v>
      </c>
      <c r="X112" s="36">
        <v>2.5659999999999999E-2</v>
      </c>
      <c r="Y112" s="36">
        <v>2.6401999999999998E-2</v>
      </c>
      <c r="Z112" s="36">
        <v>2.7157000000000001E-2</v>
      </c>
      <c r="AA112" s="36">
        <v>2.8043999999999999E-2</v>
      </c>
      <c r="AB112" s="36">
        <v>2.8927000000000001E-2</v>
      </c>
      <c r="AC112" s="36">
        <v>2.9808999999999999E-2</v>
      </c>
      <c r="AD112" s="36">
        <v>3.0689999999999999E-2</v>
      </c>
      <c r="AE112" s="36">
        <v>3.1563000000000001E-2</v>
      </c>
      <c r="AF112" s="36">
        <v>3.2421999999999999E-2</v>
      </c>
      <c r="AG112" s="36">
        <v>3.3272000000000003E-2</v>
      </c>
      <c r="AH112" s="36">
        <v>3.4089000000000001E-2</v>
      </c>
      <c r="AI112" s="36">
        <v>3.4872E-2</v>
      </c>
      <c r="AJ112" s="36">
        <v>3.5617000000000003E-2</v>
      </c>
      <c r="AK112" s="36">
        <v>3.6324000000000002E-2</v>
      </c>
      <c r="AL112" s="32">
        <v>3.6629000000000002E-2</v>
      </c>
    </row>
    <row r="113" spans="1:38" ht="15" customHeight="1" x14ac:dyDescent="0.25">
      <c r="A113" s="14" t="s">
        <v>280</v>
      </c>
      <c r="B113" s="34" t="s">
        <v>105</v>
      </c>
      <c r="C113" s="36">
        <v>6.2890000000000003E-3</v>
      </c>
      <c r="D113" s="36">
        <v>6.8710000000000004E-3</v>
      </c>
      <c r="E113" s="36">
        <v>7.4520000000000003E-3</v>
      </c>
      <c r="F113" s="36">
        <v>8.0630000000000007E-3</v>
      </c>
      <c r="G113" s="36">
        <v>8.6250000000000007E-3</v>
      </c>
      <c r="H113" s="36">
        <v>8.9409999999999993E-3</v>
      </c>
      <c r="I113" s="36">
        <v>8.9219999999999994E-3</v>
      </c>
      <c r="J113" s="36">
        <v>8.9110000000000005E-3</v>
      </c>
      <c r="K113" s="36">
        <v>8.8990000000000007E-3</v>
      </c>
      <c r="L113" s="36">
        <v>8.8889999999999993E-3</v>
      </c>
      <c r="M113" s="36">
        <v>8.8780000000000005E-3</v>
      </c>
      <c r="N113" s="36">
        <v>8.8679999999999991E-3</v>
      </c>
      <c r="O113" s="36">
        <v>8.8579999999999996E-3</v>
      </c>
      <c r="P113" s="36">
        <v>8.848E-3</v>
      </c>
      <c r="Q113" s="36">
        <v>8.8620000000000001E-3</v>
      </c>
      <c r="R113" s="36">
        <v>8.8719999999999997E-3</v>
      </c>
      <c r="S113" s="36">
        <v>8.8819999999999993E-3</v>
      </c>
      <c r="T113" s="36">
        <v>8.8920000000000006E-3</v>
      </c>
      <c r="U113" s="36">
        <v>8.9040000000000005E-3</v>
      </c>
      <c r="V113" s="36">
        <v>8.9160000000000003E-3</v>
      </c>
      <c r="W113" s="36">
        <v>8.9289999999999994E-3</v>
      </c>
      <c r="X113" s="36">
        <v>8.9420000000000003E-3</v>
      </c>
      <c r="Y113" s="36">
        <v>8.9560000000000004E-3</v>
      </c>
      <c r="Z113" s="36">
        <v>8.9700000000000005E-3</v>
      </c>
      <c r="AA113" s="36">
        <v>8.9840000000000007E-3</v>
      </c>
      <c r="AB113" s="36">
        <v>8.9980000000000008E-3</v>
      </c>
      <c r="AC113" s="36">
        <v>9.0130000000000002E-3</v>
      </c>
      <c r="AD113" s="36">
        <v>9.0270000000000003E-3</v>
      </c>
      <c r="AE113" s="36">
        <v>9.0419999999999997E-3</v>
      </c>
      <c r="AF113" s="36">
        <v>9.0559999999999998E-3</v>
      </c>
      <c r="AG113" s="36">
        <v>9.0709999999999992E-3</v>
      </c>
      <c r="AH113" s="36">
        <v>9.0860000000000003E-3</v>
      </c>
      <c r="AI113" s="36">
        <v>9.1020000000000007E-3</v>
      </c>
      <c r="AJ113" s="36">
        <v>9.1170000000000001E-3</v>
      </c>
      <c r="AK113" s="36">
        <v>9.1330000000000005E-3</v>
      </c>
      <c r="AL113" s="32">
        <v>8.6610000000000003E-3</v>
      </c>
    </row>
    <row r="114" spans="1:38" ht="15" customHeight="1" x14ac:dyDescent="0.25">
      <c r="A114" s="14" t="s">
        <v>279</v>
      </c>
      <c r="B114" s="34" t="s">
        <v>38</v>
      </c>
      <c r="C114" s="36">
        <v>9.8548999999999998E-2</v>
      </c>
      <c r="D114" s="36">
        <v>0.13351299999999999</v>
      </c>
      <c r="E114" s="36">
        <v>0.16903399999999999</v>
      </c>
      <c r="F114" s="36">
        <v>0.203541</v>
      </c>
      <c r="G114" s="36">
        <v>0.23683999999999999</v>
      </c>
      <c r="H114" s="36">
        <v>0.270397</v>
      </c>
      <c r="I114" s="36">
        <v>0.300923</v>
      </c>
      <c r="J114" s="36">
        <v>0.33321800000000001</v>
      </c>
      <c r="K114" s="36">
        <v>0.36748700000000001</v>
      </c>
      <c r="L114" s="36">
        <v>0.40434799999999999</v>
      </c>
      <c r="M114" s="36">
        <v>0.44442399999999999</v>
      </c>
      <c r="N114" s="36">
        <v>0.48752099999999998</v>
      </c>
      <c r="O114" s="36">
        <v>0.53352500000000003</v>
      </c>
      <c r="P114" s="36">
        <v>0.58322300000000005</v>
      </c>
      <c r="Q114" s="36">
        <v>0.63685499999999995</v>
      </c>
      <c r="R114" s="36">
        <v>0.69403400000000004</v>
      </c>
      <c r="S114" s="36">
        <v>0.753915</v>
      </c>
      <c r="T114" s="36">
        <v>0.81704100000000002</v>
      </c>
      <c r="U114" s="36">
        <v>0.88301700000000005</v>
      </c>
      <c r="V114" s="36">
        <v>0.95267000000000002</v>
      </c>
      <c r="W114" s="36">
        <v>1.0252889999999999</v>
      </c>
      <c r="X114" s="36">
        <v>1.1011329999999999</v>
      </c>
      <c r="Y114" s="36">
        <v>1.1812830000000001</v>
      </c>
      <c r="Z114" s="36">
        <v>1.2650790000000001</v>
      </c>
      <c r="AA114" s="36">
        <v>1.353844</v>
      </c>
      <c r="AB114" s="36">
        <v>1.4466639999999999</v>
      </c>
      <c r="AC114" s="36">
        <v>1.543947</v>
      </c>
      <c r="AD114" s="36">
        <v>1.647284</v>
      </c>
      <c r="AE114" s="36">
        <v>1.755333</v>
      </c>
      <c r="AF114" s="36">
        <v>1.868279</v>
      </c>
      <c r="AG114" s="36">
        <v>1.988216</v>
      </c>
      <c r="AH114" s="36">
        <v>2.114312</v>
      </c>
      <c r="AI114" s="36">
        <v>2.2469070000000002</v>
      </c>
      <c r="AJ114" s="36">
        <v>2.388185</v>
      </c>
      <c r="AK114" s="36">
        <v>2.5363920000000002</v>
      </c>
      <c r="AL114" s="32">
        <v>9.3322000000000002E-2</v>
      </c>
    </row>
    <row r="115" spans="1:38" ht="15" customHeight="1" x14ac:dyDescent="0.25">
      <c r="A115" s="14" t="s">
        <v>278</v>
      </c>
      <c r="B115" s="34" t="s">
        <v>39</v>
      </c>
      <c r="C115" s="36">
        <v>2.9066000000000002E-2</v>
      </c>
      <c r="D115" s="36">
        <v>2.9066000000000002E-2</v>
      </c>
      <c r="E115" s="36">
        <v>2.9066000000000002E-2</v>
      </c>
      <c r="F115" s="36">
        <v>2.9066000000000002E-2</v>
      </c>
      <c r="G115" s="36">
        <v>2.9066000000000002E-2</v>
      </c>
      <c r="H115" s="36">
        <v>2.9066000000000002E-2</v>
      </c>
      <c r="I115" s="36">
        <v>2.9066000000000002E-2</v>
      </c>
      <c r="J115" s="36">
        <v>2.9066000000000002E-2</v>
      </c>
      <c r="K115" s="36">
        <v>2.9066000000000002E-2</v>
      </c>
      <c r="L115" s="36">
        <v>2.9134E-2</v>
      </c>
      <c r="M115" s="36">
        <v>2.9242000000000001E-2</v>
      </c>
      <c r="N115" s="36">
        <v>2.9468999999999999E-2</v>
      </c>
      <c r="O115" s="36">
        <v>2.9714999999999998E-2</v>
      </c>
      <c r="P115" s="36">
        <v>2.9973E-2</v>
      </c>
      <c r="Q115" s="36">
        <v>3.0245999999999999E-2</v>
      </c>
      <c r="R115" s="36">
        <v>3.0530999999999999E-2</v>
      </c>
      <c r="S115" s="36">
        <v>3.0821000000000001E-2</v>
      </c>
      <c r="T115" s="36">
        <v>3.1118E-2</v>
      </c>
      <c r="U115" s="36">
        <v>3.1425000000000002E-2</v>
      </c>
      <c r="V115" s="36">
        <v>3.1741999999999999E-2</v>
      </c>
      <c r="W115" s="36">
        <v>3.2065999999999997E-2</v>
      </c>
      <c r="X115" s="36">
        <v>3.2395E-2</v>
      </c>
      <c r="Y115" s="36">
        <v>3.2729000000000001E-2</v>
      </c>
      <c r="Z115" s="36">
        <v>3.3084000000000002E-2</v>
      </c>
      <c r="AA115" s="36">
        <v>3.3456E-2</v>
      </c>
      <c r="AB115" s="36">
        <v>3.3835999999999998E-2</v>
      </c>
      <c r="AC115" s="36">
        <v>3.4222000000000002E-2</v>
      </c>
      <c r="AD115" s="36">
        <v>3.4616000000000001E-2</v>
      </c>
      <c r="AE115" s="36">
        <v>3.5027999999999997E-2</v>
      </c>
      <c r="AF115" s="36">
        <v>3.5449000000000001E-2</v>
      </c>
      <c r="AG115" s="36">
        <v>3.5874999999999997E-2</v>
      </c>
      <c r="AH115" s="36">
        <v>3.6308E-2</v>
      </c>
      <c r="AI115" s="36">
        <v>3.6746000000000001E-2</v>
      </c>
      <c r="AJ115" s="36">
        <v>3.7192000000000003E-2</v>
      </c>
      <c r="AK115" s="36">
        <v>3.7643000000000003E-2</v>
      </c>
      <c r="AL115" s="32">
        <v>7.8670000000000007E-3</v>
      </c>
    </row>
    <row r="116" spans="1:38" ht="15" customHeight="1" x14ac:dyDescent="0.25">
      <c r="A116" s="14" t="s">
        <v>277</v>
      </c>
      <c r="B116" s="31" t="s">
        <v>40</v>
      </c>
      <c r="C116" s="35">
        <v>0.14599599999999999</v>
      </c>
      <c r="D116" s="35">
        <v>0.180532</v>
      </c>
      <c r="E116" s="35">
        <v>0.21892800000000001</v>
      </c>
      <c r="F116" s="35">
        <v>0.25556699999999999</v>
      </c>
      <c r="G116" s="35">
        <v>0.29054600000000003</v>
      </c>
      <c r="H116" s="35">
        <v>0.32536399999999999</v>
      </c>
      <c r="I116" s="35">
        <v>0.35670200000000002</v>
      </c>
      <c r="J116" s="35">
        <v>0.38966200000000001</v>
      </c>
      <c r="K116" s="35">
        <v>0.42445899999999998</v>
      </c>
      <c r="L116" s="35">
        <v>0.46182200000000001</v>
      </c>
      <c r="M116" s="35">
        <v>0.50235600000000002</v>
      </c>
      <c r="N116" s="35">
        <v>0.54596</v>
      </c>
      <c r="O116" s="35">
        <v>0.59242600000000001</v>
      </c>
      <c r="P116" s="35">
        <v>0.64256100000000005</v>
      </c>
      <c r="Q116" s="35">
        <v>0.69711199999999995</v>
      </c>
      <c r="R116" s="35">
        <v>0.75518399999999997</v>
      </c>
      <c r="S116" s="35">
        <v>0.81596000000000002</v>
      </c>
      <c r="T116" s="35">
        <v>0.87999499999999997</v>
      </c>
      <c r="U116" s="35">
        <v>0.94691800000000004</v>
      </c>
      <c r="V116" s="35">
        <v>1.0175650000000001</v>
      </c>
      <c r="W116" s="35">
        <v>1.091218</v>
      </c>
      <c r="X116" s="35">
        <v>1.1681299999999999</v>
      </c>
      <c r="Y116" s="35">
        <v>1.2493700000000001</v>
      </c>
      <c r="Z116" s="35">
        <v>1.33429</v>
      </c>
      <c r="AA116" s="35">
        <v>1.424328</v>
      </c>
      <c r="AB116" s="35">
        <v>1.5184249999999999</v>
      </c>
      <c r="AC116" s="35">
        <v>1.6169910000000001</v>
      </c>
      <c r="AD116" s="35">
        <v>1.721617</v>
      </c>
      <c r="AE116" s="35">
        <v>1.830965</v>
      </c>
      <c r="AF116" s="35">
        <v>1.945206</v>
      </c>
      <c r="AG116" s="35">
        <v>2.0664349999999998</v>
      </c>
      <c r="AH116" s="35">
        <v>2.1937959999999999</v>
      </c>
      <c r="AI116" s="35">
        <v>2.327626</v>
      </c>
      <c r="AJ116" s="35">
        <v>2.4701119999999999</v>
      </c>
      <c r="AK116" s="35">
        <v>2.6194929999999998</v>
      </c>
      <c r="AL116" s="29">
        <v>8.4431000000000006E-2</v>
      </c>
    </row>
    <row r="118" spans="1:38" ht="15" customHeight="1" x14ac:dyDescent="0.25">
      <c r="B118" s="31" t="s">
        <v>41</v>
      </c>
    </row>
    <row r="119" spans="1:38" ht="15" customHeight="1" x14ac:dyDescent="0.25">
      <c r="A119" s="14" t="s">
        <v>276</v>
      </c>
      <c r="B119" s="34" t="s">
        <v>42</v>
      </c>
      <c r="C119" s="33">
        <v>5934</v>
      </c>
      <c r="D119" s="33">
        <v>6080</v>
      </c>
      <c r="E119" s="33">
        <v>6365</v>
      </c>
      <c r="F119" s="33">
        <v>6130</v>
      </c>
      <c r="G119" s="33">
        <v>6111</v>
      </c>
      <c r="H119" s="33">
        <v>6093</v>
      </c>
      <c r="I119" s="33">
        <v>6074</v>
      </c>
      <c r="J119" s="33">
        <v>6056</v>
      </c>
      <c r="K119" s="33">
        <v>6037</v>
      </c>
      <c r="L119" s="33">
        <v>6019</v>
      </c>
      <c r="M119" s="33">
        <v>6000</v>
      </c>
      <c r="N119" s="33">
        <v>5981</v>
      </c>
      <c r="O119" s="33">
        <v>5962</v>
      </c>
      <c r="P119" s="33">
        <v>5944</v>
      </c>
      <c r="Q119" s="33">
        <v>5925</v>
      </c>
      <c r="R119" s="33">
        <v>5906</v>
      </c>
      <c r="S119" s="33">
        <v>5887</v>
      </c>
      <c r="T119" s="33">
        <v>5868</v>
      </c>
      <c r="U119" s="33">
        <v>5849</v>
      </c>
      <c r="V119" s="33">
        <v>5830</v>
      </c>
      <c r="W119" s="33">
        <v>5811</v>
      </c>
      <c r="X119" s="33">
        <v>5792</v>
      </c>
      <c r="Y119" s="33">
        <v>5774</v>
      </c>
      <c r="Z119" s="33">
        <v>5755</v>
      </c>
      <c r="AA119" s="33">
        <v>5736</v>
      </c>
      <c r="AB119" s="33">
        <v>5717</v>
      </c>
      <c r="AC119" s="33">
        <v>5698</v>
      </c>
      <c r="AD119" s="33">
        <v>5679</v>
      </c>
      <c r="AE119" s="33">
        <v>5660</v>
      </c>
      <c r="AF119" s="33">
        <v>5641</v>
      </c>
      <c r="AG119" s="33">
        <v>5622</v>
      </c>
      <c r="AH119" s="33">
        <v>5603</v>
      </c>
      <c r="AI119" s="33">
        <v>5584</v>
      </c>
      <c r="AJ119" s="33">
        <v>5565</v>
      </c>
      <c r="AK119" s="33">
        <v>5546</v>
      </c>
      <c r="AL119" s="32">
        <v>-2.7820000000000002E-3</v>
      </c>
    </row>
    <row r="120" spans="1:38" ht="15" customHeight="1" x14ac:dyDescent="0.25">
      <c r="A120" s="14" t="s">
        <v>275</v>
      </c>
      <c r="B120" s="34" t="s">
        <v>43</v>
      </c>
      <c r="C120" s="33">
        <v>5363</v>
      </c>
      <c r="D120" s="33">
        <v>5345</v>
      </c>
      <c r="E120" s="33">
        <v>5741</v>
      </c>
      <c r="F120" s="33">
        <v>5528</v>
      </c>
      <c r="G120" s="33">
        <v>5512</v>
      </c>
      <c r="H120" s="33">
        <v>5496</v>
      </c>
      <c r="I120" s="33">
        <v>5480</v>
      </c>
      <c r="J120" s="33">
        <v>5464</v>
      </c>
      <c r="K120" s="33">
        <v>5448</v>
      </c>
      <c r="L120" s="33">
        <v>5432</v>
      </c>
      <c r="M120" s="33">
        <v>5416</v>
      </c>
      <c r="N120" s="33">
        <v>5399</v>
      </c>
      <c r="O120" s="33">
        <v>5383</v>
      </c>
      <c r="P120" s="33">
        <v>5367</v>
      </c>
      <c r="Q120" s="33">
        <v>5351</v>
      </c>
      <c r="R120" s="33">
        <v>5335</v>
      </c>
      <c r="S120" s="33">
        <v>5319</v>
      </c>
      <c r="T120" s="33">
        <v>5303</v>
      </c>
      <c r="U120" s="33">
        <v>5287</v>
      </c>
      <c r="V120" s="33">
        <v>5271</v>
      </c>
      <c r="W120" s="33">
        <v>5255</v>
      </c>
      <c r="X120" s="33">
        <v>5239</v>
      </c>
      <c r="Y120" s="33">
        <v>5223</v>
      </c>
      <c r="Z120" s="33">
        <v>5207</v>
      </c>
      <c r="AA120" s="33">
        <v>5191</v>
      </c>
      <c r="AB120" s="33">
        <v>5175</v>
      </c>
      <c r="AC120" s="33">
        <v>5159</v>
      </c>
      <c r="AD120" s="33">
        <v>5142</v>
      </c>
      <c r="AE120" s="33">
        <v>5126</v>
      </c>
      <c r="AF120" s="33">
        <v>5110</v>
      </c>
      <c r="AG120" s="33">
        <v>5094</v>
      </c>
      <c r="AH120" s="33">
        <v>5078</v>
      </c>
      <c r="AI120" s="33">
        <v>5062</v>
      </c>
      <c r="AJ120" s="33">
        <v>5046</v>
      </c>
      <c r="AK120" s="33">
        <v>5030</v>
      </c>
      <c r="AL120" s="32">
        <v>-1.8389999999999999E-3</v>
      </c>
    </row>
    <row r="121" spans="1:38" ht="15" customHeight="1" x14ac:dyDescent="0.25">
      <c r="A121" s="14" t="s">
        <v>274</v>
      </c>
      <c r="B121" s="34" t="s">
        <v>44</v>
      </c>
      <c r="C121" s="33">
        <v>5703</v>
      </c>
      <c r="D121" s="33">
        <v>5671</v>
      </c>
      <c r="E121" s="33">
        <v>6257</v>
      </c>
      <c r="F121" s="33">
        <v>6145</v>
      </c>
      <c r="G121" s="33">
        <v>6138</v>
      </c>
      <c r="H121" s="33">
        <v>6131</v>
      </c>
      <c r="I121" s="33">
        <v>6123</v>
      </c>
      <c r="J121" s="33">
        <v>6116</v>
      </c>
      <c r="K121" s="33">
        <v>6108</v>
      </c>
      <c r="L121" s="33">
        <v>6101</v>
      </c>
      <c r="M121" s="33">
        <v>6093</v>
      </c>
      <c r="N121" s="33">
        <v>6086</v>
      </c>
      <c r="O121" s="33">
        <v>6078</v>
      </c>
      <c r="P121" s="33">
        <v>6071</v>
      </c>
      <c r="Q121" s="33">
        <v>6063</v>
      </c>
      <c r="R121" s="33">
        <v>6056</v>
      </c>
      <c r="S121" s="33">
        <v>6048</v>
      </c>
      <c r="T121" s="33">
        <v>6041</v>
      </c>
      <c r="U121" s="33">
        <v>6033</v>
      </c>
      <c r="V121" s="33">
        <v>6026</v>
      </c>
      <c r="W121" s="33">
        <v>6018</v>
      </c>
      <c r="X121" s="33">
        <v>6011</v>
      </c>
      <c r="Y121" s="33">
        <v>6003</v>
      </c>
      <c r="Z121" s="33">
        <v>5996</v>
      </c>
      <c r="AA121" s="33">
        <v>5988</v>
      </c>
      <c r="AB121" s="33">
        <v>5980</v>
      </c>
      <c r="AC121" s="33">
        <v>5973</v>
      </c>
      <c r="AD121" s="33">
        <v>5965</v>
      </c>
      <c r="AE121" s="33">
        <v>5958</v>
      </c>
      <c r="AF121" s="33">
        <v>5950</v>
      </c>
      <c r="AG121" s="33">
        <v>5943</v>
      </c>
      <c r="AH121" s="33">
        <v>5935</v>
      </c>
      <c r="AI121" s="33">
        <v>5927</v>
      </c>
      <c r="AJ121" s="33">
        <v>5920</v>
      </c>
      <c r="AK121" s="33">
        <v>5912</v>
      </c>
      <c r="AL121" s="32">
        <v>1.2620000000000001E-3</v>
      </c>
    </row>
    <row r="122" spans="1:38" ht="15" customHeight="1" x14ac:dyDescent="0.25">
      <c r="A122" s="14" t="s">
        <v>273</v>
      </c>
      <c r="B122" s="34" t="s">
        <v>45</v>
      </c>
      <c r="C122" s="33">
        <v>5787</v>
      </c>
      <c r="D122" s="33">
        <v>6049</v>
      </c>
      <c r="E122" s="33">
        <v>6503</v>
      </c>
      <c r="F122" s="33">
        <v>6403</v>
      </c>
      <c r="G122" s="33">
        <v>6398</v>
      </c>
      <c r="H122" s="33">
        <v>6392</v>
      </c>
      <c r="I122" s="33">
        <v>6386</v>
      </c>
      <c r="J122" s="33">
        <v>6380</v>
      </c>
      <c r="K122" s="33">
        <v>6374</v>
      </c>
      <c r="L122" s="33">
        <v>6367</v>
      </c>
      <c r="M122" s="33">
        <v>6361</v>
      </c>
      <c r="N122" s="33">
        <v>6354</v>
      </c>
      <c r="O122" s="33">
        <v>6347</v>
      </c>
      <c r="P122" s="33">
        <v>6341</v>
      </c>
      <c r="Q122" s="33">
        <v>6334</v>
      </c>
      <c r="R122" s="33">
        <v>6327</v>
      </c>
      <c r="S122" s="33">
        <v>6320</v>
      </c>
      <c r="T122" s="33">
        <v>6313</v>
      </c>
      <c r="U122" s="33">
        <v>6305</v>
      </c>
      <c r="V122" s="33">
        <v>6298</v>
      </c>
      <c r="W122" s="33">
        <v>6291</v>
      </c>
      <c r="X122" s="33">
        <v>6284</v>
      </c>
      <c r="Y122" s="33">
        <v>6277</v>
      </c>
      <c r="Z122" s="33">
        <v>6269</v>
      </c>
      <c r="AA122" s="33">
        <v>6262</v>
      </c>
      <c r="AB122" s="33">
        <v>6255</v>
      </c>
      <c r="AC122" s="33">
        <v>6247</v>
      </c>
      <c r="AD122" s="33">
        <v>6240</v>
      </c>
      <c r="AE122" s="33">
        <v>6232</v>
      </c>
      <c r="AF122" s="33">
        <v>6225</v>
      </c>
      <c r="AG122" s="33">
        <v>6217</v>
      </c>
      <c r="AH122" s="33">
        <v>6210</v>
      </c>
      <c r="AI122" s="33">
        <v>6202</v>
      </c>
      <c r="AJ122" s="33">
        <v>6195</v>
      </c>
      <c r="AK122" s="33">
        <v>6187</v>
      </c>
      <c r="AL122" s="32">
        <v>6.8400000000000004E-4</v>
      </c>
    </row>
    <row r="123" spans="1:38" ht="15" customHeight="1" x14ac:dyDescent="0.25">
      <c r="A123" s="14" t="s">
        <v>272</v>
      </c>
      <c r="B123" s="34" t="s">
        <v>46</v>
      </c>
      <c r="C123" s="33">
        <v>2452</v>
      </c>
      <c r="D123" s="33">
        <v>2266</v>
      </c>
      <c r="E123" s="33">
        <v>2633</v>
      </c>
      <c r="F123" s="33">
        <v>2561</v>
      </c>
      <c r="G123" s="33">
        <v>2552</v>
      </c>
      <c r="H123" s="33">
        <v>2542</v>
      </c>
      <c r="I123" s="33">
        <v>2533</v>
      </c>
      <c r="J123" s="33">
        <v>2524</v>
      </c>
      <c r="K123" s="33">
        <v>2515</v>
      </c>
      <c r="L123" s="33">
        <v>2506</v>
      </c>
      <c r="M123" s="33">
        <v>2497</v>
      </c>
      <c r="N123" s="33">
        <v>2488</v>
      </c>
      <c r="O123" s="33">
        <v>2479</v>
      </c>
      <c r="P123" s="33">
        <v>2470</v>
      </c>
      <c r="Q123" s="33">
        <v>2461</v>
      </c>
      <c r="R123" s="33">
        <v>2452</v>
      </c>
      <c r="S123" s="33">
        <v>2443</v>
      </c>
      <c r="T123" s="33">
        <v>2434</v>
      </c>
      <c r="U123" s="33">
        <v>2425</v>
      </c>
      <c r="V123" s="33">
        <v>2417</v>
      </c>
      <c r="W123" s="33">
        <v>2408</v>
      </c>
      <c r="X123" s="33">
        <v>2399</v>
      </c>
      <c r="Y123" s="33">
        <v>2390</v>
      </c>
      <c r="Z123" s="33">
        <v>2381</v>
      </c>
      <c r="AA123" s="33">
        <v>2372</v>
      </c>
      <c r="AB123" s="33">
        <v>2363</v>
      </c>
      <c r="AC123" s="33">
        <v>2354</v>
      </c>
      <c r="AD123" s="33">
        <v>2345</v>
      </c>
      <c r="AE123" s="33">
        <v>2337</v>
      </c>
      <c r="AF123" s="33">
        <v>2328</v>
      </c>
      <c r="AG123" s="33">
        <v>2319</v>
      </c>
      <c r="AH123" s="33">
        <v>2310</v>
      </c>
      <c r="AI123" s="33">
        <v>2301</v>
      </c>
      <c r="AJ123" s="33">
        <v>2293</v>
      </c>
      <c r="AK123" s="33">
        <v>2284</v>
      </c>
      <c r="AL123" s="32">
        <v>2.4000000000000001E-4</v>
      </c>
    </row>
    <row r="124" spans="1:38" ht="15" customHeight="1" x14ac:dyDescent="0.25">
      <c r="A124" s="14" t="s">
        <v>271</v>
      </c>
      <c r="B124" s="34" t="s">
        <v>47</v>
      </c>
      <c r="C124" s="33">
        <v>3093</v>
      </c>
      <c r="D124" s="33">
        <v>2862</v>
      </c>
      <c r="E124" s="33">
        <v>3415</v>
      </c>
      <c r="F124" s="33">
        <v>3364</v>
      </c>
      <c r="G124" s="33">
        <v>3359</v>
      </c>
      <c r="H124" s="33">
        <v>3354</v>
      </c>
      <c r="I124" s="33">
        <v>3349</v>
      </c>
      <c r="J124" s="33">
        <v>3344</v>
      </c>
      <c r="K124" s="33">
        <v>3339</v>
      </c>
      <c r="L124" s="33">
        <v>3334</v>
      </c>
      <c r="M124" s="33">
        <v>3329</v>
      </c>
      <c r="N124" s="33">
        <v>3324</v>
      </c>
      <c r="O124" s="33">
        <v>3319</v>
      </c>
      <c r="P124" s="33">
        <v>3314</v>
      </c>
      <c r="Q124" s="33">
        <v>3309</v>
      </c>
      <c r="R124" s="33">
        <v>3304</v>
      </c>
      <c r="S124" s="33">
        <v>3299</v>
      </c>
      <c r="T124" s="33">
        <v>3294</v>
      </c>
      <c r="U124" s="33">
        <v>3289</v>
      </c>
      <c r="V124" s="33">
        <v>3284</v>
      </c>
      <c r="W124" s="33">
        <v>3278</v>
      </c>
      <c r="X124" s="33">
        <v>3273</v>
      </c>
      <c r="Y124" s="33">
        <v>3268</v>
      </c>
      <c r="Z124" s="33">
        <v>3262</v>
      </c>
      <c r="AA124" s="33">
        <v>3257</v>
      </c>
      <c r="AB124" s="33">
        <v>3252</v>
      </c>
      <c r="AC124" s="33">
        <v>3246</v>
      </c>
      <c r="AD124" s="33">
        <v>3241</v>
      </c>
      <c r="AE124" s="33">
        <v>3236</v>
      </c>
      <c r="AF124" s="33">
        <v>3230</v>
      </c>
      <c r="AG124" s="33">
        <v>3225</v>
      </c>
      <c r="AH124" s="33">
        <v>3220</v>
      </c>
      <c r="AI124" s="33">
        <v>3214</v>
      </c>
      <c r="AJ124" s="33">
        <v>3209</v>
      </c>
      <c r="AK124" s="33">
        <v>3203</v>
      </c>
      <c r="AL124" s="32">
        <v>3.4169999999999999E-3</v>
      </c>
    </row>
    <row r="125" spans="1:38" ht="15" customHeight="1" x14ac:dyDescent="0.25">
      <c r="A125" s="14" t="s">
        <v>270</v>
      </c>
      <c r="B125" s="34" t="s">
        <v>48</v>
      </c>
      <c r="C125" s="33">
        <v>1752</v>
      </c>
      <c r="D125" s="33">
        <v>1635</v>
      </c>
      <c r="E125" s="33">
        <v>2019</v>
      </c>
      <c r="F125" s="33">
        <v>2006</v>
      </c>
      <c r="G125" s="33">
        <v>1998</v>
      </c>
      <c r="H125" s="33">
        <v>1989</v>
      </c>
      <c r="I125" s="33">
        <v>1981</v>
      </c>
      <c r="J125" s="33">
        <v>1973</v>
      </c>
      <c r="K125" s="33">
        <v>1964</v>
      </c>
      <c r="L125" s="33">
        <v>1956</v>
      </c>
      <c r="M125" s="33">
        <v>1948</v>
      </c>
      <c r="N125" s="33">
        <v>1940</v>
      </c>
      <c r="O125" s="33">
        <v>1931</v>
      </c>
      <c r="P125" s="33">
        <v>1923</v>
      </c>
      <c r="Q125" s="33">
        <v>1915</v>
      </c>
      <c r="R125" s="33">
        <v>1907</v>
      </c>
      <c r="S125" s="33">
        <v>1899</v>
      </c>
      <c r="T125" s="33">
        <v>1891</v>
      </c>
      <c r="U125" s="33">
        <v>1882</v>
      </c>
      <c r="V125" s="33">
        <v>1874</v>
      </c>
      <c r="W125" s="33">
        <v>1866</v>
      </c>
      <c r="X125" s="33">
        <v>1858</v>
      </c>
      <c r="Y125" s="33">
        <v>1850</v>
      </c>
      <c r="Z125" s="33">
        <v>1842</v>
      </c>
      <c r="AA125" s="33">
        <v>1834</v>
      </c>
      <c r="AB125" s="33">
        <v>1826</v>
      </c>
      <c r="AC125" s="33">
        <v>1818</v>
      </c>
      <c r="AD125" s="33">
        <v>1810</v>
      </c>
      <c r="AE125" s="33">
        <v>1802</v>
      </c>
      <c r="AF125" s="33">
        <v>1794</v>
      </c>
      <c r="AG125" s="33">
        <v>1786</v>
      </c>
      <c r="AH125" s="33">
        <v>1778</v>
      </c>
      <c r="AI125" s="33">
        <v>1770</v>
      </c>
      <c r="AJ125" s="33">
        <v>1762</v>
      </c>
      <c r="AK125" s="33">
        <v>1754</v>
      </c>
      <c r="AL125" s="32">
        <v>2.1310000000000001E-3</v>
      </c>
    </row>
    <row r="126" spans="1:38" ht="15" customHeight="1" x14ac:dyDescent="0.25">
      <c r="A126" s="14" t="s">
        <v>269</v>
      </c>
      <c r="B126" s="34" t="s">
        <v>49</v>
      </c>
      <c r="C126" s="33">
        <v>4615</v>
      </c>
      <c r="D126" s="33">
        <v>4746</v>
      </c>
      <c r="E126" s="33">
        <v>4846</v>
      </c>
      <c r="F126" s="33">
        <v>4817</v>
      </c>
      <c r="G126" s="33">
        <v>4804</v>
      </c>
      <c r="H126" s="33">
        <v>4791</v>
      </c>
      <c r="I126" s="33">
        <v>4777</v>
      </c>
      <c r="J126" s="33">
        <v>4764</v>
      </c>
      <c r="K126" s="33">
        <v>4751</v>
      </c>
      <c r="L126" s="33">
        <v>4737</v>
      </c>
      <c r="M126" s="33">
        <v>4723</v>
      </c>
      <c r="N126" s="33">
        <v>4710</v>
      </c>
      <c r="O126" s="33">
        <v>4696</v>
      </c>
      <c r="P126" s="33">
        <v>4681</v>
      </c>
      <c r="Q126" s="33">
        <v>4667</v>
      </c>
      <c r="R126" s="33">
        <v>4652</v>
      </c>
      <c r="S126" s="33">
        <v>4638</v>
      </c>
      <c r="T126" s="33">
        <v>4623</v>
      </c>
      <c r="U126" s="33">
        <v>4608</v>
      </c>
      <c r="V126" s="33">
        <v>4593</v>
      </c>
      <c r="W126" s="33">
        <v>4578</v>
      </c>
      <c r="X126" s="33">
        <v>4563</v>
      </c>
      <c r="Y126" s="33">
        <v>4548</v>
      </c>
      <c r="Z126" s="33">
        <v>4533</v>
      </c>
      <c r="AA126" s="33">
        <v>4518</v>
      </c>
      <c r="AB126" s="33">
        <v>4503</v>
      </c>
      <c r="AC126" s="33">
        <v>4488</v>
      </c>
      <c r="AD126" s="33">
        <v>4473</v>
      </c>
      <c r="AE126" s="33">
        <v>4458</v>
      </c>
      <c r="AF126" s="33">
        <v>4443</v>
      </c>
      <c r="AG126" s="33">
        <v>4429</v>
      </c>
      <c r="AH126" s="33">
        <v>4414</v>
      </c>
      <c r="AI126" s="33">
        <v>4399</v>
      </c>
      <c r="AJ126" s="33">
        <v>4384</v>
      </c>
      <c r="AK126" s="33">
        <v>4369</v>
      </c>
      <c r="AL126" s="32">
        <v>-2.5049999999999998E-3</v>
      </c>
    </row>
    <row r="127" spans="1:38" ht="15" customHeight="1" x14ac:dyDescent="0.25">
      <c r="A127" s="14" t="s">
        <v>268</v>
      </c>
      <c r="B127" s="34" t="s">
        <v>50</v>
      </c>
      <c r="C127" s="33">
        <v>3033</v>
      </c>
      <c r="D127" s="33">
        <v>3401</v>
      </c>
      <c r="E127" s="33">
        <v>3456</v>
      </c>
      <c r="F127" s="33">
        <v>3291</v>
      </c>
      <c r="G127" s="33">
        <v>3282</v>
      </c>
      <c r="H127" s="33">
        <v>3274</v>
      </c>
      <c r="I127" s="33">
        <v>3265</v>
      </c>
      <c r="J127" s="33">
        <v>3256</v>
      </c>
      <c r="K127" s="33">
        <v>3246</v>
      </c>
      <c r="L127" s="33">
        <v>3237</v>
      </c>
      <c r="M127" s="33">
        <v>3228</v>
      </c>
      <c r="N127" s="33">
        <v>3218</v>
      </c>
      <c r="O127" s="33">
        <v>3208</v>
      </c>
      <c r="P127" s="33">
        <v>3199</v>
      </c>
      <c r="Q127" s="33">
        <v>3189</v>
      </c>
      <c r="R127" s="33">
        <v>3179</v>
      </c>
      <c r="S127" s="33">
        <v>3169</v>
      </c>
      <c r="T127" s="33">
        <v>3160</v>
      </c>
      <c r="U127" s="33">
        <v>3150</v>
      </c>
      <c r="V127" s="33">
        <v>3140</v>
      </c>
      <c r="W127" s="33">
        <v>3130</v>
      </c>
      <c r="X127" s="33">
        <v>3120</v>
      </c>
      <c r="Y127" s="33">
        <v>3110</v>
      </c>
      <c r="Z127" s="33">
        <v>3100</v>
      </c>
      <c r="AA127" s="33">
        <v>3090</v>
      </c>
      <c r="AB127" s="33">
        <v>3080</v>
      </c>
      <c r="AC127" s="33">
        <v>3070</v>
      </c>
      <c r="AD127" s="33">
        <v>3060</v>
      </c>
      <c r="AE127" s="33">
        <v>3050</v>
      </c>
      <c r="AF127" s="33">
        <v>3040</v>
      </c>
      <c r="AG127" s="33">
        <v>3030</v>
      </c>
      <c r="AH127" s="33">
        <v>3019</v>
      </c>
      <c r="AI127" s="33">
        <v>3009</v>
      </c>
      <c r="AJ127" s="33">
        <v>2999</v>
      </c>
      <c r="AK127" s="33">
        <v>2989</v>
      </c>
      <c r="AL127" s="32">
        <v>-3.9050000000000001E-3</v>
      </c>
    </row>
    <row r="128" spans="1:38" ht="15" customHeight="1" x14ac:dyDescent="0.25">
      <c r="A128" s="14" t="s">
        <v>267</v>
      </c>
      <c r="B128" s="31" t="s">
        <v>51</v>
      </c>
      <c r="C128" s="30">
        <v>3879.3735350000002</v>
      </c>
      <c r="D128" s="30">
        <v>3895.8657229999999</v>
      </c>
      <c r="E128" s="30">
        <v>4235.9653319999998</v>
      </c>
      <c r="F128" s="30">
        <v>4122.1064450000003</v>
      </c>
      <c r="G128" s="30">
        <v>4107.0507809999999</v>
      </c>
      <c r="H128" s="30">
        <v>4091.9643550000001</v>
      </c>
      <c r="I128" s="30">
        <v>4076.8759770000001</v>
      </c>
      <c r="J128" s="30">
        <v>4062.125732</v>
      </c>
      <c r="K128" s="30">
        <v>4046.9584960000002</v>
      </c>
      <c r="L128" s="30">
        <v>4032.1723630000001</v>
      </c>
      <c r="M128" s="30">
        <v>4017.3159179999998</v>
      </c>
      <c r="N128" s="30">
        <v>4002.3715820000002</v>
      </c>
      <c r="O128" s="30">
        <v>3987.2446289999998</v>
      </c>
      <c r="P128" s="30">
        <v>3972.6066890000002</v>
      </c>
      <c r="Q128" s="30">
        <v>3957.6616210000002</v>
      </c>
      <c r="R128" s="30">
        <v>3942.7841800000001</v>
      </c>
      <c r="S128" s="30">
        <v>3927.8701169999999</v>
      </c>
      <c r="T128" s="30">
        <v>3913.1945799999999</v>
      </c>
      <c r="U128" s="30">
        <v>3898.0429690000001</v>
      </c>
      <c r="V128" s="30">
        <v>3883.438721</v>
      </c>
      <c r="W128" s="30">
        <v>3868.4372560000002</v>
      </c>
      <c r="X128" s="30">
        <v>3853.6186520000001</v>
      </c>
      <c r="Y128" s="30">
        <v>3838.7067870000001</v>
      </c>
      <c r="Z128" s="30">
        <v>3823.7536620000001</v>
      </c>
      <c r="AA128" s="30">
        <v>3808.7739259999998</v>
      </c>
      <c r="AB128" s="30">
        <v>3793.7829590000001</v>
      </c>
      <c r="AC128" s="30">
        <v>3778.7871089999999</v>
      </c>
      <c r="AD128" s="30">
        <v>3763.657471</v>
      </c>
      <c r="AE128" s="30">
        <v>3748.90625</v>
      </c>
      <c r="AF128" s="30">
        <v>3733.8166500000002</v>
      </c>
      <c r="AG128" s="30">
        <v>3718.9658199999999</v>
      </c>
      <c r="AH128" s="30">
        <v>3703.8620609999998</v>
      </c>
      <c r="AI128" s="30">
        <v>3688.9240719999998</v>
      </c>
      <c r="AJ128" s="30">
        <v>3674.6137699999999</v>
      </c>
      <c r="AK128" s="30">
        <v>3659.946289</v>
      </c>
      <c r="AL128" s="29">
        <v>-1.8910000000000001E-3</v>
      </c>
    </row>
    <row r="130" spans="1:38" ht="15" customHeight="1" x14ac:dyDescent="0.25">
      <c r="B130" s="31" t="s">
        <v>52</v>
      </c>
    </row>
    <row r="131" spans="1:38" ht="15" customHeight="1" x14ac:dyDescent="0.25">
      <c r="A131" s="14" t="s">
        <v>266</v>
      </c>
      <c r="B131" s="34" t="s">
        <v>42</v>
      </c>
      <c r="C131" s="33">
        <v>620</v>
      </c>
      <c r="D131" s="33">
        <v>440</v>
      </c>
      <c r="E131" s="33">
        <v>481</v>
      </c>
      <c r="F131" s="33">
        <v>557</v>
      </c>
      <c r="G131" s="33">
        <v>562</v>
      </c>
      <c r="H131" s="33">
        <v>567</v>
      </c>
      <c r="I131" s="33">
        <v>573</v>
      </c>
      <c r="J131" s="33">
        <v>578</v>
      </c>
      <c r="K131" s="33">
        <v>584</v>
      </c>
      <c r="L131" s="33">
        <v>589</v>
      </c>
      <c r="M131" s="33">
        <v>595</v>
      </c>
      <c r="N131" s="33">
        <v>600</v>
      </c>
      <c r="O131" s="33">
        <v>606</v>
      </c>
      <c r="P131" s="33">
        <v>611</v>
      </c>
      <c r="Q131" s="33">
        <v>617</v>
      </c>
      <c r="R131" s="33">
        <v>622</v>
      </c>
      <c r="S131" s="33">
        <v>628</v>
      </c>
      <c r="T131" s="33">
        <v>633</v>
      </c>
      <c r="U131" s="33">
        <v>639</v>
      </c>
      <c r="V131" s="33">
        <v>644</v>
      </c>
      <c r="W131" s="33">
        <v>650</v>
      </c>
      <c r="X131" s="33">
        <v>655</v>
      </c>
      <c r="Y131" s="33">
        <v>661</v>
      </c>
      <c r="Z131" s="33">
        <v>667</v>
      </c>
      <c r="AA131" s="33">
        <v>672</v>
      </c>
      <c r="AB131" s="33">
        <v>678</v>
      </c>
      <c r="AC131" s="33">
        <v>683</v>
      </c>
      <c r="AD131" s="33">
        <v>689</v>
      </c>
      <c r="AE131" s="33">
        <v>694</v>
      </c>
      <c r="AF131" s="33">
        <v>700</v>
      </c>
      <c r="AG131" s="33">
        <v>705</v>
      </c>
      <c r="AH131" s="33">
        <v>711</v>
      </c>
      <c r="AI131" s="33">
        <v>717</v>
      </c>
      <c r="AJ131" s="33">
        <v>722</v>
      </c>
      <c r="AK131" s="33">
        <v>728</v>
      </c>
      <c r="AL131" s="32">
        <v>1.5375E-2</v>
      </c>
    </row>
    <row r="132" spans="1:38" ht="15" customHeight="1" x14ac:dyDescent="0.25">
      <c r="A132" s="14" t="s">
        <v>265</v>
      </c>
      <c r="B132" s="34" t="s">
        <v>43</v>
      </c>
      <c r="C132" s="33">
        <v>882</v>
      </c>
      <c r="D132" s="33">
        <v>642</v>
      </c>
      <c r="E132" s="33">
        <v>664</v>
      </c>
      <c r="F132" s="33">
        <v>789</v>
      </c>
      <c r="G132" s="33">
        <v>796</v>
      </c>
      <c r="H132" s="33">
        <v>803</v>
      </c>
      <c r="I132" s="33">
        <v>810</v>
      </c>
      <c r="J132" s="33">
        <v>817</v>
      </c>
      <c r="K132" s="33">
        <v>824</v>
      </c>
      <c r="L132" s="33">
        <v>831</v>
      </c>
      <c r="M132" s="33">
        <v>838</v>
      </c>
      <c r="N132" s="33">
        <v>845</v>
      </c>
      <c r="O132" s="33">
        <v>852</v>
      </c>
      <c r="P132" s="33">
        <v>858</v>
      </c>
      <c r="Q132" s="33">
        <v>865</v>
      </c>
      <c r="R132" s="33">
        <v>872</v>
      </c>
      <c r="S132" s="33">
        <v>879</v>
      </c>
      <c r="T132" s="33">
        <v>886</v>
      </c>
      <c r="U132" s="33">
        <v>893</v>
      </c>
      <c r="V132" s="33">
        <v>900</v>
      </c>
      <c r="W132" s="33">
        <v>907</v>
      </c>
      <c r="X132" s="33">
        <v>914</v>
      </c>
      <c r="Y132" s="33">
        <v>921</v>
      </c>
      <c r="Z132" s="33">
        <v>928</v>
      </c>
      <c r="AA132" s="33">
        <v>935</v>
      </c>
      <c r="AB132" s="33">
        <v>942</v>
      </c>
      <c r="AC132" s="33">
        <v>949</v>
      </c>
      <c r="AD132" s="33">
        <v>956</v>
      </c>
      <c r="AE132" s="33">
        <v>963</v>
      </c>
      <c r="AF132" s="33">
        <v>969</v>
      </c>
      <c r="AG132" s="33">
        <v>976</v>
      </c>
      <c r="AH132" s="33">
        <v>983</v>
      </c>
      <c r="AI132" s="33">
        <v>990</v>
      </c>
      <c r="AJ132" s="33">
        <v>997</v>
      </c>
      <c r="AK132" s="33">
        <v>1004</v>
      </c>
      <c r="AL132" s="32">
        <v>1.3643000000000001E-2</v>
      </c>
    </row>
    <row r="133" spans="1:38" ht="15" customHeight="1" x14ac:dyDescent="0.25">
      <c r="A133" s="14" t="s">
        <v>264</v>
      </c>
      <c r="B133" s="34" t="s">
        <v>44</v>
      </c>
      <c r="C133" s="33">
        <v>957</v>
      </c>
      <c r="D133" s="33">
        <v>698</v>
      </c>
      <c r="E133" s="33">
        <v>729</v>
      </c>
      <c r="F133" s="33">
        <v>798</v>
      </c>
      <c r="G133" s="33">
        <v>801</v>
      </c>
      <c r="H133" s="33">
        <v>804</v>
      </c>
      <c r="I133" s="33">
        <v>807</v>
      </c>
      <c r="J133" s="33">
        <v>810</v>
      </c>
      <c r="K133" s="33">
        <v>813</v>
      </c>
      <c r="L133" s="33">
        <v>816</v>
      </c>
      <c r="M133" s="33">
        <v>819</v>
      </c>
      <c r="N133" s="33">
        <v>822</v>
      </c>
      <c r="O133" s="33">
        <v>825</v>
      </c>
      <c r="P133" s="33">
        <v>828</v>
      </c>
      <c r="Q133" s="33">
        <v>831</v>
      </c>
      <c r="R133" s="33">
        <v>834</v>
      </c>
      <c r="S133" s="33">
        <v>837</v>
      </c>
      <c r="T133" s="33">
        <v>840</v>
      </c>
      <c r="U133" s="33">
        <v>843</v>
      </c>
      <c r="V133" s="33">
        <v>846</v>
      </c>
      <c r="W133" s="33">
        <v>849</v>
      </c>
      <c r="X133" s="33">
        <v>852</v>
      </c>
      <c r="Y133" s="33">
        <v>855</v>
      </c>
      <c r="Z133" s="33">
        <v>858</v>
      </c>
      <c r="AA133" s="33">
        <v>861</v>
      </c>
      <c r="AB133" s="33">
        <v>864</v>
      </c>
      <c r="AC133" s="33">
        <v>867</v>
      </c>
      <c r="AD133" s="33">
        <v>870</v>
      </c>
      <c r="AE133" s="33">
        <v>873</v>
      </c>
      <c r="AF133" s="33">
        <v>876</v>
      </c>
      <c r="AG133" s="33">
        <v>879</v>
      </c>
      <c r="AH133" s="33">
        <v>882</v>
      </c>
      <c r="AI133" s="33">
        <v>885</v>
      </c>
      <c r="AJ133" s="33">
        <v>888</v>
      </c>
      <c r="AK133" s="33">
        <v>892</v>
      </c>
      <c r="AL133" s="32">
        <v>7.4590000000000004E-3</v>
      </c>
    </row>
    <row r="134" spans="1:38" ht="15" customHeight="1" x14ac:dyDescent="0.25">
      <c r="A134" s="14" t="s">
        <v>263</v>
      </c>
      <c r="B134" s="34" t="s">
        <v>45</v>
      </c>
      <c r="C134" s="33">
        <v>1071</v>
      </c>
      <c r="D134" s="33">
        <v>907</v>
      </c>
      <c r="E134" s="33">
        <v>923</v>
      </c>
      <c r="F134" s="33">
        <v>986</v>
      </c>
      <c r="G134" s="33">
        <v>989</v>
      </c>
      <c r="H134" s="33">
        <v>991</v>
      </c>
      <c r="I134" s="33">
        <v>994</v>
      </c>
      <c r="J134" s="33">
        <v>997</v>
      </c>
      <c r="K134" s="33">
        <v>999</v>
      </c>
      <c r="L134" s="33">
        <v>1002</v>
      </c>
      <c r="M134" s="33">
        <v>1005</v>
      </c>
      <c r="N134" s="33">
        <v>1008</v>
      </c>
      <c r="O134" s="33">
        <v>1011</v>
      </c>
      <c r="P134" s="33">
        <v>1014</v>
      </c>
      <c r="Q134" s="33">
        <v>1016</v>
      </c>
      <c r="R134" s="33">
        <v>1019</v>
      </c>
      <c r="S134" s="33">
        <v>1022</v>
      </c>
      <c r="T134" s="33">
        <v>1025</v>
      </c>
      <c r="U134" s="33">
        <v>1028</v>
      </c>
      <c r="V134" s="33">
        <v>1031</v>
      </c>
      <c r="W134" s="33">
        <v>1034</v>
      </c>
      <c r="X134" s="33">
        <v>1037</v>
      </c>
      <c r="Y134" s="33">
        <v>1040</v>
      </c>
      <c r="Z134" s="33">
        <v>1043</v>
      </c>
      <c r="AA134" s="33">
        <v>1046</v>
      </c>
      <c r="AB134" s="33">
        <v>1049</v>
      </c>
      <c r="AC134" s="33">
        <v>1052</v>
      </c>
      <c r="AD134" s="33">
        <v>1055</v>
      </c>
      <c r="AE134" s="33">
        <v>1058</v>
      </c>
      <c r="AF134" s="33">
        <v>1061</v>
      </c>
      <c r="AG134" s="33">
        <v>1064</v>
      </c>
      <c r="AH134" s="33">
        <v>1067</v>
      </c>
      <c r="AI134" s="33">
        <v>1070</v>
      </c>
      <c r="AJ134" s="33">
        <v>1073</v>
      </c>
      <c r="AK134" s="33">
        <v>1077</v>
      </c>
      <c r="AL134" s="32">
        <v>5.2189999999999997E-3</v>
      </c>
    </row>
    <row r="135" spans="1:38" ht="15" customHeight="1" x14ac:dyDescent="0.25">
      <c r="A135" s="14" t="s">
        <v>262</v>
      </c>
      <c r="B135" s="34" t="s">
        <v>46</v>
      </c>
      <c r="C135" s="33">
        <v>2418</v>
      </c>
      <c r="D135" s="33">
        <v>2210</v>
      </c>
      <c r="E135" s="33">
        <v>2104</v>
      </c>
      <c r="F135" s="33">
        <v>2257</v>
      </c>
      <c r="G135" s="33">
        <v>2269</v>
      </c>
      <c r="H135" s="33">
        <v>2280</v>
      </c>
      <c r="I135" s="33">
        <v>2291</v>
      </c>
      <c r="J135" s="33">
        <v>2303</v>
      </c>
      <c r="K135" s="33">
        <v>2314</v>
      </c>
      <c r="L135" s="33">
        <v>2325</v>
      </c>
      <c r="M135" s="33">
        <v>2336</v>
      </c>
      <c r="N135" s="33">
        <v>2347</v>
      </c>
      <c r="O135" s="33">
        <v>2358</v>
      </c>
      <c r="P135" s="33">
        <v>2369</v>
      </c>
      <c r="Q135" s="33">
        <v>2381</v>
      </c>
      <c r="R135" s="33">
        <v>2392</v>
      </c>
      <c r="S135" s="33">
        <v>2403</v>
      </c>
      <c r="T135" s="33">
        <v>2414</v>
      </c>
      <c r="U135" s="33">
        <v>2426</v>
      </c>
      <c r="V135" s="33">
        <v>2437</v>
      </c>
      <c r="W135" s="33">
        <v>2448</v>
      </c>
      <c r="X135" s="33">
        <v>2460</v>
      </c>
      <c r="Y135" s="33">
        <v>2471</v>
      </c>
      <c r="Z135" s="33">
        <v>2483</v>
      </c>
      <c r="AA135" s="33">
        <v>2494</v>
      </c>
      <c r="AB135" s="33">
        <v>2505</v>
      </c>
      <c r="AC135" s="33">
        <v>2517</v>
      </c>
      <c r="AD135" s="33">
        <v>2528</v>
      </c>
      <c r="AE135" s="33">
        <v>2540</v>
      </c>
      <c r="AF135" s="33">
        <v>2551</v>
      </c>
      <c r="AG135" s="33">
        <v>2563</v>
      </c>
      <c r="AH135" s="33">
        <v>2574</v>
      </c>
      <c r="AI135" s="33">
        <v>2586</v>
      </c>
      <c r="AJ135" s="33">
        <v>2597</v>
      </c>
      <c r="AK135" s="33">
        <v>2609</v>
      </c>
      <c r="AL135" s="32">
        <v>5.0419999999999996E-3</v>
      </c>
    </row>
    <row r="136" spans="1:38" ht="15" customHeight="1" x14ac:dyDescent="0.25">
      <c r="A136" s="14" t="s">
        <v>261</v>
      </c>
      <c r="B136" s="34" t="s">
        <v>47</v>
      </c>
      <c r="C136" s="33">
        <v>1957</v>
      </c>
      <c r="D136" s="33">
        <v>1575</v>
      </c>
      <c r="E136" s="33">
        <v>1600</v>
      </c>
      <c r="F136" s="33">
        <v>1747</v>
      </c>
      <c r="G136" s="33">
        <v>1755</v>
      </c>
      <c r="H136" s="33">
        <v>1763</v>
      </c>
      <c r="I136" s="33">
        <v>1771</v>
      </c>
      <c r="J136" s="33">
        <v>1779</v>
      </c>
      <c r="K136" s="33">
        <v>1787</v>
      </c>
      <c r="L136" s="33">
        <v>1795</v>
      </c>
      <c r="M136" s="33">
        <v>1804</v>
      </c>
      <c r="N136" s="33">
        <v>1812</v>
      </c>
      <c r="O136" s="33">
        <v>1820</v>
      </c>
      <c r="P136" s="33">
        <v>1828</v>
      </c>
      <c r="Q136" s="33">
        <v>1836</v>
      </c>
      <c r="R136" s="33">
        <v>1844</v>
      </c>
      <c r="S136" s="33">
        <v>1853</v>
      </c>
      <c r="T136" s="33">
        <v>1861</v>
      </c>
      <c r="U136" s="33">
        <v>1869</v>
      </c>
      <c r="V136" s="33">
        <v>1877</v>
      </c>
      <c r="W136" s="33">
        <v>1886</v>
      </c>
      <c r="X136" s="33">
        <v>1894</v>
      </c>
      <c r="Y136" s="33">
        <v>1902</v>
      </c>
      <c r="Z136" s="33">
        <v>1910</v>
      </c>
      <c r="AA136" s="33">
        <v>1919</v>
      </c>
      <c r="AB136" s="33">
        <v>1927</v>
      </c>
      <c r="AC136" s="33">
        <v>1935</v>
      </c>
      <c r="AD136" s="33">
        <v>1944</v>
      </c>
      <c r="AE136" s="33">
        <v>1952</v>
      </c>
      <c r="AF136" s="33">
        <v>1960</v>
      </c>
      <c r="AG136" s="33">
        <v>1969</v>
      </c>
      <c r="AH136" s="33">
        <v>1977</v>
      </c>
      <c r="AI136" s="33">
        <v>1985</v>
      </c>
      <c r="AJ136" s="33">
        <v>1993</v>
      </c>
      <c r="AK136" s="33">
        <v>2002</v>
      </c>
      <c r="AL136" s="32">
        <v>7.2960000000000004E-3</v>
      </c>
    </row>
    <row r="137" spans="1:38" ht="15" customHeight="1" x14ac:dyDescent="0.25">
      <c r="A137" s="14" t="s">
        <v>260</v>
      </c>
      <c r="B137" s="34" t="s">
        <v>48</v>
      </c>
      <c r="C137" s="33">
        <v>2883</v>
      </c>
      <c r="D137" s="33">
        <v>2694</v>
      </c>
      <c r="E137" s="33">
        <v>2647</v>
      </c>
      <c r="F137" s="33">
        <v>2844</v>
      </c>
      <c r="G137" s="33">
        <v>2860</v>
      </c>
      <c r="H137" s="33">
        <v>2877</v>
      </c>
      <c r="I137" s="33">
        <v>2893</v>
      </c>
      <c r="J137" s="33">
        <v>2909</v>
      </c>
      <c r="K137" s="33">
        <v>2925</v>
      </c>
      <c r="L137" s="33">
        <v>2942</v>
      </c>
      <c r="M137" s="33">
        <v>2958</v>
      </c>
      <c r="N137" s="33">
        <v>2974</v>
      </c>
      <c r="O137" s="33">
        <v>2990</v>
      </c>
      <c r="P137" s="33">
        <v>3007</v>
      </c>
      <c r="Q137" s="33">
        <v>3023</v>
      </c>
      <c r="R137" s="33">
        <v>3039</v>
      </c>
      <c r="S137" s="33">
        <v>3055</v>
      </c>
      <c r="T137" s="33">
        <v>3072</v>
      </c>
      <c r="U137" s="33">
        <v>3088</v>
      </c>
      <c r="V137" s="33">
        <v>3104</v>
      </c>
      <c r="W137" s="33">
        <v>3120</v>
      </c>
      <c r="X137" s="33">
        <v>3137</v>
      </c>
      <c r="Y137" s="33">
        <v>3153</v>
      </c>
      <c r="Z137" s="33">
        <v>3169</v>
      </c>
      <c r="AA137" s="33">
        <v>3185</v>
      </c>
      <c r="AB137" s="33">
        <v>3202</v>
      </c>
      <c r="AC137" s="33">
        <v>3218</v>
      </c>
      <c r="AD137" s="33">
        <v>3234</v>
      </c>
      <c r="AE137" s="33">
        <v>3250</v>
      </c>
      <c r="AF137" s="33">
        <v>3267</v>
      </c>
      <c r="AG137" s="33">
        <v>3283</v>
      </c>
      <c r="AH137" s="33">
        <v>3299</v>
      </c>
      <c r="AI137" s="33">
        <v>3315</v>
      </c>
      <c r="AJ137" s="33">
        <v>3332</v>
      </c>
      <c r="AK137" s="33">
        <v>3348</v>
      </c>
      <c r="AL137" s="32">
        <v>6.6080000000000002E-3</v>
      </c>
    </row>
    <row r="138" spans="1:38" ht="15" customHeight="1" x14ac:dyDescent="0.25">
      <c r="A138" s="14" t="s">
        <v>259</v>
      </c>
      <c r="B138" s="34" t="s">
        <v>49</v>
      </c>
      <c r="C138" s="33">
        <v>1498</v>
      </c>
      <c r="D138" s="33">
        <v>1499</v>
      </c>
      <c r="E138" s="33">
        <v>1449</v>
      </c>
      <c r="F138" s="33">
        <v>1528</v>
      </c>
      <c r="G138" s="33">
        <v>1537</v>
      </c>
      <c r="H138" s="33">
        <v>1545</v>
      </c>
      <c r="I138" s="33">
        <v>1554</v>
      </c>
      <c r="J138" s="33">
        <v>1562</v>
      </c>
      <c r="K138" s="33">
        <v>1571</v>
      </c>
      <c r="L138" s="33">
        <v>1579</v>
      </c>
      <c r="M138" s="33">
        <v>1588</v>
      </c>
      <c r="N138" s="33">
        <v>1597</v>
      </c>
      <c r="O138" s="33">
        <v>1605</v>
      </c>
      <c r="P138" s="33">
        <v>1614</v>
      </c>
      <c r="Q138" s="33">
        <v>1623</v>
      </c>
      <c r="R138" s="33">
        <v>1633</v>
      </c>
      <c r="S138" s="33">
        <v>1642</v>
      </c>
      <c r="T138" s="33">
        <v>1651</v>
      </c>
      <c r="U138" s="33">
        <v>1660</v>
      </c>
      <c r="V138" s="33">
        <v>1670</v>
      </c>
      <c r="W138" s="33">
        <v>1679</v>
      </c>
      <c r="X138" s="33">
        <v>1689</v>
      </c>
      <c r="Y138" s="33">
        <v>1698</v>
      </c>
      <c r="Z138" s="33">
        <v>1708</v>
      </c>
      <c r="AA138" s="33">
        <v>1717</v>
      </c>
      <c r="AB138" s="33">
        <v>1727</v>
      </c>
      <c r="AC138" s="33">
        <v>1736</v>
      </c>
      <c r="AD138" s="33">
        <v>1746</v>
      </c>
      <c r="AE138" s="33">
        <v>1755</v>
      </c>
      <c r="AF138" s="33">
        <v>1765</v>
      </c>
      <c r="AG138" s="33">
        <v>1774</v>
      </c>
      <c r="AH138" s="33">
        <v>1784</v>
      </c>
      <c r="AI138" s="33">
        <v>1793</v>
      </c>
      <c r="AJ138" s="33">
        <v>1803</v>
      </c>
      <c r="AK138" s="33">
        <v>1812</v>
      </c>
      <c r="AL138" s="32">
        <v>5.7629999999999999E-3</v>
      </c>
    </row>
    <row r="139" spans="1:38" ht="15" customHeight="1" x14ac:dyDescent="0.25">
      <c r="A139" s="14" t="s">
        <v>258</v>
      </c>
      <c r="B139" s="34" t="s">
        <v>50</v>
      </c>
      <c r="C139" s="33">
        <v>923</v>
      </c>
      <c r="D139" s="33">
        <v>1003</v>
      </c>
      <c r="E139" s="33">
        <v>817</v>
      </c>
      <c r="F139" s="33">
        <v>941</v>
      </c>
      <c r="G139" s="33">
        <v>947</v>
      </c>
      <c r="H139" s="33">
        <v>953</v>
      </c>
      <c r="I139" s="33">
        <v>960</v>
      </c>
      <c r="J139" s="33">
        <v>966</v>
      </c>
      <c r="K139" s="33">
        <v>972</v>
      </c>
      <c r="L139" s="33">
        <v>979</v>
      </c>
      <c r="M139" s="33">
        <v>985</v>
      </c>
      <c r="N139" s="33">
        <v>991</v>
      </c>
      <c r="O139" s="33">
        <v>998</v>
      </c>
      <c r="P139" s="33">
        <v>1004</v>
      </c>
      <c r="Q139" s="33">
        <v>1011</v>
      </c>
      <c r="R139" s="33">
        <v>1017</v>
      </c>
      <c r="S139" s="33">
        <v>1024</v>
      </c>
      <c r="T139" s="33">
        <v>1030</v>
      </c>
      <c r="U139" s="33">
        <v>1037</v>
      </c>
      <c r="V139" s="33">
        <v>1043</v>
      </c>
      <c r="W139" s="33">
        <v>1050</v>
      </c>
      <c r="X139" s="33">
        <v>1056</v>
      </c>
      <c r="Y139" s="33">
        <v>1063</v>
      </c>
      <c r="Z139" s="33">
        <v>1070</v>
      </c>
      <c r="AA139" s="33">
        <v>1076</v>
      </c>
      <c r="AB139" s="33">
        <v>1083</v>
      </c>
      <c r="AC139" s="33">
        <v>1089</v>
      </c>
      <c r="AD139" s="33">
        <v>1096</v>
      </c>
      <c r="AE139" s="33">
        <v>1103</v>
      </c>
      <c r="AF139" s="33">
        <v>1109</v>
      </c>
      <c r="AG139" s="33">
        <v>1116</v>
      </c>
      <c r="AH139" s="33">
        <v>1123</v>
      </c>
      <c r="AI139" s="33">
        <v>1129</v>
      </c>
      <c r="AJ139" s="33">
        <v>1136</v>
      </c>
      <c r="AK139" s="33">
        <v>1143</v>
      </c>
      <c r="AL139" s="32">
        <v>3.967E-3</v>
      </c>
    </row>
    <row r="140" spans="1:38" ht="15" customHeight="1" x14ac:dyDescent="0.25">
      <c r="A140" s="14" t="s">
        <v>257</v>
      </c>
      <c r="B140" s="31" t="s">
        <v>51</v>
      </c>
      <c r="C140" s="30">
        <v>1556.6437989999999</v>
      </c>
      <c r="D140" s="30">
        <v>1398.868408</v>
      </c>
      <c r="E140" s="30">
        <v>1351.932861</v>
      </c>
      <c r="F140" s="30">
        <v>1477.319336</v>
      </c>
      <c r="G140" s="30">
        <v>1487.9963379999999</v>
      </c>
      <c r="H140" s="30">
        <v>1498.444336</v>
      </c>
      <c r="I140" s="30">
        <v>1509.1263429999999</v>
      </c>
      <c r="J140" s="30">
        <v>1519.7354740000001</v>
      </c>
      <c r="K140" s="30">
        <v>1530.215332</v>
      </c>
      <c r="L140" s="30">
        <v>1540.94751</v>
      </c>
      <c r="M140" s="30">
        <v>1551.5798339999999</v>
      </c>
      <c r="N140" s="30">
        <v>1562.1225589999999</v>
      </c>
      <c r="O140" s="30">
        <v>1572.809692</v>
      </c>
      <c r="P140" s="30">
        <v>1583.3919679999999</v>
      </c>
      <c r="Q140" s="30">
        <v>1594.3358149999999</v>
      </c>
      <c r="R140" s="30">
        <v>1605.034058</v>
      </c>
      <c r="S140" s="30">
        <v>1615.942505</v>
      </c>
      <c r="T140" s="30">
        <v>1626.740112</v>
      </c>
      <c r="U140" s="30">
        <v>1637.8486330000001</v>
      </c>
      <c r="V140" s="30">
        <v>1648.649414</v>
      </c>
      <c r="W140" s="30">
        <v>1659.6610109999999</v>
      </c>
      <c r="X140" s="30">
        <v>1670.860107</v>
      </c>
      <c r="Y140" s="30">
        <v>1681.8638920000001</v>
      </c>
      <c r="Z140" s="30">
        <v>1693.189087</v>
      </c>
      <c r="AA140" s="30">
        <v>1704.089111</v>
      </c>
      <c r="AB140" s="30">
        <v>1715.3874510000001</v>
      </c>
      <c r="AC140" s="30">
        <v>1726.4936520000001</v>
      </c>
      <c r="AD140" s="30">
        <v>1737.7623289999999</v>
      </c>
      <c r="AE140" s="30">
        <v>1749.0870359999999</v>
      </c>
      <c r="AF140" s="30">
        <v>1760.209717</v>
      </c>
      <c r="AG140" s="30">
        <v>1771.6260990000001</v>
      </c>
      <c r="AH140" s="30">
        <v>1782.9129640000001</v>
      </c>
      <c r="AI140" s="30">
        <v>1794.1385499999999</v>
      </c>
      <c r="AJ140" s="30">
        <v>1805.4105219999999</v>
      </c>
      <c r="AK140" s="30">
        <v>1816.868408</v>
      </c>
      <c r="AL140" s="29">
        <v>7.9539999999999993E-3</v>
      </c>
    </row>
    <row r="141" spans="1:38" ht="15" customHeight="1" thickBot="1" x14ac:dyDescent="0.3"/>
    <row r="142" spans="1:38" ht="15" customHeight="1" x14ac:dyDescent="0.25">
      <c r="B142" s="67" t="s">
        <v>106</v>
      </c>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c r="AA142" s="67"/>
      <c r="AB142" s="67"/>
      <c r="AC142" s="67"/>
      <c r="AD142" s="67"/>
      <c r="AE142" s="67"/>
      <c r="AF142" s="67"/>
      <c r="AG142" s="67"/>
      <c r="AH142" s="67"/>
      <c r="AI142" s="67"/>
      <c r="AJ142" s="67"/>
      <c r="AK142" s="67"/>
      <c r="AL142" s="67"/>
    </row>
    <row r="143" spans="1:38" ht="15" customHeight="1" x14ac:dyDescent="0.25">
      <c r="B143" s="44" t="s">
        <v>107</v>
      </c>
    </row>
    <row r="144" spans="1:38" ht="15" customHeight="1" x14ac:dyDescent="0.25">
      <c r="B144" s="44" t="s">
        <v>108</v>
      </c>
    </row>
    <row r="145" spans="2:2" ht="15" customHeight="1" x14ac:dyDescent="0.25">
      <c r="B145" s="44" t="s">
        <v>109</v>
      </c>
    </row>
    <row r="146" spans="2:2" ht="15" customHeight="1" x14ac:dyDescent="0.25">
      <c r="B146" s="44" t="s">
        <v>110</v>
      </c>
    </row>
    <row r="147" spans="2:2" ht="15" customHeight="1" x14ac:dyDescent="0.25">
      <c r="B147" s="44" t="s">
        <v>449</v>
      </c>
    </row>
    <row r="148" spans="2:2" ht="15" customHeight="1" x14ac:dyDescent="0.25">
      <c r="B148" s="44" t="s">
        <v>111</v>
      </c>
    </row>
    <row r="149" spans="2:2" ht="15" customHeight="1" x14ac:dyDescent="0.25">
      <c r="B149" s="44" t="s">
        <v>112</v>
      </c>
    </row>
    <row r="150" spans="2:2" ht="15" customHeight="1" x14ac:dyDescent="0.25">
      <c r="B150" s="44" t="s">
        <v>113</v>
      </c>
    </row>
    <row r="151" spans="2:2" ht="15" customHeight="1" x14ac:dyDescent="0.25">
      <c r="B151" s="44" t="s">
        <v>450</v>
      </c>
    </row>
    <row r="152" spans="2:2" ht="15" customHeight="1" x14ac:dyDescent="0.25">
      <c r="B152" s="44" t="s">
        <v>114</v>
      </c>
    </row>
    <row r="153" spans="2:2" ht="15" customHeight="1" x14ac:dyDescent="0.25">
      <c r="B153" s="44" t="s">
        <v>451</v>
      </c>
    </row>
    <row r="154" spans="2:2" ht="15" customHeight="1" x14ac:dyDescent="0.25">
      <c r="B154" s="44" t="s">
        <v>60</v>
      </c>
    </row>
    <row r="155" spans="2:2" ht="15" customHeight="1" x14ac:dyDescent="0.25">
      <c r="B155" s="44" t="s">
        <v>61</v>
      </c>
    </row>
    <row r="156" spans="2:2" ht="15" customHeight="1" x14ac:dyDescent="0.25">
      <c r="B156" s="44" t="s">
        <v>452</v>
      </c>
    </row>
    <row r="157" spans="2:2" ht="15" customHeight="1" x14ac:dyDescent="0.25">
      <c r="B157" s="44" t="s">
        <v>62</v>
      </c>
    </row>
    <row r="158" spans="2:2" ht="15" customHeight="1" x14ac:dyDescent="0.25">
      <c r="B158" s="44" t="s">
        <v>453</v>
      </c>
    </row>
    <row r="159" spans="2:2" ht="15" customHeight="1" x14ac:dyDescent="0.25">
      <c r="B159" s="44" t="s">
        <v>454</v>
      </c>
    </row>
    <row r="160" spans="2:2" ht="15" customHeight="1" x14ac:dyDescent="0.25">
      <c r="B160" s="44" t="s">
        <v>256</v>
      </c>
    </row>
    <row r="161" spans="2:2" ht="15" customHeight="1" x14ac:dyDescent="0.25">
      <c r="B161" s="44" t="s">
        <v>455</v>
      </c>
    </row>
    <row r="162" spans="2:2" ht="15" customHeight="1" x14ac:dyDescent="0.25">
      <c r="B162" s="44" t="s">
        <v>456</v>
      </c>
    </row>
  </sheetData>
  <mergeCells count="1">
    <mergeCell ref="B142:AL142"/>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O2" activePane="bottomRight" state="frozen"/>
      <selection pane="topRight" activeCell="B1" sqref="B1"/>
      <selection pane="bottomLeft" activeCell="A2" sqref="A2"/>
      <selection pane="bottomRight" activeCell="B5" sqref="B5:AJ5"/>
    </sheetView>
  </sheetViews>
  <sheetFormatPr defaultRowHeight="15" x14ac:dyDescent="0.25"/>
  <cols>
    <col min="1" max="1" width="25.85546875" customWidth="1"/>
    <col min="2"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SUM('AEO Table 5'!C38:C40)*10^15</f>
        <v>2193901000000000</v>
      </c>
      <c r="C2" s="9">
        <f>SUM('AEO Table 5'!D38:D40)*10^15</f>
        <v>2237084000000000.3</v>
      </c>
      <c r="D2" s="9">
        <f>SUM('AEO Table 5'!E38:E40)*10^15</f>
        <v>2264128000000000</v>
      </c>
      <c r="E2" s="9">
        <f>SUM('AEO Table 5'!F38:F40)*10^15</f>
        <v>2291304000000000</v>
      </c>
      <c r="F2" s="9">
        <f>SUM('AEO Table 5'!G38:G40)*10^15</f>
        <v>2316857000000000</v>
      </c>
      <c r="G2" s="9">
        <f>SUM('AEO Table 5'!H38:H40)*10^15</f>
        <v>2343555000000000.5</v>
      </c>
      <c r="H2" s="9">
        <f>SUM('AEO Table 5'!I38:I40)*10^15</f>
        <v>2371460000000000</v>
      </c>
      <c r="I2" s="9">
        <f>SUM('AEO Table 5'!J38:J40)*10^15</f>
        <v>2401881000000000</v>
      </c>
      <c r="J2" s="9">
        <f>SUM('AEO Table 5'!K38:K40)*10^15</f>
        <v>2431490000000000</v>
      </c>
      <c r="K2" s="9">
        <f>SUM('AEO Table 5'!L38:L40)*10^15</f>
        <v>2459637000000000</v>
      </c>
      <c r="L2" s="9">
        <f>SUM('AEO Table 5'!M38:M40)*10^15</f>
        <v>2487500000000000</v>
      </c>
      <c r="M2" s="9">
        <f>SUM('AEO Table 5'!N38:N40)*10^15</f>
        <v>2515480000000000</v>
      </c>
      <c r="N2" s="9">
        <f>SUM('AEO Table 5'!O38:O40)*10^15</f>
        <v>2544214000000000</v>
      </c>
      <c r="O2" s="9">
        <f>SUM('AEO Table 5'!P38:P40)*10^15</f>
        <v>2573189000000000</v>
      </c>
      <c r="P2" s="9">
        <f>SUM('AEO Table 5'!Q38:Q40)*10^15</f>
        <v>2601238000000000.5</v>
      </c>
      <c r="Q2" s="9">
        <f>SUM('AEO Table 5'!R38:R40)*10^15</f>
        <v>2629838000000000.5</v>
      </c>
      <c r="R2" s="9">
        <f>SUM('AEO Table 5'!S38:S40)*10^15</f>
        <v>2659644000000000</v>
      </c>
      <c r="S2" s="9">
        <f>SUM('AEO Table 5'!T38:T40)*10^15</f>
        <v>2689098999999999.5</v>
      </c>
      <c r="T2" s="9">
        <f>SUM('AEO Table 5'!U38:U40)*10^15</f>
        <v>2718915000000000</v>
      </c>
      <c r="U2" s="9">
        <f>SUM('AEO Table 5'!V38:V40)*10^15</f>
        <v>2749423000000000</v>
      </c>
      <c r="V2" s="9">
        <f>SUM('AEO Table 5'!W38:W40)*10^15</f>
        <v>2780517000000000</v>
      </c>
      <c r="W2" s="9">
        <f>SUM('AEO Table 5'!X38:X40)*10^15</f>
        <v>2812222000000000</v>
      </c>
      <c r="X2" s="9">
        <f>SUM('AEO Table 5'!Y38:Y40)*10^15</f>
        <v>2844819000000000</v>
      </c>
      <c r="Y2" s="9">
        <f>SUM('AEO Table 5'!Z38:Z40)*10^15</f>
        <v>2878063000000000</v>
      </c>
      <c r="Z2" s="9">
        <f>SUM('AEO Table 5'!AA38:AA40)*10^15</f>
        <v>2913159000000000.5</v>
      </c>
      <c r="AA2" s="9">
        <f>SUM('AEO Table 5'!AB38:AB40)*10^15</f>
        <v>2950214000000000</v>
      </c>
      <c r="AB2" s="9">
        <f>SUM('AEO Table 5'!AC38:AC40)*10^15</f>
        <v>2988392000000000</v>
      </c>
      <c r="AC2" s="9">
        <f>SUM('AEO Table 5'!AD38:AD40)*10^15</f>
        <v>3029302999999999.5</v>
      </c>
      <c r="AD2" s="9">
        <f>SUM('AEO Table 5'!AE38:AE40)*10^15</f>
        <v>3071490000000000</v>
      </c>
      <c r="AE2" s="9">
        <f>SUM('AEO Table 5'!AF38:AF40)*10^15</f>
        <v>3116203000000000.5</v>
      </c>
      <c r="AF2" s="9">
        <f>SUM('AEO Table 5'!AG38:AG40)*10^15</f>
        <v>3163612000000000</v>
      </c>
      <c r="AG2" s="9">
        <f>SUM('AEO Table 5'!AH38:AH40)*10^15</f>
        <v>3214336000000000</v>
      </c>
      <c r="AH2" s="9">
        <f>SUM('AEO Table 5'!AI38:AI40)*10^15</f>
        <v>3266354000000000</v>
      </c>
      <c r="AI2" s="9">
        <f>SUM('AEO Table 5'!AJ38:AJ40)*10^15</f>
        <v>3321342000000000</v>
      </c>
      <c r="AJ2" s="9">
        <f>SUM('AEO Table 5'!AK38:AK40)*10^15</f>
        <v>3379717999999999.5</v>
      </c>
    </row>
    <row r="3" spans="1:38" x14ac:dyDescent="0.25">
      <c r="A3" s="1" t="s">
        <v>120</v>
      </c>
      <c r="B3" s="9">
        <f>About!$C50*'AEO Table 5'!C58*10^15</f>
        <v>140307750000000.02</v>
      </c>
      <c r="C3" s="9">
        <f>About!$C50*'AEO Table 5'!D58*10^15</f>
        <v>142066750000000</v>
      </c>
      <c r="D3" s="9">
        <f>About!$C50*'AEO Table 5'!E58*10^15</f>
        <v>161875250000000</v>
      </c>
      <c r="E3" s="9">
        <f>About!$C50*'AEO Table 5'!F58*10^15</f>
        <v>158235250000000</v>
      </c>
      <c r="F3" s="9">
        <f>About!$C50*'AEO Table 5'!G58*10^15</f>
        <v>144015750000000</v>
      </c>
      <c r="G3" s="9">
        <f>About!$C50*'AEO Table 5'!H58*10^15</f>
        <v>139428250000000</v>
      </c>
      <c r="H3" s="9">
        <f>About!$C50*'AEO Table 5'!I58*10^15</f>
        <v>137899749999999.98</v>
      </c>
      <c r="I3" s="9">
        <f>About!$C50*'AEO Table 5'!J58*10^15</f>
        <v>137616500000000</v>
      </c>
      <c r="J3" s="9">
        <f>About!$C50*'AEO Table 5'!K58*10^15</f>
        <v>137237500000000.02</v>
      </c>
      <c r="K3" s="9">
        <f>About!$C50*'AEO Table 5'!L58*10^15</f>
        <v>138268750000000</v>
      </c>
      <c r="L3" s="9">
        <f>About!$C50*'AEO Table 5'!M58*10^15</f>
        <v>138933000000000</v>
      </c>
      <c r="M3" s="9">
        <f>About!$C50*'AEO Table 5'!N58*10^15</f>
        <v>139534750000000.02</v>
      </c>
      <c r="N3" s="9">
        <f>About!$C50*'AEO Table 5'!O58*10^15</f>
        <v>139955749999999.98</v>
      </c>
      <c r="O3" s="9">
        <f>About!$C50*'AEO Table 5'!P58*10^15</f>
        <v>139854000000000</v>
      </c>
      <c r="P3" s="9">
        <f>About!$C50*'AEO Table 5'!Q58*10^15</f>
        <v>140493750000000</v>
      </c>
      <c r="Q3" s="9">
        <f>About!$C50*'AEO Table 5'!R58*10^15</f>
        <v>140618000000000</v>
      </c>
      <c r="R3" s="9">
        <f>About!$C50*'AEO Table 5'!S58*10^15</f>
        <v>141168250000000</v>
      </c>
      <c r="S3" s="9">
        <f>About!$C50*'AEO Table 5'!T58*10^15</f>
        <v>141588000000000</v>
      </c>
      <c r="T3" s="9">
        <f>About!$C50*'AEO Table 5'!U58*10^15</f>
        <v>141966500000000</v>
      </c>
      <c r="U3" s="9">
        <f>About!$C50*'AEO Table 5'!V58*10^15</f>
        <v>142457250000000</v>
      </c>
      <c r="V3" s="9">
        <f>About!$C50*'AEO Table 5'!W58*10^15</f>
        <v>143169500000000</v>
      </c>
      <c r="W3" s="9">
        <f>About!$C50*'AEO Table 5'!X58*10^15</f>
        <v>143054500000000</v>
      </c>
      <c r="X3" s="9">
        <f>About!$C50*'AEO Table 5'!Y58*10^15</f>
        <v>143485000000000</v>
      </c>
      <c r="Y3" s="9">
        <f>About!$C50*'AEO Table 5'!Z58*10^15</f>
        <v>143937250000000</v>
      </c>
      <c r="Z3" s="9">
        <f>About!$C50*'AEO Table 5'!AA58*10^15</f>
        <v>144452750000000</v>
      </c>
      <c r="AA3" s="9">
        <f>About!$C50*'AEO Table 5'!AB58*10^15</f>
        <v>144961500000000</v>
      </c>
      <c r="AB3" s="9">
        <f>About!$C50*'AEO Table 5'!AC58*10^15</f>
        <v>145646500000000</v>
      </c>
      <c r="AC3" s="9">
        <f>About!$C50*'AEO Table 5'!AD58*10^15</f>
        <v>146391000000000</v>
      </c>
      <c r="AD3" s="9">
        <f>About!$C50*'AEO Table 5'!AE58*10^15</f>
        <v>147280000000000</v>
      </c>
      <c r="AE3" s="9">
        <f>About!$C50*'AEO Table 5'!AF58*10^15</f>
        <v>148047000000000</v>
      </c>
      <c r="AF3" s="9">
        <f>About!$C50*'AEO Table 5'!AG58*10^15</f>
        <v>149157500000000</v>
      </c>
      <c r="AG3" s="9">
        <f>About!$C50*'AEO Table 5'!AH58*10^15</f>
        <v>149867500000000</v>
      </c>
      <c r="AH3" s="9">
        <f>About!$C50*'AEO Table 5'!AI58*10^15</f>
        <v>150453750000000</v>
      </c>
      <c r="AI3" s="9">
        <f>About!$C50*'AEO Table 5'!AJ58*10^15</f>
        <v>151104500000000</v>
      </c>
      <c r="AJ3" s="9">
        <f>About!$C50*'AEO Table 5'!AK58*10^15</f>
        <v>151745500000000</v>
      </c>
    </row>
    <row r="4" spans="1:38" x14ac:dyDescent="0.25">
      <c r="A4" s="1" t="s">
        <v>121</v>
      </c>
      <c r="B4" s="9">
        <f>'AEO Table 5'!C48*10^15</f>
        <v>729710000000000</v>
      </c>
      <c r="C4" s="9">
        <f>'AEO Table 5'!D48*10^15</f>
        <v>770762000000000</v>
      </c>
      <c r="D4" s="9">
        <f>'AEO Table 5'!E48*10^15</f>
        <v>798318000000000</v>
      </c>
      <c r="E4" s="9">
        <f>'AEO Table 5'!F48*10^15</f>
        <v>801421000000000</v>
      </c>
      <c r="F4" s="9">
        <f>'AEO Table 5'!G48*10^15</f>
        <v>805538000000000</v>
      </c>
      <c r="G4" s="9">
        <f>'AEO Table 5'!H48*10^15</f>
        <v>810507000000000</v>
      </c>
      <c r="H4" s="9">
        <f>'AEO Table 5'!I48*10^15</f>
        <v>817573000000000</v>
      </c>
      <c r="I4" s="9">
        <f>'AEO Table 5'!J48*10^15</f>
        <v>823413000000000</v>
      </c>
      <c r="J4" s="9">
        <f>'AEO Table 5'!K48*10^15</f>
        <v>829636000000000</v>
      </c>
      <c r="K4" s="9">
        <f>'AEO Table 5'!L48*10^15</f>
        <v>838318000000000</v>
      </c>
      <c r="L4" s="9">
        <f>'AEO Table 5'!M48*10^15</f>
        <v>849757000000000</v>
      </c>
      <c r="M4" s="9">
        <f>'AEO Table 5'!N48*10^15</f>
        <v>862825000000000</v>
      </c>
      <c r="N4" s="9">
        <f>'AEO Table 5'!O48*10^15</f>
        <v>877926000000000</v>
      </c>
      <c r="O4" s="9">
        <f>'AEO Table 5'!P48*10^15</f>
        <v>892937000000000</v>
      </c>
      <c r="P4" s="9">
        <f>'AEO Table 5'!Q48*10^15</f>
        <v>910021000000000</v>
      </c>
      <c r="Q4" s="9">
        <f>'AEO Table 5'!R48*10^15</f>
        <v>928548000000000</v>
      </c>
      <c r="R4" s="9">
        <f>'AEO Table 5'!S48*10^15</f>
        <v>947989000000000</v>
      </c>
      <c r="S4" s="9">
        <f>'AEO Table 5'!T48*10^15</f>
        <v>968295000000000</v>
      </c>
      <c r="T4" s="9">
        <f>'AEO Table 5'!U48*10^15</f>
        <v>989434000000000</v>
      </c>
      <c r="U4" s="9">
        <f>'AEO Table 5'!V48*10^15</f>
        <v>1011544999999999.9</v>
      </c>
      <c r="V4" s="9">
        <f>'AEO Table 5'!W48*10^15</f>
        <v>1033939000000000</v>
      </c>
      <c r="W4" s="9">
        <f>'AEO Table 5'!X48*10^15</f>
        <v>1057180999999999.9</v>
      </c>
      <c r="X4" s="9">
        <f>'AEO Table 5'!Y48*10^15</f>
        <v>1081534999999999.9</v>
      </c>
      <c r="Y4" s="9">
        <f>'AEO Table 5'!Z48*10^15</f>
        <v>1107351000000000</v>
      </c>
      <c r="Z4" s="9">
        <f>'AEO Table 5'!AA48*10^15</f>
        <v>1134758000000000</v>
      </c>
      <c r="AA4" s="9">
        <f>'AEO Table 5'!AB48*10^15</f>
        <v>1163199000000000</v>
      </c>
      <c r="AB4" s="9">
        <f>'AEO Table 5'!AC48*10^15</f>
        <v>1192354000000000</v>
      </c>
      <c r="AC4" s="9">
        <f>'AEO Table 5'!AD48*10^15</f>
        <v>1223665000000000</v>
      </c>
      <c r="AD4" s="9">
        <f>'AEO Table 5'!AE48*10^15</f>
        <v>1257003000000000</v>
      </c>
      <c r="AE4" s="9">
        <f>'AEO Table 5'!AF48*10^15</f>
        <v>1292428000000000</v>
      </c>
      <c r="AF4" s="9">
        <f>'AEO Table 5'!AG48*10^15</f>
        <v>1327282000000000</v>
      </c>
      <c r="AG4" s="9">
        <f>'AEO Table 5'!AH48*10^15</f>
        <v>1361928000000000</v>
      </c>
      <c r="AH4" s="9">
        <f>'AEO Table 5'!AI48*10^15</f>
        <v>1396621000000000</v>
      </c>
      <c r="AI4" s="9">
        <f>'AEO Table 5'!AJ48*10^15</f>
        <v>1430795000000000</v>
      </c>
      <c r="AJ4" s="9">
        <f>'AEO Table 5'!AK48*10^15</f>
        <v>1464309000000000</v>
      </c>
    </row>
    <row r="5" spans="1:38" x14ac:dyDescent="0.25">
      <c r="A5" s="1" t="s">
        <v>122</v>
      </c>
      <c r="B5" s="9">
        <f>('AEO Table 5'!C54+'AEO Table 5'!C58*'AEO Table 5'!C54/'AEO Table 5'!C55)*10^15</f>
        <v>275863900948636.88</v>
      </c>
      <c r="C5" s="9">
        <f>('AEO Table 5'!D54+'AEO Table 5'!D58*'AEO Table 5'!D54/'AEO Table 5'!D55)*10^15</f>
        <v>305931235426045.38</v>
      </c>
      <c r="D5" s="9">
        <f>('AEO Table 5'!E54+'AEO Table 5'!E58*'AEO Table 5'!E54/'AEO Table 5'!E55)*10^15</f>
        <v>363695400939915.19</v>
      </c>
      <c r="E5" s="9">
        <f>('AEO Table 5'!F54+'AEO Table 5'!F58*'AEO Table 5'!F54/'AEO Table 5'!F55)*10^15</f>
        <v>369162580105518.56</v>
      </c>
      <c r="F5" s="9">
        <f>('AEO Table 5'!G54+'AEO Table 5'!G58*'AEO Table 5'!G54/'AEO Table 5'!G55)*10^15</f>
        <v>352815191718912.5</v>
      </c>
      <c r="G5" s="9">
        <f>('AEO Table 5'!H54+'AEO Table 5'!H58*'AEO Table 5'!H54/'AEO Table 5'!H55)*10^15</f>
        <v>350420940611108.88</v>
      </c>
      <c r="H5" s="9">
        <f>('AEO Table 5'!I54+'AEO Table 5'!I58*'AEO Table 5'!I54/'AEO Table 5'!I55)*10^15</f>
        <v>353843397639037.63</v>
      </c>
      <c r="I5" s="9">
        <f>('AEO Table 5'!J54+'AEO Table 5'!J58*'AEO Table 5'!J54/'AEO Table 5'!J55)*10^15</f>
        <v>355308015348484.13</v>
      </c>
      <c r="J5" s="9">
        <f>('AEO Table 5'!K54+'AEO Table 5'!K58*'AEO Table 5'!K54/'AEO Table 5'!K55)*10^15</f>
        <v>355668254832924.5</v>
      </c>
      <c r="K5" s="9">
        <f>('AEO Table 5'!L54+'AEO Table 5'!L58*'AEO Table 5'!L54/'AEO Table 5'!L55)*10^15</f>
        <v>358320390219113.13</v>
      </c>
      <c r="L5" s="9">
        <f>('AEO Table 5'!M54+'AEO Table 5'!M58*'AEO Table 5'!M54/'AEO Table 5'!M55)*10^15</f>
        <v>360778224764081.94</v>
      </c>
      <c r="M5" s="9">
        <f>('AEO Table 5'!N54+'AEO Table 5'!N58*'AEO Table 5'!N54/'AEO Table 5'!N55)*10^15</f>
        <v>363374758115165.63</v>
      </c>
      <c r="N5" s="9">
        <f>('AEO Table 5'!O54+'AEO Table 5'!O58*'AEO Table 5'!O54/'AEO Table 5'!O55)*10^15</f>
        <v>365586177035615.63</v>
      </c>
      <c r="O5" s="9">
        <f>('AEO Table 5'!P54+'AEO Table 5'!P58*'AEO Table 5'!P54/'AEO Table 5'!P55)*10^15</f>
        <v>366770937856776.63</v>
      </c>
      <c r="P5" s="9">
        <f>('AEO Table 5'!Q54+'AEO Table 5'!Q58*'AEO Table 5'!Q54/'AEO Table 5'!Q55)*10^15</f>
        <v>369277912234393.63</v>
      </c>
      <c r="Q5" s="9">
        <f>('AEO Table 5'!R54+'AEO Table 5'!R58*'AEO Table 5'!R54/'AEO Table 5'!R55)*10^15</f>
        <v>370961803386402.31</v>
      </c>
      <c r="R5" s="9">
        <f>('AEO Table 5'!S54+'AEO Table 5'!S58*'AEO Table 5'!S54/'AEO Table 5'!S55)*10^15</f>
        <v>373428913215712.94</v>
      </c>
      <c r="S5" s="9">
        <f>('AEO Table 5'!T54+'AEO Table 5'!T58*'AEO Table 5'!T54/'AEO Table 5'!T55)*10^15</f>
        <v>375719578252318.06</v>
      </c>
      <c r="T5" s="9">
        <f>('AEO Table 5'!U54+'AEO Table 5'!U58*'AEO Table 5'!U54/'AEO Table 5'!U55)*10^15</f>
        <v>377931033550720.75</v>
      </c>
      <c r="U5" s="9">
        <f>('AEO Table 5'!V54+'AEO Table 5'!V58*'AEO Table 5'!V54/'AEO Table 5'!V55)*10^15</f>
        <v>380349926689267.31</v>
      </c>
      <c r="V5" s="9">
        <f>('AEO Table 5'!W54+'AEO Table 5'!W58*'AEO Table 5'!W54/'AEO Table 5'!W55)*10^15</f>
        <v>383223434825870.63</v>
      </c>
      <c r="W5" s="9">
        <f>('AEO Table 5'!X54+'AEO Table 5'!X58*'AEO Table 5'!X54/'AEO Table 5'!X55)*10^15</f>
        <v>384521412581204.38</v>
      </c>
      <c r="X5" s="9">
        <f>('AEO Table 5'!Y54+'AEO Table 5'!Y58*'AEO Table 5'!Y54/'AEO Table 5'!Y55)*10^15</f>
        <v>386804795685719.56</v>
      </c>
      <c r="Y5" s="9">
        <f>('AEO Table 5'!Z54+'AEO Table 5'!Z58*'AEO Table 5'!Z54/'AEO Table 5'!Z55)*10^15</f>
        <v>389185617839768.69</v>
      </c>
      <c r="Z5" s="9">
        <f>('AEO Table 5'!AA54+'AEO Table 5'!AA58*'AEO Table 5'!AA54/'AEO Table 5'!AA55)*10^15</f>
        <v>391733194843543.19</v>
      </c>
      <c r="AA5" s="9">
        <f>('AEO Table 5'!AB54+'AEO Table 5'!AB58*'AEO Table 5'!AB54/'AEO Table 5'!AB55)*10^15</f>
        <v>394250326311916.5</v>
      </c>
      <c r="AB5" s="9">
        <f>('AEO Table 5'!AC54+'AEO Table 5'!AC58*'AEO Table 5'!AC54/'AEO Table 5'!AC55)*10^15</f>
        <v>397184601362169.63</v>
      </c>
      <c r="AC5" s="9">
        <f>('AEO Table 5'!AD54+'AEO Table 5'!AD58*'AEO Table 5'!AD54/'AEO Table 5'!AD55)*10^15</f>
        <v>400333576534538.19</v>
      </c>
      <c r="AD5" s="9">
        <f>('AEO Table 5'!AE54+'AEO Table 5'!AE58*'AEO Table 5'!AE54/'AEO Table 5'!AE55)*10^15</f>
        <v>403778252203885.75</v>
      </c>
      <c r="AE5" s="9">
        <f>('AEO Table 5'!AF54+'AEO Table 5'!AF58*'AEO Table 5'!AF54/'AEO Table 5'!AF55)*10^15</f>
        <v>406965814970987.19</v>
      </c>
      <c r="AF5" s="9">
        <f>('AEO Table 5'!AG54+'AEO Table 5'!AG58*'AEO Table 5'!AG54/'AEO Table 5'!AG55)*10^15</f>
        <v>410841707736720.25</v>
      </c>
      <c r="AG5" s="9">
        <f>('AEO Table 5'!AH54+'AEO Table 5'!AH58*'AEO Table 5'!AH54/'AEO Table 5'!AH55)*10^15</f>
        <v>413955621783527.88</v>
      </c>
      <c r="AH5" s="9">
        <f>('AEO Table 5'!AI54+'AEO Table 5'!AI58*'AEO Table 5'!AI54/'AEO Table 5'!AI55)*10^15</f>
        <v>416789831230061.31</v>
      </c>
      <c r="AI5" s="9">
        <f>('AEO Table 5'!AJ54+'AEO Table 5'!AJ58*'AEO Table 5'!AJ54/'AEO Table 5'!AJ55)*10^15</f>
        <v>419834690013900.19</v>
      </c>
      <c r="AJ5" s="9">
        <f>('AEO Table 5'!AK54+'AEO Table 5'!AK58*'AEO Table 5'!AK54/'AEO Table 5'!AK55)*10^15</f>
        <v>422851170981776.94</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row>
  </sheetData>
  <pageMargins left="0.7" right="0.7" top="0.75" bottom="0.75" header="0.3" footer="0.3"/>
  <pageSetup orientation="portrait" horizontalDpi="1200" verticalDpi="1200" r:id="rId1"/>
  <ignoredErrors>
    <ignoredError sqref="A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8"/>
  <sheetViews>
    <sheetView tabSelected="1" workbookViewId="0">
      <pane xSplit="2" ySplit="1" topLeftCell="C2" activePane="bottomRight" state="frozen"/>
      <selection activeCell="C52" sqref="C52"/>
      <selection pane="topRight" activeCell="C52" sqref="C52"/>
      <selection pane="bottomLeft" activeCell="C52" sqref="C52"/>
      <selection pane="bottomRight" activeCell="E50" sqref="E50"/>
    </sheetView>
  </sheetViews>
  <sheetFormatPr defaultRowHeight="15" customHeight="1" x14ac:dyDescent="0.25"/>
  <cols>
    <col min="1" max="1" width="20.85546875" hidden="1" customWidth="1"/>
    <col min="2" max="2" width="45.7109375" customWidth="1"/>
    <col min="5" max="5" width="12" bestFit="1" customWidth="1"/>
    <col min="38" max="38" width="8" customWidth="1"/>
  </cols>
  <sheetData>
    <row r="1" spans="1:38" ht="15" customHeight="1" thickBot="1" x14ac:dyDescent="0.3">
      <c r="B1" s="39" t="s">
        <v>443</v>
      </c>
      <c r="C1" s="38">
        <v>2016</v>
      </c>
      <c r="D1" s="38">
        <v>2017</v>
      </c>
      <c r="E1" s="38">
        <v>2018</v>
      </c>
      <c r="F1" s="38">
        <v>2019</v>
      </c>
      <c r="G1" s="38">
        <v>2020</v>
      </c>
      <c r="H1" s="38">
        <v>2021</v>
      </c>
      <c r="I1" s="38">
        <v>2022</v>
      </c>
      <c r="J1" s="38">
        <v>2023</v>
      </c>
      <c r="K1" s="38">
        <v>2024</v>
      </c>
      <c r="L1" s="38">
        <v>2025</v>
      </c>
      <c r="M1" s="38">
        <v>2026</v>
      </c>
      <c r="N1" s="38">
        <v>2027</v>
      </c>
      <c r="O1" s="38">
        <v>2028</v>
      </c>
      <c r="P1" s="38">
        <v>2029</v>
      </c>
      <c r="Q1" s="38">
        <v>2030</v>
      </c>
      <c r="R1" s="38">
        <v>2031</v>
      </c>
      <c r="S1" s="38">
        <v>2032</v>
      </c>
      <c r="T1" s="38">
        <v>2033</v>
      </c>
      <c r="U1" s="38">
        <v>2034</v>
      </c>
      <c r="V1" s="38">
        <v>2035</v>
      </c>
      <c r="W1" s="38">
        <v>2036</v>
      </c>
      <c r="X1" s="38">
        <v>2037</v>
      </c>
      <c r="Y1" s="38">
        <v>2038</v>
      </c>
      <c r="Z1" s="38">
        <v>2039</v>
      </c>
      <c r="AA1" s="38">
        <v>2040</v>
      </c>
      <c r="AB1" s="38">
        <v>2041</v>
      </c>
      <c r="AC1" s="38">
        <v>2042</v>
      </c>
      <c r="AD1" s="38">
        <v>2043</v>
      </c>
      <c r="AE1" s="38">
        <v>2044</v>
      </c>
      <c r="AF1" s="38">
        <v>2045</v>
      </c>
      <c r="AG1" s="38">
        <v>2046</v>
      </c>
      <c r="AH1" s="38">
        <v>2047</v>
      </c>
      <c r="AI1" s="38">
        <v>2048</v>
      </c>
      <c r="AJ1" s="38">
        <v>2049</v>
      </c>
      <c r="AK1" s="38">
        <v>2050</v>
      </c>
    </row>
    <row r="2" spans="1:38" ht="15" customHeight="1" thickTop="1" x14ac:dyDescent="0.25"/>
    <row r="3" spans="1:38" ht="15" customHeight="1" x14ac:dyDescent="0.25">
      <c r="C3" s="42" t="s">
        <v>360</v>
      </c>
      <c r="D3" s="42" t="s">
        <v>444</v>
      </c>
      <c r="E3" s="42"/>
      <c r="F3" s="42"/>
      <c r="G3" s="42"/>
    </row>
    <row r="4" spans="1:38" ht="15" customHeight="1" x14ac:dyDescent="0.25">
      <c r="C4" s="42" t="s">
        <v>359</v>
      </c>
      <c r="D4" s="42" t="s">
        <v>445</v>
      </c>
      <c r="E4" s="42"/>
      <c r="F4" s="42"/>
      <c r="G4" s="42" t="s">
        <v>358</v>
      </c>
    </row>
    <row r="5" spans="1:38" ht="15" customHeight="1" x14ac:dyDescent="0.25">
      <c r="C5" s="42" t="s">
        <v>357</v>
      </c>
      <c r="D5" s="42" t="s">
        <v>446</v>
      </c>
      <c r="E5" s="42"/>
      <c r="F5" s="42"/>
      <c r="G5" s="42"/>
    </row>
    <row r="6" spans="1:38" ht="15" customHeight="1" x14ac:dyDescent="0.25">
      <c r="C6" s="42" t="s">
        <v>356</v>
      </c>
      <c r="D6" s="42"/>
      <c r="E6" s="42" t="s">
        <v>447</v>
      </c>
      <c r="F6" s="42"/>
      <c r="G6" s="42"/>
    </row>
    <row r="10" spans="1:38" ht="15" customHeight="1" x14ac:dyDescent="0.25">
      <c r="A10" s="14" t="s">
        <v>437</v>
      </c>
      <c r="B10" s="40" t="s">
        <v>1</v>
      </c>
    </row>
    <row r="11" spans="1:38" ht="15" customHeight="1" x14ac:dyDescent="0.25">
      <c r="B11" s="39" t="s">
        <v>2</v>
      </c>
    </row>
    <row r="12" spans="1:38" ht="15" customHeight="1" x14ac:dyDescent="0.25">
      <c r="B12" s="39" t="s">
        <v>3</v>
      </c>
      <c r="C12" s="43" t="s">
        <v>3</v>
      </c>
      <c r="D12" s="43" t="s">
        <v>3</v>
      </c>
      <c r="E12" s="43" t="s">
        <v>3</v>
      </c>
      <c r="F12" s="43" t="s">
        <v>3</v>
      </c>
      <c r="G12" s="43" t="s">
        <v>3</v>
      </c>
      <c r="H12" s="43" t="s">
        <v>3</v>
      </c>
      <c r="I12" s="43" t="s">
        <v>3</v>
      </c>
      <c r="J12" s="43" t="s">
        <v>3</v>
      </c>
      <c r="K12" s="43" t="s">
        <v>3</v>
      </c>
      <c r="L12" s="43" t="s">
        <v>3</v>
      </c>
      <c r="M12" s="43" t="s">
        <v>3</v>
      </c>
      <c r="N12" s="43" t="s">
        <v>3</v>
      </c>
      <c r="O12" s="43" t="s">
        <v>3</v>
      </c>
      <c r="P12" s="43" t="s">
        <v>3</v>
      </c>
      <c r="Q12" s="43" t="s">
        <v>3</v>
      </c>
      <c r="R12" s="43" t="s">
        <v>3</v>
      </c>
      <c r="S12" s="43" t="s">
        <v>3</v>
      </c>
      <c r="T12" s="43" t="s">
        <v>3</v>
      </c>
      <c r="U12" s="43" t="s">
        <v>3</v>
      </c>
      <c r="V12" s="43" t="s">
        <v>3</v>
      </c>
      <c r="W12" s="43" t="s">
        <v>3</v>
      </c>
      <c r="X12" s="43" t="s">
        <v>3</v>
      </c>
      <c r="Y12" s="43" t="s">
        <v>3</v>
      </c>
      <c r="Z12" s="43" t="s">
        <v>3</v>
      </c>
      <c r="AA12" s="43" t="s">
        <v>3</v>
      </c>
      <c r="AB12" s="43" t="s">
        <v>3</v>
      </c>
      <c r="AC12" s="43" t="s">
        <v>3</v>
      </c>
      <c r="AD12" s="43" t="s">
        <v>3</v>
      </c>
      <c r="AE12" s="43" t="s">
        <v>3</v>
      </c>
      <c r="AF12" s="43" t="s">
        <v>3</v>
      </c>
      <c r="AG12" s="43" t="s">
        <v>3</v>
      </c>
      <c r="AH12" s="43" t="s">
        <v>3</v>
      </c>
      <c r="AI12" s="43" t="s">
        <v>3</v>
      </c>
      <c r="AJ12" s="43" t="s">
        <v>3</v>
      </c>
      <c r="AK12" s="43" t="s">
        <v>3</v>
      </c>
      <c r="AL12" s="43" t="s">
        <v>448</v>
      </c>
    </row>
    <row r="13" spans="1:38" ht="15" customHeight="1" thickBot="1" x14ac:dyDescent="0.3">
      <c r="B13" s="38" t="s">
        <v>4</v>
      </c>
      <c r="C13" s="38">
        <v>2016</v>
      </c>
      <c r="D13" s="38">
        <v>2017</v>
      </c>
      <c r="E13" s="38">
        <v>2018</v>
      </c>
      <c r="F13" s="38">
        <v>2019</v>
      </c>
      <c r="G13" s="38">
        <v>2020</v>
      </c>
      <c r="H13" s="38">
        <v>2021</v>
      </c>
      <c r="I13" s="38">
        <v>2022</v>
      </c>
      <c r="J13" s="38">
        <v>2023</v>
      </c>
      <c r="K13" s="38">
        <v>2024</v>
      </c>
      <c r="L13" s="38">
        <v>2025</v>
      </c>
      <c r="M13" s="38">
        <v>2026</v>
      </c>
      <c r="N13" s="38">
        <v>2027</v>
      </c>
      <c r="O13" s="38">
        <v>2028</v>
      </c>
      <c r="P13" s="38">
        <v>2029</v>
      </c>
      <c r="Q13" s="38">
        <v>2030</v>
      </c>
      <c r="R13" s="38">
        <v>2031</v>
      </c>
      <c r="S13" s="38">
        <v>2032</v>
      </c>
      <c r="T13" s="38">
        <v>2033</v>
      </c>
      <c r="U13" s="38">
        <v>2034</v>
      </c>
      <c r="V13" s="38">
        <v>2035</v>
      </c>
      <c r="W13" s="38">
        <v>2036</v>
      </c>
      <c r="X13" s="38">
        <v>2037</v>
      </c>
      <c r="Y13" s="38">
        <v>2038</v>
      </c>
      <c r="Z13" s="38">
        <v>2039</v>
      </c>
      <c r="AA13" s="38">
        <v>2040</v>
      </c>
      <c r="AB13" s="38">
        <v>2041</v>
      </c>
      <c r="AC13" s="38">
        <v>2042</v>
      </c>
      <c r="AD13" s="38">
        <v>2043</v>
      </c>
      <c r="AE13" s="38">
        <v>2044</v>
      </c>
      <c r="AF13" s="38">
        <v>2045</v>
      </c>
      <c r="AG13" s="38">
        <v>2046</v>
      </c>
      <c r="AH13" s="38">
        <v>2047</v>
      </c>
      <c r="AI13" s="38">
        <v>2048</v>
      </c>
      <c r="AJ13" s="38">
        <v>2049</v>
      </c>
      <c r="AK13" s="38">
        <v>2050</v>
      </c>
      <c r="AL13" s="38">
        <v>2050</v>
      </c>
    </row>
    <row r="14" spans="1:38" ht="15" customHeight="1" thickTop="1" x14ac:dyDescent="0.25"/>
    <row r="15" spans="1:38" ht="15" customHeight="1" x14ac:dyDescent="0.25">
      <c r="B15" s="31" t="s">
        <v>5</v>
      </c>
    </row>
    <row r="17" spans="1:38" ht="15" customHeight="1" x14ac:dyDescent="0.25">
      <c r="B17" s="31" t="s">
        <v>6</v>
      </c>
    </row>
    <row r="18" spans="1:38" ht="15" customHeight="1" x14ac:dyDescent="0.25">
      <c r="A18" s="14" t="s">
        <v>436</v>
      </c>
      <c r="B18" s="34" t="s">
        <v>7</v>
      </c>
      <c r="C18" s="37">
        <v>87.810447999999994</v>
      </c>
      <c r="D18" s="37">
        <v>88.688491999999997</v>
      </c>
      <c r="E18" s="37">
        <v>89.631180000000001</v>
      </c>
      <c r="F18" s="37">
        <v>90.636168999999995</v>
      </c>
      <c r="G18" s="37">
        <v>91.702933999999999</v>
      </c>
      <c r="H18" s="37">
        <v>92.771934999999999</v>
      </c>
      <c r="I18" s="37">
        <v>93.840439000000003</v>
      </c>
      <c r="J18" s="37">
        <v>94.896918999999997</v>
      </c>
      <c r="K18" s="37">
        <v>95.938400000000001</v>
      </c>
      <c r="L18" s="37">
        <v>96.955269000000001</v>
      </c>
      <c r="M18" s="37">
        <v>97.962181000000001</v>
      </c>
      <c r="N18" s="37">
        <v>98.979240000000004</v>
      </c>
      <c r="O18" s="37">
        <v>100.011505</v>
      </c>
      <c r="P18" s="37">
        <v>101.06044799999999</v>
      </c>
      <c r="Q18" s="37">
        <v>102.12220000000001</v>
      </c>
      <c r="R18" s="37">
        <v>103.192139</v>
      </c>
      <c r="S18" s="37">
        <v>104.27376599999999</v>
      </c>
      <c r="T18" s="37">
        <v>105.358101</v>
      </c>
      <c r="U18" s="37">
        <v>106.44006299999999</v>
      </c>
      <c r="V18" s="37">
        <v>107.514999</v>
      </c>
      <c r="W18" s="37">
        <v>108.576172</v>
      </c>
      <c r="X18" s="37">
        <v>109.62999000000001</v>
      </c>
      <c r="Y18" s="37">
        <v>110.674103</v>
      </c>
      <c r="Z18" s="37">
        <v>111.716385</v>
      </c>
      <c r="AA18" s="37">
        <v>112.76151299999999</v>
      </c>
      <c r="AB18" s="37">
        <v>113.818298</v>
      </c>
      <c r="AC18" s="37">
        <v>114.881058</v>
      </c>
      <c r="AD18" s="37">
        <v>115.950012</v>
      </c>
      <c r="AE18" s="37">
        <v>117.02299499999999</v>
      </c>
      <c r="AF18" s="37">
        <v>118.099411</v>
      </c>
      <c r="AG18" s="37">
        <v>119.181488</v>
      </c>
      <c r="AH18" s="37">
        <v>120.269569</v>
      </c>
      <c r="AI18" s="37">
        <v>121.366241</v>
      </c>
      <c r="AJ18" s="37">
        <v>122.46762099999999</v>
      </c>
      <c r="AK18" s="37">
        <v>123.567627</v>
      </c>
      <c r="AL18" s="32">
        <v>1.0101000000000001E-2</v>
      </c>
    </row>
    <row r="19" spans="1:38" ht="15" customHeight="1" x14ac:dyDescent="0.25">
      <c r="A19" s="14" t="s">
        <v>435</v>
      </c>
      <c r="B19" s="34" t="s">
        <v>8</v>
      </c>
      <c r="C19" s="37">
        <v>1.933519</v>
      </c>
      <c r="D19" s="37">
        <v>2.0056419999999999</v>
      </c>
      <c r="E19" s="37">
        <v>2.076327</v>
      </c>
      <c r="F19" s="37">
        <v>2.1472199999999999</v>
      </c>
      <c r="G19" s="37">
        <v>2.1591420000000001</v>
      </c>
      <c r="H19" s="37">
        <v>2.1686230000000002</v>
      </c>
      <c r="I19" s="37">
        <v>2.1667589999999999</v>
      </c>
      <c r="J19" s="37">
        <v>2.1619959999999998</v>
      </c>
      <c r="K19" s="37">
        <v>2.1475919999999999</v>
      </c>
      <c r="L19" s="37">
        <v>2.1478679999999999</v>
      </c>
      <c r="M19" s="37">
        <v>2.1683150000000002</v>
      </c>
      <c r="N19" s="37">
        <v>2.1939839999999999</v>
      </c>
      <c r="O19" s="37">
        <v>2.2213020000000001</v>
      </c>
      <c r="P19" s="37">
        <v>2.244971</v>
      </c>
      <c r="Q19" s="37">
        <v>2.264113</v>
      </c>
      <c r="R19" s="37">
        <v>2.2869820000000001</v>
      </c>
      <c r="S19" s="37">
        <v>2.300951</v>
      </c>
      <c r="T19" s="37">
        <v>2.3099259999999999</v>
      </c>
      <c r="U19" s="37">
        <v>2.3142619999999998</v>
      </c>
      <c r="V19" s="37">
        <v>2.3118449999999999</v>
      </c>
      <c r="W19" s="37">
        <v>2.3157839999999998</v>
      </c>
      <c r="X19" s="37">
        <v>2.3172980000000001</v>
      </c>
      <c r="Y19" s="37">
        <v>2.326667</v>
      </c>
      <c r="Z19" s="37">
        <v>2.3407239999999998</v>
      </c>
      <c r="AA19" s="37">
        <v>2.363648</v>
      </c>
      <c r="AB19" s="37">
        <v>2.3809450000000001</v>
      </c>
      <c r="AC19" s="37">
        <v>2.398523</v>
      </c>
      <c r="AD19" s="37">
        <v>2.4139699999999999</v>
      </c>
      <c r="AE19" s="37">
        <v>2.4288949999999998</v>
      </c>
      <c r="AF19" s="37">
        <v>2.446078</v>
      </c>
      <c r="AG19" s="37">
        <v>2.463679</v>
      </c>
      <c r="AH19" s="37">
        <v>2.4839419999999999</v>
      </c>
      <c r="AI19" s="37">
        <v>2.5003579999999999</v>
      </c>
      <c r="AJ19" s="37">
        <v>2.5107659999999998</v>
      </c>
      <c r="AK19" s="37">
        <v>2.5212210000000002</v>
      </c>
      <c r="AL19" s="32">
        <v>6.9569999999999996E-3</v>
      </c>
    </row>
    <row r="20" spans="1:38" ht="15" customHeight="1" x14ac:dyDescent="0.25">
      <c r="A20" s="14" t="s">
        <v>434</v>
      </c>
      <c r="B20" s="31" t="s">
        <v>9</v>
      </c>
      <c r="C20" s="41">
        <v>89.743965000000003</v>
      </c>
      <c r="D20" s="41">
        <v>90.694137999999995</v>
      </c>
      <c r="E20" s="41">
        <v>91.707504</v>
      </c>
      <c r="F20" s="41">
        <v>92.783385999999993</v>
      </c>
      <c r="G20" s="41">
        <v>93.862076000000002</v>
      </c>
      <c r="H20" s="41">
        <v>94.940558999999993</v>
      </c>
      <c r="I20" s="41">
        <v>96.007194999999996</v>
      </c>
      <c r="J20" s="41">
        <v>97.058914000000001</v>
      </c>
      <c r="K20" s="41">
        <v>98.085991000000007</v>
      </c>
      <c r="L20" s="41">
        <v>99.103133999999997</v>
      </c>
      <c r="M20" s="41">
        <v>100.130493</v>
      </c>
      <c r="N20" s="41">
        <v>101.173225</v>
      </c>
      <c r="O20" s="41">
        <v>102.232803</v>
      </c>
      <c r="P20" s="41">
        <v>103.30542</v>
      </c>
      <c r="Q20" s="41">
        <v>104.386314</v>
      </c>
      <c r="R20" s="41">
        <v>105.479118</v>
      </c>
      <c r="S20" s="41">
        <v>106.574715</v>
      </c>
      <c r="T20" s="41">
        <v>107.66803</v>
      </c>
      <c r="U20" s="41">
        <v>108.75432600000001</v>
      </c>
      <c r="V20" s="41">
        <v>109.826843</v>
      </c>
      <c r="W20" s="41">
        <v>110.891953</v>
      </c>
      <c r="X20" s="41">
        <v>111.947289</v>
      </c>
      <c r="Y20" s="41">
        <v>113.000771</v>
      </c>
      <c r="Z20" s="41">
        <v>114.057106</v>
      </c>
      <c r="AA20" s="41">
        <v>115.12515999999999</v>
      </c>
      <c r="AB20" s="41">
        <v>116.199242</v>
      </c>
      <c r="AC20" s="41">
        <v>117.279579</v>
      </c>
      <c r="AD20" s="41">
        <v>118.363983</v>
      </c>
      <c r="AE20" s="41">
        <v>119.45188899999999</v>
      </c>
      <c r="AF20" s="41">
        <v>120.545486</v>
      </c>
      <c r="AG20" s="41">
        <v>121.64516399999999</v>
      </c>
      <c r="AH20" s="41">
        <v>122.75351000000001</v>
      </c>
      <c r="AI20" s="41">
        <v>123.86660000000001</v>
      </c>
      <c r="AJ20" s="41">
        <v>124.978386</v>
      </c>
      <c r="AK20" s="41">
        <v>126.088852</v>
      </c>
      <c r="AL20" s="29">
        <v>1.0035000000000001E-2</v>
      </c>
    </row>
    <row r="22" spans="1:38" ht="15" customHeight="1" x14ac:dyDescent="0.25">
      <c r="B22" s="31" t="s">
        <v>10</v>
      </c>
    </row>
    <row r="23" spans="1:38" ht="15" customHeight="1" x14ac:dyDescent="0.25">
      <c r="B23" s="31" t="s">
        <v>11</v>
      </c>
    </row>
    <row r="24" spans="1:38" ht="15" customHeight="1" x14ac:dyDescent="0.25">
      <c r="A24" s="14" t="s">
        <v>433</v>
      </c>
      <c r="B24" s="34" t="s">
        <v>12</v>
      </c>
      <c r="C24" s="37">
        <v>99.240493999999998</v>
      </c>
      <c r="D24" s="37">
        <v>98.609809999999996</v>
      </c>
      <c r="E24" s="37">
        <v>100.813637</v>
      </c>
      <c r="F24" s="37">
        <v>99.522239999999996</v>
      </c>
      <c r="G24" s="37">
        <v>97.547118999999995</v>
      </c>
      <c r="H24" s="37">
        <v>96.111771000000005</v>
      </c>
      <c r="I24" s="37">
        <v>94.998474000000002</v>
      </c>
      <c r="J24" s="37">
        <v>94.050003000000004</v>
      </c>
      <c r="K24" s="37">
        <v>93.136123999999995</v>
      </c>
      <c r="L24" s="37">
        <v>92.358620000000002</v>
      </c>
      <c r="M24" s="37">
        <v>91.625739999999993</v>
      </c>
      <c r="N24" s="37">
        <v>90.970275999999998</v>
      </c>
      <c r="O24" s="37">
        <v>90.395706000000004</v>
      </c>
      <c r="P24" s="37">
        <v>89.791893000000002</v>
      </c>
      <c r="Q24" s="37">
        <v>89.153464999999997</v>
      </c>
      <c r="R24" s="37">
        <v>88.557807999999994</v>
      </c>
      <c r="S24" s="37">
        <v>88.047043000000002</v>
      </c>
      <c r="T24" s="37">
        <v>87.570282000000006</v>
      </c>
      <c r="U24" s="37">
        <v>87.133324000000002</v>
      </c>
      <c r="V24" s="37">
        <v>86.752266000000006</v>
      </c>
      <c r="W24" s="37">
        <v>86.386002000000005</v>
      </c>
      <c r="X24" s="37">
        <v>86.022385</v>
      </c>
      <c r="Y24" s="37">
        <v>85.711539999999999</v>
      </c>
      <c r="Z24" s="37">
        <v>85.442618999999993</v>
      </c>
      <c r="AA24" s="37">
        <v>85.132912000000005</v>
      </c>
      <c r="AB24" s="37">
        <v>84.873367000000002</v>
      </c>
      <c r="AC24" s="37">
        <v>84.648476000000002</v>
      </c>
      <c r="AD24" s="37">
        <v>84.499961999999996</v>
      </c>
      <c r="AE24" s="37">
        <v>84.409308999999993</v>
      </c>
      <c r="AF24" s="37">
        <v>84.354095000000001</v>
      </c>
      <c r="AG24" s="37">
        <v>84.346153000000001</v>
      </c>
      <c r="AH24" s="37">
        <v>84.360336000000004</v>
      </c>
      <c r="AI24" s="37">
        <v>84.376411000000004</v>
      </c>
      <c r="AJ24" s="37">
        <v>84.423598999999996</v>
      </c>
      <c r="AK24" s="37">
        <v>84.514938000000001</v>
      </c>
      <c r="AL24" s="32">
        <v>-4.6629999999999996E-3</v>
      </c>
    </row>
    <row r="25" spans="1:38" ht="15" customHeight="1" x14ac:dyDescent="0.25">
      <c r="A25" s="14" t="s">
        <v>432</v>
      </c>
      <c r="B25" s="34" t="s">
        <v>13</v>
      </c>
      <c r="C25" s="37">
        <v>103.14368399999999</v>
      </c>
      <c r="D25" s="37">
        <v>99.918876999999995</v>
      </c>
      <c r="E25" s="37">
        <v>98.450890000000001</v>
      </c>
      <c r="F25" s="37">
        <v>97.878983000000005</v>
      </c>
      <c r="G25" s="37">
        <v>96.531136000000004</v>
      </c>
      <c r="H25" s="37">
        <v>94.865814</v>
      </c>
      <c r="I25" s="37">
        <v>93.369552999999996</v>
      </c>
      <c r="J25" s="37">
        <v>91.941558999999998</v>
      </c>
      <c r="K25" s="37">
        <v>91.292236000000003</v>
      </c>
      <c r="L25" s="37">
        <v>90.445357999999999</v>
      </c>
      <c r="M25" s="37">
        <v>89.532707000000002</v>
      </c>
      <c r="N25" s="37">
        <v>88.595298999999997</v>
      </c>
      <c r="O25" s="37">
        <v>87.691131999999996</v>
      </c>
      <c r="P25" s="37">
        <v>86.962135000000004</v>
      </c>
      <c r="Q25" s="37">
        <v>85.926413999999994</v>
      </c>
      <c r="R25" s="37">
        <v>84.827194000000006</v>
      </c>
      <c r="S25" s="37">
        <v>83.987960999999999</v>
      </c>
      <c r="T25" s="37">
        <v>83.293982999999997</v>
      </c>
      <c r="U25" s="37">
        <v>82.568123</v>
      </c>
      <c r="V25" s="37">
        <v>82.032546999999994</v>
      </c>
      <c r="W25" s="37">
        <v>81.422400999999994</v>
      </c>
      <c r="X25" s="37">
        <v>80.884308000000004</v>
      </c>
      <c r="Y25" s="37">
        <v>80.361487999999994</v>
      </c>
      <c r="Z25" s="37">
        <v>79.917777999999998</v>
      </c>
      <c r="AA25" s="37">
        <v>79.364272999999997</v>
      </c>
      <c r="AB25" s="37">
        <v>78.778671000000003</v>
      </c>
      <c r="AC25" s="37">
        <v>78.197067000000004</v>
      </c>
      <c r="AD25" s="37">
        <v>77.755615000000006</v>
      </c>
      <c r="AE25" s="37">
        <v>77.362549000000001</v>
      </c>
      <c r="AF25" s="37">
        <v>76.941901999999999</v>
      </c>
      <c r="AG25" s="37">
        <v>76.627533</v>
      </c>
      <c r="AH25" s="37">
        <v>76.416274999999999</v>
      </c>
      <c r="AI25" s="37">
        <v>76.238297000000003</v>
      </c>
      <c r="AJ25" s="37">
        <v>76.153053</v>
      </c>
      <c r="AK25" s="37">
        <v>75.909026999999995</v>
      </c>
      <c r="AL25" s="32">
        <v>-8.293E-3</v>
      </c>
    </row>
    <row r="26" spans="1:38" ht="15" customHeight="1" x14ac:dyDescent="0.25">
      <c r="A26" s="14" t="s">
        <v>431</v>
      </c>
      <c r="B26" s="34" t="s">
        <v>14</v>
      </c>
      <c r="C26" s="37">
        <v>202.384186</v>
      </c>
      <c r="D26" s="37">
        <v>198.52868699999999</v>
      </c>
      <c r="E26" s="37">
        <v>199.26452599999999</v>
      </c>
      <c r="F26" s="37">
        <v>197.40121500000001</v>
      </c>
      <c r="G26" s="37">
        <v>194.078247</v>
      </c>
      <c r="H26" s="37">
        <v>190.977585</v>
      </c>
      <c r="I26" s="37">
        <v>188.36802700000001</v>
      </c>
      <c r="J26" s="37">
        <v>185.99156199999999</v>
      </c>
      <c r="K26" s="37">
        <v>184.42836</v>
      </c>
      <c r="L26" s="37">
        <v>182.80398600000001</v>
      </c>
      <c r="M26" s="37">
        <v>181.158447</v>
      </c>
      <c r="N26" s="37">
        <v>179.56558200000001</v>
      </c>
      <c r="O26" s="37">
        <v>178.086838</v>
      </c>
      <c r="P26" s="37">
        <v>176.75402800000001</v>
      </c>
      <c r="Q26" s="37">
        <v>175.07988</v>
      </c>
      <c r="R26" s="37">
        <v>173.38500999999999</v>
      </c>
      <c r="S26" s="37">
        <v>172.03500399999999</v>
      </c>
      <c r="T26" s="37">
        <v>170.86425800000001</v>
      </c>
      <c r="U26" s="37">
        <v>169.701447</v>
      </c>
      <c r="V26" s="37">
        <v>168.78482099999999</v>
      </c>
      <c r="W26" s="37">
        <v>167.80841100000001</v>
      </c>
      <c r="X26" s="37">
        <v>166.90669299999999</v>
      </c>
      <c r="Y26" s="37">
        <v>166.07302899999999</v>
      </c>
      <c r="Z26" s="37">
        <v>165.36039700000001</v>
      </c>
      <c r="AA26" s="37">
        <v>164.49719200000001</v>
      </c>
      <c r="AB26" s="37">
        <v>163.652039</v>
      </c>
      <c r="AC26" s="37">
        <v>162.845551</v>
      </c>
      <c r="AD26" s="37">
        <v>162.255585</v>
      </c>
      <c r="AE26" s="37">
        <v>161.771851</v>
      </c>
      <c r="AF26" s="37">
        <v>161.29598999999999</v>
      </c>
      <c r="AG26" s="37">
        <v>160.97369399999999</v>
      </c>
      <c r="AH26" s="37">
        <v>160.776611</v>
      </c>
      <c r="AI26" s="37">
        <v>160.61471599999999</v>
      </c>
      <c r="AJ26" s="37">
        <v>160.57666</v>
      </c>
      <c r="AK26" s="37">
        <v>160.42396500000001</v>
      </c>
      <c r="AL26" s="32">
        <v>-6.437E-3</v>
      </c>
    </row>
    <row r="28" spans="1:38" ht="15" customHeight="1" x14ac:dyDescent="0.25">
      <c r="B28" s="31" t="s">
        <v>15</v>
      </c>
    </row>
    <row r="29" spans="1:38" ht="15" customHeight="1" x14ac:dyDescent="0.25">
      <c r="E29" s="66"/>
    </row>
    <row r="30" spans="1:38" ht="15" customHeight="1" x14ac:dyDescent="0.25">
      <c r="B30" s="31" t="s">
        <v>16</v>
      </c>
    </row>
    <row r="31" spans="1:38" ht="15" customHeight="1" x14ac:dyDescent="0.25">
      <c r="A31" s="14" t="s">
        <v>430</v>
      </c>
      <c r="B31" s="34" t="s">
        <v>17</v>
      </c>
      <c r="C31" s="36">
        <v>0.11937399999999999</v>
      </c>
      <c r="D31" s="36">
        <v>0.120238</v>
      </c>
      <c r="E31" s="36">
        <v>0.13378200000000001</v>
      </c>
      <c r="F31" s="36">
        <v>0.131744</v>
      </c>
      <c r="G31" s="36">
        <v>0.132275</v>
      </c>
      <c r="H31" s="36">
        <v>0.13289400000000001</v>
      </c>
      <c r="I31" s="36">
        <v>0.133573</v>
      </c>
      <c r="J31" s="36">
        <v>0.13151499999999999</v>
      </c>
      <c r="K31" s="36">
        <v>0.12947</v>
      </c>
      <c r="L31" s="36">
        <v>0.127335</v>
      </c>
      <c r="M31" s="36">
        <v>0.12529399999999999</v>
      </c>
      <c r="N31" s="36">
        <v>0.123362</v>
      </c>
      <c r="O31" s="36">
        <v>0.121541</v>
      </c>
      <c r="P31" s="36">
        <v>0.119807</v>
      </c>
      <c r="Q31" s="36">
        <v>0.118073</v>
      </c>
      <c r="R31" s="36">
        <v>0.116359</v>
      </c>
      <c r="S31" s="36">
        <v>0.114728</v>
      </c>
      <c r="T31" s="36">
        <v>0.113178</v>
      </c>
      <c r="U31" s="36">
        <v>0.11167299999999999</v>
      </c>
      <c r="V31" s="36">
        <v>0.110231</v>
      </c>
      <c r="W31" s="36">
        <v>0.108807</v>
      </c>
      <c r="X31" s="36">
        <v>0.10741199999999999</v>
      </c>
      <c r="Y31" s="36">
        <v>0.106029</v>
      </c>
      <c r="Z31" s="36">
        <v>0.10467799999999999</v>
      </c>
      <c r="AA31" s="36">
        <v>0.103379</v>
      </c>
      <c r="AB31" s="36">
        <v>0.102136</v>
      </c>
      <c r="AC31" s="36">
        <v>0.10094500000000001</v>
      </c>
      <c r="AD31" s="36">
        <v>9.9784999999999999E-2</v>
      </c>
      <c r="AE31" s="36">
        <v>9.8685999999999996E-2</v>
      </c>
      <c r="AF31" s="36">
        <v>9.7592999999999999E-2</v>
      </c>
      <c r="AG31" s="36">
        <v>9.6557000000000004E-2</v>
      </c>
      <c r="AH31" s="36">
        <v>9.5568E-2</v>
      </c>
      <c r="AI31" s="36">
        <v>9.4603999999999994E-2</v>
      </c>
      <c r="AJ31" s="36">
        <v>9.3701000000000007E-2</v>
      </c>
      <c r="AK31" s="36">
        <v>9.2822000000000002E-2</v>
      </c>
      <c r="AL31" s="32">
        <v>-7.8110000000000002E-3</v>
      </c>
    </row>
    <row r="32" spans="1:38" ht="15" customHeight="1" x14ac:dyDescent="0.25">
      <c r="A32" s="14" t="s">
        <v>429</v>
      </c>
      <c r="B32" s="34" t="s">
        <v>18</v>
      </c>
      <c r="C32" s="36">
        <v>0.55671300000000001</v>
      </c>
      <c r="D32" s="36">
        <v>0.486987</v>
      </c>
      <c r="E32" s="36">
        <v>0.46422999999999998</v>
      </c>
      <c r="F32" s="36">
        <v>0.50705699999999998</v>
      </c>
      <c r="G32" s="36">
        <v>0.50370499999999996</v>
      </c>
      <c r="H32" s="36">
        <v>0.50275300000000001</v>
      </c>
      <c r="I32" s="36">
        <v>0.50296600000000002</v>
      </c>
      <c r="J32" s="36">
        <v>0.50207900000000005</v>
      </c>
      <c r="K32" s="36">
        <v>0.50075499999999995</v>
      </c>
      <c r="L32" s="36">
        <v>0.49900800000000001</v>
      </c>
      <c r="M32" s="36">
        <v>0.49763600000000002</v>
      </c>
      <c r="N32" s="36">
        <v>0.49665100000000001</v>
      </c>
      <c r="O32" s="36">
        <v>0.49616500000000002</v>
      </c>
      <c r="P32" s="36">
        <v>0.49593300000000001</v>
      </c>
      <c r="Q32" s="36">
        <v>0.49581500000000001</v>
      </c>
      <c r="R32" s="36">
        <v>0.49585200000000001</v>
      </c>
      <c r="S32" s="36">
        <v>0.49632599999999999</v>
      </c>
      <c r="T32" s="36">
        <v>0.49706499999999998</v>
      </c>
      <c r="U32" s="36">
        <v>0.49815799999999999</v>
      </c>
      <c r="V32" s="36">
        <v>0.49923000000000001</v>
      </c>
      <c r="W32" s="36">
        <v>0.50041500000000005</v>
      </c>
      <c r="X32" s="36">
        <v>0.501803</v>
      </c>
      <c r="Y32" s="36">
        <v>0.50308799999999998</v>
      </c>
      <c r="Z32" s="36">
        <v>0.50456299999999998</v>
      </c>
      <c r="AA32" s="36">
        <v>0.50572099999999998</v>
      </c>
      <c r="AB32" s="36">
        <v>0.50734299999999999</v>
      </c>
      <c r="AC32" s="36">
        <v>0.50943300000000002</v>
      </c>
      <c r="AD32" s="36">
        <v>0.51192700000000002</v>
      </c>
      <c r="AE32" s="36">
        <v>0.51466800000000001</v>
      </c>
      <c r="AF32" s="36">
        <v>0.51777200000000001</v>
      </c>
      <c r="AG32" s="36">
        <v>0.521652</v>
      </c>
      <c r="AH32" s="36">
        <v>0.525667</v>
      </c>
      <c r="AI32" s="36">
        <v>0.52861999999999998</v>
      </c>
      <c r="AJ32" s="36">
        <v>0.531918</v>
      </c>
      <c r="AK32" s="36">
        <v>0.53700599999999998</v>
      </c>
      <c r="AL32" s="32">
        <v>2.967E-3</v>
      </c>
    </row>
    <row r="33" spans="1:38" ht="15" customHeight="1" x14ac:dyDescent="0.25">
      <c r="A33" s="14" t="s">
        <v>428</v>
      </c>
      <c r="B33" s="34" t="s">
        <v>19</v>
      </c>
      <c r="C33" s="36">
        <v>2.9676000000000001E-2</v>
      </c>
      <c r="D33" s="36">
        <v>2.9531000000000002E-2</v>
      </c>
      <c r="E33" s="36">
        <v>2.9336000000000001E-2</v>
      </c>
      <c r="F33" s="36">
        <v>2.9021000000000002E-2</v>
      </c>
      <c r="G33" s="36">
        <v>2.87E-2</v>
      </c>
      <c r="H33" s="36">
        <v>2.8445999999999999E-2</v>
      </c>
      <c r="I33" s="36">
        <v>2.8253E-2</v>
      </c>
      <c r="J33" s="36">
        <v>2.8080999999999998E-2</v>
      </c>
      <c r="K33" s="36">
        <v>2.7903000000000001E-2</v>
      </c>
      <c r="L33" s="36">
        <v>2.7688000000000001E-2</v>
      </c>
      <c r="M33" s="36">
        <v>2.7484000000000001E-2</v>
      </c>
      <c r="N33" s="36">
        <v>2.7296000000000001E-2</v>
      </c>
      <c r="O33" s="36">
        <v>2.7123999999999999E-2</v>
      </c>
      <c r="P33" s="36">
        <v>2.6962E-2</v>
      </c>
      <c r="Q33" s="36">
        <v>2.6709E-2</v>
      </c>
      <c r="R33" s="36">
        <v>2.6460999999999998E-2</v>
      </c>
      <c r="S33" s="36">
        <v>2.6225999999999999E-2</v>
      </c>
      <c r="T33" s="36">
        <v>2.6002999999999998E-2</v>
      </c>
      <c r="U33" s="36">
        <v>2.5787999999999998E-2</v>
      </c>
      <c r="V33" s="36">
        <v>2.5578E-2</v>
      </c>
      <c r="W33" s="36">
        <v>2.5367000000000001E-2</v>
      </c>
      <c r="X33" s="36">
        <v>2.5163000000000001E-2</v>
      </c>
      <c r="Y33" s="36">
        <v>2.496E-2</v>
      </c>
      <c r="Z33" s="36">
        <v>2.4760000000000001E-2</v>
      </c>
      <c r="AA33" s="36">
        <v>2.4568E-2</v>
      </c>
      <c r="AB33" s="36">
        <v>2.4385E-2</v>
      </c>
      <c r="AC33" s="36">
        <v>2.4212999999999998E-2</v>
      </c>
      <c r="AD33" s="36">
        <v>2.4050999999999999E-2</v>
      </c>
      <c r="AE33" s="36">
        <v>2.3893000000000001E-2</v>
      </c>
      <c r="AF33" s="36">
        <v>2.3739E-2</v>
      </c>
      <c r="AG33" s="36">
        <v>2.3595999999999999E-2</v>
      </c>
      <c r="AH33" s="36">
        <v>2.3460000000000002E-2</v>
      </c>
      <c r="AI33" s="36">
        <v>2.3314000000000001E-2</v>
      </c>
      <c r="AJ33" s="36">
        <v>2.3178000000000001E-2</v>
      </c>
      <c r="AK33" s="36">
        <v>2.3060000000000001E-2</v>
      </c>
      <c r="AL33" s="32">
        <v>-7.4679999999999998E-3</v>
      </c>
    </row>
    <row r="34" spans="1:38" ht="15" customHeight="1" x14ac:dyDescent="0.25">
      <c r="A34" s="14" t="s">
        <v>427</v>
      </c>
      <c r="B34" s="34" t="s">
        <v>20</v>
      </c>
      <c r="C34" s="36">
        <v>0.51815999999999995</v>
      </c>
      <c r="D34" s="36">
        <v>0.51664399999999999</v>
      </c>
      <c r="E34" s="36">
        <v>0.514127</v>
      </c>
      <c r="F34" s="36">
        <v>0.51166100000000003</v>
      </c>
      <c r="G34" s="36">
        <v>0.50682899999999997</v>
      </c>
      <c r="H34" s="36">
        <v>0.503386</v>
      </c>
      <c r="I34" s="36">
        <v>0.50076600000000004</v>
      </c>
      <c r="J34" s="36">
        <v>0.499112</v>
      </c>
      <c r="K34" s="36">
        <v>0.497444</v>
      </c>
      <c r="L34" s="36">
        <v>0.495033</v>
      </c>
      <c r="M34" s="36">
        <v>0.484537</v>
      </c>
      <c r="N34" s="36">
        <v>0.47493800000000003</v>
      </c>
      <c r="O34" s="36">
        <v>0.466227</v>
      </c>
      <c r="P34" s="36">
        <v>0.45822099999999999</v>
      </c>
      <c r="Q34" s="36">
        <v>0.45011099999999998</v>
      </c>
      <c r="R34" s="36">
        <v>0.44253399999999998</v>
      </c>
      <c r="S34" s="36">
        <v>0.43565900000000002</v>
      </c>
      <c r="T34" s="36">
        <v>0.42939699999999997</v>
      </c>
      <c r="U34" s="36">
        <v>0.42366900000000002</v>
      </c>
      <c r="V34" s="36">
        <v>0.41839700000000002</v>
      </c>
      <c r="W34" s="36">
        <v>0.41347299999999998</v>
      </c>
      <c r="X34" s="36">
        <v>0.408939</v>
      </c>
      <c r="Y34" s="36">
        <v>0.40472399999999997</v>
      </c>
      <c r="Z34" s="36">
        <v>0.40087899999999999</v>
      </c>
      <c r="AA34" s="36">
        <v>0.39626099999999997</v>
      </c>
      <c r="AB34" s="36">
        <v>0.392179</v>
      </c>
      <c r="AC34" s="36">
        <v>0.38861099999999998</v>
      </c>
      <c r="AD34" s="36">
        <v>0.38544899999999999</v>
      </c>
      <c r="AE34" s="36">
        <v>0.382712</v>
      </c>
      <c r="AF34" s="36">
        <v>0.38037199999999999</v>
      </c>
      <c r="AG34" s="36">
        <v>0.37856099999999998</v>
      </c>
      <c r="AH34" s="36">
        <v>0.377191</v>
      </c>
      <c r="AI34" s="36">
        <v>0.37592999999999999</v>
      </c>
      <c r="AJ34" s="36">
        <v>0.37506400000000001</v>
      </c>
      <c r="AK34" s="36">
        <v>0.374726</v>
      </c>
      <c r="AL34" s="32">
        <v>-9.6849999999999992E-3</v>
      </c>
    </row>
    <row r="35" spans="1:38" ht="15" customHeight="1" x14ac:dyDescent="0.25">
      <c r="A35" s="14" t="s">
        <v>426</v>
      </c>
      <c r="B35" s="34" t="s">
        <v>21</v>
      </c>
      <c r="C35" s="36">
        <v>8.2575999999999997E-2</v>
      </c>
      <c r="D35" s="36">
        <v>8.1919000000000006E-2</v>
      </c>
      <c r="E35" s="36">
        <v>8.1217999999999999E-2</v>
      </c>
      <c r="F35" s="36">
        <v>8.0583000000000002E-2</v>
      </c>
      <c r="G35" s="36">
        <v>7.9908000000000007E-2</v>
      </c>
      <c r="H35" s="36">
        <v>7.9325999999999994E-2</v>
      </c>
      <c r="I35" s="36">
        <v>7.8760999999999998E-2</v>
      </c>
      <c r="J35" s="36">
        <v>7.8242999999999993E-2</v>
      </c>
      <c r="K35" s="36">
        <v>7.7716999999999994E-2</v>
      </c>
      <c r="L35" s="36">
        <v>7.7107999999999996E-2</v>
      </c>
      <c r="M35" s="36">
        <v>7.6532000000000003E-2</v>
      </c>
      <c r="N35" s="36">
        <v>7.6021000000000005E-2</v>
      </c>
      <c r="O35" s="36">
        <v>7.5573000000000001E-2</v>
      </c>
      <c r="P35" s="36">
        <v>7.5176000000000007E-2</v>
      </c>
      <c r="Q35" s="36">
        <v>7.4781E-2</v>
      </c>
      <c r="R35" s="36">
        <v>7.4388999999999997E-2</v>
      </c>
      <c r="S35" s="36">
        <v>7.4025999999999995E-2</v>
      </c>
      <c r="T35" s="36">
        <v>7.3686000000000001E-2</v>
      </c>
      <c r="U35" s="36">
        <v>7.3356000000000005E-2</v>
      </c>
      <c r="V35" s="36">
        <v>7.3022000000000004E-2</v>
      </c>
      <c r="W35" s="36">
        <v>7.2672E-2</v>
      </c>
      <c r="X35" s="36">
        <v>7.2308999999999998E-2</v>
      </c>
      <c r="Y35" s="36">
        <v>7.1926000000000004E-2</v>
      </c>
      <c r="Z35" s="36">
        <v>7.1540000000000006E-2</v>
      </c>
      <c r="AA35" s="36">
        <v>7.1165000000000006E-2</v>
      </c>
      <c r="AB35" s="36">
        <v>7.0810999999999999E-2</v>
      </c>
      <c r="AC35" s="36">
        <v>7.0473999999999995E-2</v>
      </c>
      <c r="AD35" s="36">
        <v>7.0148000000000002E-2</v>
      </c>
      <c r="AE35" s="36">
        <v>6.9830000000000003E-2</v>
      </c>
      <c r="AF35" s="36">
        <v>6.9513000000000005E-2</v>
      </c>
      <c r="AG35" s="36">
        <v>6.9212999999999997E-2</v>
      </c>
      <c r="AH35" s="36">
        <v>6.8926000000000001E-2</v>
      </c>
      <c r="AI35" s="36">
        <v>6.8599999999999994E-2</v>
      </c>
      <c r="AJ35" s="36">
        <v>6.8281999999999995E-2</v>
      </c>
      <c r="AK35" s="36">
        <v>6.8002999999999994E-2</v>
      </c>
      <c r="AL35" s="32">
        <v>-5.6259999999999999E-3</v>
      </c>
    </row>
    <row r="36" spans="1:38" ht="15" customHeight="1" x14ac:dyDescent="0.25">
      <c r="A36" s="14" t="s">
        <v>425</v>
      </c>
      <c r="B36" s="34" t="s">
        <v>22</v>
      </c>
      <c r="C36" s="36">
        <v>0.49841999999999997</v>
      </c>
      <c r="D36" s="36">
        <v>0.48929099999999998</v>
      </c>
      <c r="E36" s="36">
        <v>0.48236899999999999</v>
      </c>
      <c r="F36" s="36">
        <v>0.477518</v>
      </c>
      <c r="G36" s="36">
        <v>0.46332400000000001</v>
      </c>
      <c r="H36" s="36">
        <v>0.45258500000000002</v>
      </c>
      <c r="I36" s="36">
        <v>0.44441900000000001</v>
      </c>
      <c r="J36" s="36">
        <v>0.43852600000000003</v>
      </c>
      <c r="K36" s="36">
        <v>0.433639</v>
      </c>
      <c r="L36" s="36">
        <v>0.42908299999999999</v>
      </c>
      <c r="M36" s="36">
        <v>0.42551899999999998</v>
      </c>
      <c r="N36" s="36">
        <v>0.422879</v>
      </c>
      <c r="O36" s="36">
        <v>0.42108000000000001</v>
      </c>
      <c r="P36" s="36">
        <v>0.41991000000000001</v>
      </c>
      <c r="Q36" s="36">
        <v>0.408914</v>
      </c>
      <c r="R36" s="36">
        <v>0.39951799999999998</v>
      </c>
      <c r="S36" s="36">
        <v>0.39155499999999999</v>
      </c>
      <c r="T36" s="36">
        <v>0.38473000000000002</v>
      </c>
      <c r="U36" s="36">
        <v>0.37895200000000001</v>
      </c>
      <c r="V36" s="36">
        <v>0.37398700000000001</v>
      </c>
      <c r="W36" s="36">
        <v>0.36953200000000003</v>
      </c>
      <c r="X36" s="36">
        <v>0.36569699999999999</v>
      </c>
      <c r="Y36" s="36">
        <v>0.36230200000000001</v>
      </c>
      <c r="Z36" s="36">
        <v>0.35938199999999998</v>
      </c>
      <c r="AA36" s="36">
        <v>0.34872900000000001</v>
      </c>
      <c r="AB36" s="36">
        <v>0.339702</v>
      </c>
      <c r="AC36" s="36">
        <v>0.33210299999999998</v>
      </c>
      <c r="AD36" s="36">
        <v>0.32556000000000002</v>
      </c>
      <c r="AE36" s="36">
        <v>0.31975500000000001</v>
      </c>
      <c r="AF36" s="36">
        <v>0.31436599999999998</v>
      </c>
      <c r="AG36" s="36">
        <v>0.309672</v>
      </c>
      <c r="AH36" s="36">
        <v>0.30570799999999998</v>
      </c>
      <c r="AI36" s="36">
        <v>0.30205700000000002</v>
      </c>
      <c r="AJ36" s="36">
        <v>0.29900900000000002</v>
      </c>
      <c r="AK36" s="36">
        <v>0.29665900000000001</v>
      </c>
      <c r="AL36" s="32">
        <v>-1.5048000000000001E-2</v>
      </c>
    </row>
    <row r="37" spans="1:38" ht="15" customHeight="1" x14ac:dyDescent="0.25">
      <c r="A37" s="14" t="s">
        <v>424</v>
      </c>
      <c r="B37" s="34" t="s">
        <v>23</v>
      </c>
      <c r="C37" s="36">
        <v>0.64019300000000001</v>
      </c>
      <c r="D37" s="36">
        <v>0.64659599999999995</v>
      </c>
      <c r="E37" s="36">
        <v>0.65051599999999998</v>
      </c>
      <c r="F37" s="36">
        <v>0.65485199999999999</v>
      </c>
      <c r="G37" s="36">
        <v>0.65627800000000003</v>
      </c>
      <c r="H37" s="36">
        <v>0.65568000000000004</v>
      </c>
      <c r="I37" s="36">
        <v>0.65425100000000003</v>
      </c>
      <c r="J37" s="36">
        <v>0.65356499999999995</v>
      </c>
      <c r="K37" s="36">
        <v>0.65329700000000002</v>
      </c>
      <c r="L37" s="36">
        <v>0.65313900000000003</v>
      </c>
      <c r="M37" s="36">
        <v>0.65364900000000004</v>
      </c>
      <c r="N37" s="36">
        <v>0.65495999999999999</v>
      </c>
      <c r="O37" s="36">
        <v>0.65700499999999995</v>
      </c>
      <c r="P37" s="36">
        <v>0.65965499999999999</v>
      </c>
      <c r="Q37" s="36">
        <v>0.66067299999999995</v>
      </c>
      <c r="R37" s="36">
        <v>0.662273</v>
      </c>
      <c r="S37" s="36">
        <v>0.66447500000000004</v>
      </c>
      <c r="T37" s="36">
        <v>0.66710899999999995</v>
      </c>
      <c r="U37" s="36">
        <v>0.67003000000000001</v>
      </c>
      <c r="V37" s="36">
        <v>0.67314099999999999</v>
      </c>
      <c r="W37" s="36">
        <v>0.67635599999999996</v>
      </c>
      <c r="X37" s="36">
        <v>0.67969900000000005</v>
      </c>
      <c r="Y37" s="36">
        <v>0.68315300000000001</v>
      </c>
      <c r="Z37" s="36">
        <v>0.68681300000000001</v>
      </c>
      <c r="AA37" s="36">
        <v>0.69011699999999998</v>
      </c>
      <c r="AB37" s="36">
        <v>0.69374599999999997</v>
      </c>
      <c r="AC37" s="36">
        <v>0.69765699999999997</v>
      </c>
      <c r="AD37" s="36">
        <v>0.70181000000000004</v>
      </c>
      <c r="AE37" s="36">
        <v>0.70616299999999999</v>
      </c>
      <c r="AF37" s="36">
        <v>0.71072599999999997</v>
      </c>
      <c r="AG37" s="36">
        <v>0.71569799999999995</v>
      </c>
      <c r="AH37" s="36">
        <v>0.72081200000000001</v>
      </c>
      <c r="AI37" s="36">
        <v>0.72588299999999994</v>
      </c>
      <c r="AJ37" s="36">
        <v>0.73119999999999996</v>
      </c>
      <c r="AK37" s="36">
        <v>0.73669399999999996</v>
      </c>
      <c r="AL37" s="32">
        <v>3.9610000000000001E-3</v>
      </c>
    </row>
    <row r="38" spans="1:38" ht="15" customHeight="1" x14ac:dyDescent="0.25">
      <c r="A38" s="14" t="s">
        <v>423</v>
      </c>
      <c r="B38" s="34" t="s">
        <v>457</v>
      </c>
      <c r="C38" s="36">
        <v>0.35252</v>
      </c>
      <c r="D38" s="36">
        <v>0.34424700000000003</v>
      </c>
      <c r="E38" s="36">
        <v>0.33710000000000001</v>
      </c>
      <c r="F38" s="36">
        <v>0.33084000000000002</v>
      </c>
      <c r="G38" s="36">
        <v>0.32550699999999999</v>
      </c>
      <c r="H38" s="36">
        <v>0.32141500000000001</v>
      </c>
      <c r="I38" s="36">
        <v>0.31801699999999999</v>
      </c>
      <c r="J38" s="36">
        <v>0.31533499999999998</v>
      </c>
      <c r="K38" s="36">
        <v>0.31337100000000001</v>
      </c>
      <c r="L38" s="36">
        <v>0.31205300000000002</v>
      </c>
      <c r="M38" s="36">
        <v>0.31110900000000002</v>
      </c>
      <c r="N38" s="36">
        <v>0.31104700000000002</v>
      </c>
      <c r="O38" s="36">
        <v>0.31190299999999999</v>
      </c>
      <c r="P38" s="36">
        <v>0.31323099999999998</v>
      </c>
      <c r="Q38" s="36">
        <v>0.31448700000000002</v>
      </c>
      <c r="R38" s="36">
        <v>0.31667000000000001</v>
      </c>
      <c r="S38" s="36">
        <v>0.31934400000000002</v>
      </c>
      <c r="T38" s="36">
        <v>0.32201200000000002</v>
      </c>
      <c r="U38" s="36">
        <v>0.32465699999999997</v>
      </c>
      <c r="V38" s="36">
        <v>0.32773999999999998</v>
      </c>
      <c r="W38" s="36">
        <v>0.33078299999999999</v>
      </c>
      <c r="X38" s="36">
        <v>0.33379199999999998</v>
      </c>
      <c r="Y38" s="36">
        <v>0.33677200000000002</v>
      </c>
      <c r="Z38" s="36">
        <v>0.33923500000000001</v>
      </c>
      <c r="AA38" s="36">
        <v>0.34167900000000001</v>
      </c>
      <c r="AB38" s="36">
        <v>0.34415400000000002</v>
      </c>
      <c r="AC38" s="36">
        <v>0.34564099999999998</v>
      </c>
      <c r="AD38" s="36">
        <v>0.34712900000000002</v>
      </c>
      <c r="AE38" s="36">
        <v>0.34758299999999998</v>
      </c>
      <c r="AF38" s="36">
        <v>0.34752300000000003</v>
      </c>
      <c r="AG38" s="36">
        <v>0.346966</v>
      </c>
      <c r="AH38" s="36">
        <v>0.34587699999999999</v>
      </c>
      <c r="AI38" s="36">
        <v>0.343084</v>
      </c>
      <c r="AJ38" s="36">
        <v>0.33970600000000001</v>
      </c>
      <c r="AK38" s="36">
        <v>0.334679</v>
      </c>
      <c r="AL38" s="32">
        <v>-8.5400000000000005E-4</v>
      </c>
    </row>
    <row r="39" spans="1:38" ht="15" customHeight="1" x14ac:dyDescent="0.25">
      <c r="A39" s="14" t="s">
        <v>422</v>
      </c>
      <c r="B39" s="34" t="s">
        <v>458</v>
      </c>
      <c r="C39" s="36">
        <v>0.33381499999999997</v>
      </c>
      <c r="D39" s="36">
        <v>0.35991899999999999</v>
      </c>
      <c r="E39" s="36">
        <v>0.38495099999999999</v>
      </c>
      <c r="F39" s="36">
        <v>0.40905900000000001</v>
      </c>
      <c r="G39" s="36">
        <v>0.43127500000000002</v>
      </c>
      <c r="H39" s="36">
        <v>0.45227800000000001</v>
      </c>
      <c r="I39" s="36">
        <v>0.47232600000000002</v>
      </c>
      <c r="J39" s="36">
        <v>0.49087999999999998</v>
      </c>
      <c r="K39" s="36">
        <v>0.50831700000000002</v>
      </c>
      <c r="L39" s="36">
        <v>0.52449000000000001</v>
      </c>
      <c r="M39" s="36">
        <v>0.53990499999999997</v>
      </c>
      <c r="N39" s="36">
        <v>0.55438799999999999</v>
      </c>
      <c r="O39" s="36">
        <v>0.56816900000000004</v>
      </c>
      <c r="P39" s="36">
        <v>0.58142799999999994</v>
      </c>
      <c r="Q39" s="36">
        <v>0.59398600000000001</v>
      </c>
      <c r="R39" s="36">
        <v>0.60588500000000001</v>
      </c>
      <c r="S39" s="36">
        <v>0.61765700000000001</v>
      </c>
      <c r="T39" s="36">
        <v>0.628695</v>
      </c>
      <c r="U39" s="36">
        <v>0.63947200000000004</v>
      </c>
      <c r="V39" s="36">
        <v>0.64992799999999995</v>
      </c>
      <c r="W39" s="36">
        <v>0.66035200000000005</v>
      </c>
      <c r="X39" s="36">
        <v>0.67047900000000005</v>
      </c>
      <c r="Y39" s="36">
        <v>0.68087799999999998</v>
      </c>
      <c r="Z39" s="36">
        <v>0.69133999999999995</v>
      </c>
      <c r="AA39" s="36">
        <v>0.70246200000000003</v>
      </c>
      <c r="AB39" s="36">
        <v>0.71403099999999997</v>
      </c>
      <c r="AC39" s="36">
        <v>0.72634399999999999</v>
      </c>
      <c r="AD39" s="36">
        <v>0.73937299999999995</v>
      </c>
      <c r="AE39" s="36">
        <v>0.75343800000000005</v>
      </c>
      <c r="AF39" s="36">
        <v>0.76859900000000003</v>
      </c>
      <c r="AG39" s="36">
        <v>0.78494799999999998</v>
      </c>
      <c r="AH39" s="36">
        <v>0.80308800000000002</v>
      </c>
      <c r="AI39" s="36">
        <v>0.82257199999999997</v>
      </c>
      <c r="AJ39" s="36">
        <v>0.84353400000000001</v>
      </c>
      <c r="AK39" s="36">
        <v>0.86673800000000001</v>
      </c>
      <c r="AL39" s="32">
        <v>2.699E-2</v>
      </c>
    </row>
    <row r="40" spans="1:38" ht="15" customHeight="1" x14ac:dyDescent="0.25">
      <c r="A40" s="14" t="s">
        <v>421</v>
      </c>
      <c r="B40" s="34" t="s">
        <v>24</v>
      </c>
      <c r="C40" s="36">
        <v>1.507566</v>
      </c>
      <c r="D40" s="36">
        <v>1.532918</v>
      </c>
      <c r="E40" s="36">
        <v>1.5420769999999999</v>
      </c>
      <c r="F40" s="36">
        <v>1.5514049999999999</v>
      </c>
      <c r="G40" s="36">
        <v>1.5600750000000001</v>
      </c>
      <c r="H40" s="36">
        <v>1.5698620000000001</v>
      </c>
      <c r="I40" s="36">
        <v>1.5811170000000001</v>
      </c>
      <c r="J40" s="36">
        <v>1.595666</v>
      </c>
      <c r="K40" s="36">
        <v>1.609802</v>
      </c>
      <c r="L40" s="36">
        <v>1.623094</v>
      </c>
      <c r="M40" s="36">
        <v>1.6364860000000001</v>
      </c>
      <c r="N40" s="36">
        <v>1.650045</v>
      </c>
      <c r="O40" s="36">
        <v>1.664142</v>
      </c>
      <c r="P40" s="36">
        <v>1.6785300000000001</v>
      </c>
      <c r="Q40" s="36">
        <v>1.6927650000000001</v>
      </c>
      <c r="R40" s="36">
        <v>1.7072830000000001</v>
      </c>
      <c r="S40" s="36">
        <v>1.7226429999999999</v>
      </c>
      <c r="T40" s="36">
        <v>1.7383919999999999</v>
      </c>
      <c r="U40" s="36">
        <v>1.754786</v>
      </c>
      <c r="V40" s="36">
        <v>1.771755</v>
      </c>
      <c r="W40" s="36">
        <v>1.789382</v>
      </c>
      <c r="X40" s="36">
        <v>1.8079510000000001</v>
      </c>
      <c r="Y40" s="36">
        <v>1.827169</v>
      </c>
      <c r="Z40" s="36">
        <v>1.847488</v>
      </c>
      <c r="AA40" s="36">
        <v>1.8690180000000001</v>
      </c>
      <c r="AB40" s="36">
        <v>1.892029</v>
      </c>
      <c r="AC40" s="36">
        <v>1.916407</v>
      </c>
      <c r="AD40" s="36">
        <v>1.942801</v>
      </c>
      <c r="AE40" s="36">
        <v>1.970469</v>
      </c>
      <c r="AF40" s="36">
        <v>2.0000810000000002</v>
      </c>
      <c r="AG40" s="36">
        <v>2.031698</v>
      </c>
      <c r="AH40" s="36">
        <v>2.0653709999999998</v>
      </c>
      <c r="AI40" s="36">
        <v>2.100698</v>
      </c>
      <c r="AJ40" s="36">
        <v>2.1381019999999999</v>
      </c>
      <c r="AK40" s="36">
        <v>2.1783009999999998</v>
      </c>
      <c r="AL40" s="32">
        <v>1.0704999999999999E-2</v>
      </c>
    </row>
    <row r="41" spans="1:38" ht="15" customHeight="1" x14ac:dyDescent="0.25">
      <c r="A41" s="14" t="s">
        <v>420</v>
      </c>
      <c r="B41" s="31" t="s">
        <v>25</v>
      </c>
      <c r="C41" s="35">
        <v>4.6390120000000001</v>
      </c>
      <c r="D41" s="35">
        <v>4.6082890000000001</v>
      </c>
      <c r="E41" s="35">
        <v>4.6197059999999999</v>
      </c>
      <c r="F41" s="35">
        <v>4.6837390000000001</v>
      </c>
      <c r="G41" s="35">
        <v>4.6878760000000002</v>
      </c>
      <c r="H41" s="35">
        <v>4.6986239999999997</v>
      </c>
      <c r="I41" s="35">
        <v>4.7144500000000003</v>
      </c>
      <c r="J41" s="35">
        <v>4.7330019999999999</v>
      </c>
      <c r="K41" s="35">
        <v>4.7517160000000001</v>
      </c>
      <c r="L41" s="35">
        <v>4.7680309999999997</v>
      </c>
      <c r="M41" s="35">
        <v>4.7781520000000004</v>
      </c>
      <c r="N41" s="35">
        <v>4.7915869999999998</v>
      </c>
      <c r="O41" s="35">
        <v>4.8089279999999999</v>
      </c>
      <c r="P41" s="35">
        <v>4.8288539999999998</v>
      </c>
      <c r="Q41" s="35">
        <v>4.8363170000000002</v>
      </c>
      <c r="R41" s="35">
        <v>4.8472239999999998</v>
      </c>
      <c r="S41" s="35">
        <v>4.8626389999999997</v>
      </c>
      <c r="T41" s="35">
        <v>4.8802649999999996</v>
      </c>
      <c r="U41" s="35">
        <v>4.9005409999999996</v>
      </c>
      <c r="V41" s="35">
        <v>4.9230099999999997</v>
      </c>
      <c r="W41" s="35">
        <v>4.9471400000000001</v>
      </c>
      <c r="X41" s="35">
        <v>4.9732440000000002</v>
      </c>
      <c r="Y41" s="35">
        <v>5.0009990000000002</v>
      </c>
      <c r="Z41" s="35">
        <v>5.0306790000000001</v>
      </c>
      <c r="AA41" s="35">
        <v>5.0530989999999996</v>
      </c>
      <c r="AB41" s="35">
        <v>5.080514</v>
      </c>
      <c r="AC41" s="35">
        <v>5.1118269999999999</v>
      </c>
      <c r="AD41" s="35">
        <v>5.1480319999999997</v>
      </c>
      <c r="AE41" s="35">
        <v>5.1871989999999997</v>
      </c>
      <c r="AF41" s="35">
        <v>5.2302850000000003</v>
      </c>
      <c r="AG41" s="35">
        <v>5.278562</v>
      </c>
      <c r="AH41" s="35">
        <v>5.3316679999999996</v>
      </c>
      <c r="AI41" s="35">
        <v>5.3853619999999998</v>
      </c>
      <c r="AJ41" s="35">
        <v>5.443695</v>
      </c>
      <c r="AK41" s="35">
        <v>5.5086870000000001</v>
      </c>
      <c r="AL41" s="29">
        <v>5.4229999999999999E-3</v>
      </c>
    </row>
    <row r="43" spans="1:38" ht="15" customHeight="1" x14ac:dyDescent="0.25">
      <c r="B43" s="31" t="s">
        <v>26</v>
      </c>
    </row>
    <row r="44" spans="1:38" ht="15" customHeight="1" x14ac:dyDescent="0.25">
      <c r="A44" s="14" t="s">
        <v>419</v>
      </c>
      <c r="B44" s="34" t="s">
        <v>17</v>
      </c>
      <c r="C44" s="36">
        <v>1.568614</v>
      </c>
      <c r="D44" s="36">
        <v>1.564376</v>
      </c>
      <c r="E44" s="36">
        <v>1.709757</v>
      </c>
      <c r="F44" s="36">
        <v>1.65028</v>
      </c>
      <c r="G44" s="36">
        <v>1.6264609999999999</v>
      </c>
      <c r="H44" s="36">
        <v>1.603477</v>
      </c>
      <c r="I44" s="36">
        <v>1.583383</v>
      </c>
      <c r="J44" s="36">
        <v>1.570316</v>
      </c>
      <c r="K44" s="36">
        <v>1.558235</v>
      </c>
      <c r="L44" s="36">
        <v>1.5486690000000001</v>
      </c>
      <c r="M44" s="36">
        <v>1.5434779999999999</v>
      </c>
      <c r="N44" s="36">
        <v>1.539534</v>
      </c>
      <c r="O44" s="36">
        <v>1.5374859999999999</v>
      </c>
      <c r="P44" s="36">
        <v>1.5337639999999999</v>
      </c>
      <c r="Q44" s="36">
        <v>1.531558</v>
      </c>
      <c r="R44" s="36">
        <v>1.5300450000000001</v>
      </c>
      <c r="S44" s="36">
        <v>1.528869</v>
      </c>
      <c r="T44" s="36">
        <v>1.5275209999999999</v>
      </c>
      <c r="U44" s="36">
        <v>1.5259119999999999</v>
      </c>
      <c r="V44" s="36">
        <v>1.524575</v>
      </c>
      <c r="W44" s="36">
        <v>1.5215449999999999</v>
      </c>
      <c r="X44" s="36">
        <v>1.518348</v>
      </c>
      <c r="Y44" s="36">
        <v>1.5151479999999999</v>
      </c>
      <c r="Z44" s="36">
        <v>1.512626</v>
      </c>
      <c r="AA44" s="36">
        <v>1.5106839999999999</v>
      </c>
      <c r="AB44" s="36">
        <v>1.5085440000000001</v>
      </c>
      <c r="AC44" s="36">
        <v>1.5054510000000001</v>
      </c>
      <c r="AD44" s="36">
        <v>1.503166</v>
      </c>
      <c r="AE44" s="36">
        <v>1.5016229999999999</v>
      </c>
      <c r="AF44" s="36">
        <v>1.499465</v>
      </c>
      <c r="AG44" s="36">
        <v>1.497369</v>
      </c>
      <c r="AH44" s="36">
        <v>1.4955350000000001</v>
      </c>
      <c r="AI44" s="36">
        <v>1.494108</v>
      </c>
      <c r="AJ44" s="36">
        <v>1.492478</v>
      </c>
      <c r="AK44" s="36">
        <v>1.490629</v>
      </c>
      <c r="AL44" s="32">
        <v>-1.462E-3</v>
      </c>
    </row>
    <row r="45" spans="1:38" ht="15" customHeight="1" x14ac:dyDescent="0.25">
      <c r="A45" s="14" t="s">
        <v>418</v>
      </c>
      <c r="B45" s="34" t="s">
        <v>18</v>
      </c>
      <c r="C45" s="36">
        <v>3.0831000000000001E-2</v>
      </c>
      <c r="D45" s="36">
        <v>2.5786E-2</v>
      </c>
      <c r="E45" s="36">
        <v>2.1583999999999999E-2</v>
      </c>
      <c r="F45" s="36">
        <v>2.4996999999999998E-2</v>
      </c>
      <c r="G45" s="36">
        <v>2.4560999999999999E-2</v>
      </c>
      <c r="H45" s="36">
        <v>2.4117E-2</v>
      </c>
      <c r="I45" s="36">
        <v>2.3702000000000001E-2</v>
      </c>
      <c r="J45" s="36">
        <v>2.3282000000000001E-2</v>
      </c>
      <c r="K45" s="36">
        <v>2.2904000000000001E-2</v>
      </c>
      <c r="L45" s="36">
        <v>2.2581E-2</v>
      </c>
      <c r="M45" s="36">
        <v>2.2332000000000001E-2</v>
      </c>
      <c r="N45" s="36">
        <v>2.2114000000000002E-2</v>
      </c>
      <c r="O45" s="36">
        <v>2.1940999999999999E-2</v>
      </c>
      <c r="P45" s="36">
        <v>2.1749000000000001E-2</v>
      </c>
      <c r="Q45" s="36">
        <v>2.1590999999999999E-2</v>
      </c>
      <c r="R45" s="36">
        <v>2.1446E-2</v>
      </c>
      <c r="S45" s="36">
        <v>2.1312999999999999E-2</v>
      </c>
      <c r="T45" s="36">
        <v>2.1187000000000001E-2</v>
      </c>
      <c r="U45" s="36">
        <v>2.1076999999999999E-2</v>
      </c>
      <c r="V45" s="36">
        <v>2.0965000000000001E-2</v>
      </c>
      <c r="W45" s="36">
        <v>2.0847000000000001E-2</v>
      </c>
      <c r="X45" s="36">
        <v>2.0740000000000001E-2</v>
      </c>
      <c r="Y45" s="36">
        <v>2.0638E-2</v>
      </c>
      <c r="Z45" s="36">
        <v>2.0558E-2</v>
      </c>
      <c r="AA45" s="36">
        <v>2.0482E-2</v>
      </c>
      <c r="AB45" s="36">
        <v>2.0414000000000002E-2</v>
      </c>
      <c r="AC45" s="36">
        <v>2.0338999999999999E-2</v>
      </c>
      <c r="AD45" s="36">
        <v>2.0282999999999999E-2</v>
      </c>
      <c r="AE45" s="36">
        <v>2.0240000000000001E-2</v>
      </c>
      <c r="AF45" s="36">
        <v>2.0195000000000001E-2</v>
      </c>
      <c r="AG45" s="36">
        <v>2.0160999999999998E-2</v>
      </c>
      <c r="AH45" s="36">
        <v>2.0135E-2</v>
      </c>
      <c r="AI45" s="36">
        <v>2.0121E-2</v>
      </c>
      <c r="AJ45" s="36">
        <v>2.0105999999999999E-2</v>
      </c>
      <c r="AK45" s="36">
        <v>2.01E-2</v>
      </c>
      <c r="AL45" s="32">
        <v>-7.5199999999999998E-3</v>
      </c>
    </row>
    <row r="46" spans="1:38" ht="15" customHeight="1" x14ac:dyDescent="0.25">
      <c r="A46" s="14" t="s">
        <v>417</v>
      </c>
      <c r="B46" s="34" t="s">
        <v>19</v>
      </c>
      <c r="C46" s="36">
        <v>0.57196800000000003</v>
      </c>
      <c r="D46" s="36">
        <v>0.57704900000000003</v>
      </c>
      <c r="E46" s="36">
        <v>0.58090399999999998</v>
      </c>
      <c r="F46" s="36">
        <v>0.58004</v>
      </c>
      <c r="G46" s="36">
        <v>0.57915099999999997</v>
      </c>
      <c r="H46" s="36">
        <v>0.578399</v>
      </c>
      <c r="I46" s="36">
        <v>0.57826500000000003</v>
      </c>
      <c r="J46" s="36">
        <v>0.57699400000000001</v>
      </c>
      <c r="K46" s="36">
        <v>0.57464599999999999</v>
      </c>
      <c r="L46" s="36">
        <v>0.57368300000000005</v>
      </c>
      <c r="M46" s="36">
        <v>0.575013</v>
      </c>
      <c r="N46" s="36">
        <v>0.57738299999999998</v>
      </c>
      <c r="O46" s="36">
        <v>0.580596</v>
      </c>
      <c r="P46" s="36">
        <v>0.58282800000000001</v>
      </c>
      <c r="Q46" s="36">
        <v>0.58601400000000003</v>
      </c>
      <c r="R46" s="36">
        <v>0.58954799999999996</v>
      </c>
      <c r="S46" s="36">
        <v>0.59327700000000005</v>
      </c>
      <c r="T46" s="36">
        <v>0.59691499999999997</v>
      </c>
      <c r="U46" s="36">
        <v>0.60025399999999995</v>
      </c>
      <c r="V46" s="36">
        <v>0.60360199999999997</v>
      </c>
      <c r="W46" s="36">
        <v>0.60633599999999999</v>
      </c>
      <c r="X46" s="36">
        <v>0.60895600000000005</v>
      </c>
      <c r="Y46" s="36">
        <v>0.61144600000000005</v>
      </c>
      <c r="Z46" s="36">
        <v>0.61418899999999998</v>
      </c>
      <c r="AA46" s="36">
        <v>0.61718200000000001</v>
      </c>
      <c r="AB46" s="36">
        <v>0.62002800000000002</v>
      </c>
      <c r="AC46" s="36">
        <v>0.62248199999999998</v>
      </c>
      <c r="AD46" s="36">
        <v>0.625274</v>
      </c>
      <c r="AE46" s="36">
        <v>0.62828499999999998</v>
      </c>
      <c r="AF46" s="36">
        <v>0.631104</v>
      </c>
      <c r="AG46" s="36">
        <v>0.63388599999999995</v>
      </c>
      <c r="AH46" s="36">
        <v>0.63682099999999997</v>
      </c>
      <c r="AI46" s="36">
        <v>0.63988999999999996</v>
      </c>
      <c r="AJ46" s="36">
        <v>0.64277700000000004</v>
      </c>
      <c r="AK46" s="36">
        <v>0.64551400000000003</v>
      </c>
      <c r="AL46" s="32">
        <v>3.4030000000000002E-3</v>
      </c>
    </row>
    <row r="47" spans="1:38" ht="15" customHeight="1" x14ac:dyDescent="0.25">
      <c r="A47" s="14" t="s">
        <v>416</v>
      </c>
      <c r="B47" s="34" t="s">
        <v>21</v>
      </c>
      <c r="C47" s="36">
        <v>0.31926300000000002</v>
      </c>
      <c r="D47" s="36">
        <v>0.325484</v>
      </c>
      <c r="E47" s="36">
        <v>0.33191799999999999</v>
      </c>
      <c r="F47" s="36">
        <v>0.33650799999999997</v>
      </c>
      <c r="G47" s="36">
        <v>0.34005800000000003</v>
      </c>
      <c r="H47" s="36">
        <v>0.34292600000000001</v>
      </c>
      <c r="I47" s="36">
        <v>0.34620600000000001</v>
      </c>
      <c r="J47" s="36">
        <v>0.34887800000000002</v>
      </c>
      <c r="K47" s="36">
        <v>0.35056799999999999</v>
      </c>
      <c r="L47" s="36">
        <v>0.35300100000000001</v>
      </c>
      <c r="M47" s="36">
        <v>0.35678300000000002</v>
      </c>
      <c r="N47" s="36">
        <v>0.36125800000000002</v>
      </c>
      <c r="O47" s="36">
        <v>0.36626799999999998</v>
      </c>
      <c r="P47" s="36">
        <v>0.37080400000000002</v>
      </c>
      <c r="Q47" s="36">
        <v>0.375805</v>
      </c>
      <c r="R47" s="36">
        <v>0.38105099999999997</v>
      </c>
      <c r="S47" s="36">
        <v>0.38643300000000003</v>
      </c>
      <c r="T47" s="36">
        <v>0.39174300000000001</v>
      </c>
      <c r="U47" s="36">
        <v>0.396978</v>
      </c>
      <c r="V47" s="36">
        <v>0.402169</v>
      </c>
      <c r="W47" s="36">
        <v>0.40677799999999997</v>
      </c>
      <c r="X47" s="36">
        <v>0.41128999999999999</v>
      </c>
      <c r="Y47" s="36">
        <v>0.41577599999999998</v>
      </c>
      <c r="Z47" s="36">
        <v>0.42009600000000002</v>
      </c>
      <c r="AA47" s="36">
        <v>0.42452699999999999</v>
      </c>
      <c r="AB47" s="36">
        <v>0.428954</v>
      </c>
      <c r="AC47" s="36">
        <v>0.433145</v>
      </c>
      <c r="AD47" s="36">
        <v>0.43758999999999998</v>
      </c>
      <c r="AE47" s="36">
        <v>0.442191</v>
      </c>
      <c r="AF47" s="36">
        <v>0.44668200000000002</v>
      </c>
      <c r="AG47" s="36">
        <v>0.45106499999999999</v>
      </c>
      <c r="AH47" s="36">
        <v>0.45555400000000001</v>
      </c>
      <c r="AI47" s="36">
        <v>0.46013399999999999</v>
      </c>
      <c r="AJ47" s="36">
        <v>0.46429799999999999</v>
      </c>
      <c r="AK47" s="36">
        <v>0.468412</v>
      </c>
      <c r="AL47" s="32">
        <v>1.1091999999999999E-2</v>
      </c>
    </row>
    <row r="48" spans="1:38" ht="15" customHeight="1" x14ac:dyDescent="0.25">
      <c r="A48" s="14" t="s">
        <v>415</v>
      </c>
      <c r="B48" s="34" t="s">
        <v>27</v>
      </c>
      <c r="C48" s="36">
        <v>0.72970999999999997</v>
      </c>
      <c r="D48" s="36">
        <v>0.77076199999999995</v>
      </c>
      <c r="E48" s="36">
        <v>0.79831799999999997</v>
      </c>
      <c r="F48" s="36">
        <v>0.80142100000000005</v>
      </c>
      <c r="G48" s="36">
        <v>0.80553799999999998</v>
      </c>
      <c r="H48" s="36">
        <v>0.81050699999999998</v>
      </c>
      <c r="I48" s="36">
        <v>0.81757299999999999</v>
      </c>
      <c r="J48" s="36">
        <v>0.82341299999999995</v>
      </c>
      <c r="K48" s="36">
        <v>0.82963600000000004</v>
      </c>
      <c r="L48" s="36">
        <v>0.83831800000000001</v>
      </c>
      <c r="M48" s="36">
        <v>0.84975699999999998</v>
      </c>
      <c r="N48" s="36">
        <v>0.86282499999999995</v>
      </c>
      <c r="O48" s="36">
        <v>0.87792599999999998</v>
      </c>
      <c r="P48" s="36">
        <v>0.89293699999999998</v>
      </c>
      <c r="Q48" s="36">
        <v>0.91002099999999997</v>
      </c>
      <c r="R48" s="36">
        <v>0.92854800000000004</v>
      </c>
      <c r="S48" s="36">
        <v>0.94798899999999997</v>
      </c>
      <c r="T48" s="36">
        <v>0.96829500000000002</v>
      </c>
      <c r="U48" s="36">
        <v>0.98943400000000004</v>
      </c>
      <c r="V48" s="36">
        <v>1.0115449999999999</v>
      </c>
      <c r="W48" s="36">
        <v>1.0339389999999999</v>
      </c>
      <c r="X48" s="36">
        <v>1.0571809999999999</v>
      </c>
      <c r="Y48" s="36">
        <v>1.0815349999999999</v>
      </c>
      <c r="Z48" s="36">
        <v>1.107351</v>
      </c>
      <c r="AA48" s="36">
        <v>1.1347579999999999</v>
      </c>
      <c r="AB48" s="36">
        <v>1.1631990000000001</v>
      </c>
      <c r="AC48" s="36">
        <v>1.1923539999999999</v>
      </c>
      <c r="AD48" s="36">
        <v>1.223665</v>
      </c>
      <c r="AE48" s="36">
        <v>1.2570030000000001</v>
      </c>
      <c r="AF48" s="36">
        <v>1.2924279999999999</v>
      </c>
      <c r="AG48" s="36">
        <v>1.3272820000000001</v>
      </c>
      <c r="AH48" s="36">
        <v>1.361928</v>
      </c>
      <c r="AI48" s="36">
        <v>1.3966209999999999</v>
      </c>
      <c r="AJ48" s="36">
        <v>1.430795</v>
      </c>
      <c r="AK48" s="36">
        <v>1.4643090000000001</v>
      </c>
      <c r="AL48" s="32">
        <v>1.9637999999999999E-2</v>
      </c>
    </row>
    <row r="49" spans="1:38" ht="15" customHeight="1" x14ac:dyDescent="0.25">
      <c r="A49" s="14" t="s">
        <v>414</v>
      </c>
      <c r="B49" s="31" t="s">
        <v>25</v>
      </c>
      <c r="C49" s="35">
        <v>3.2203849999999998</v>
      </c>
      <c r="D49" s="35">
        <v>3.263458</v>
      </c>
      <c r="E49" s="35">
        <v>3.442482</v>
      </c>
      <c r="F49" s="35">
        <v>3.3932470000000001</v>
      </c>
      <c r="G49" s="35">
        <v>3.375769</v>
      </c>
      <c r="H49" s="35">
        <v>3.359426</v>
      </c>
      <c r="I49" s="35">
        <v>3.349129</v>
      </c>
      <c r="J49" s="35">
        <v>3.3428819999999999</v>
      </c>
      <c r="K49" s="35">
        <v>3.3359890000000001</v>
      </c>
      <c r="L49" s="35">
        <v>3.3362530000000001</v>
      </c>
      <c r="M49" s="35">
        <v>3.3473630000000001</v>
      </c>
      <c r="N49" s="35">
        <v>3.3631139999999999</v>
      </c>
      <c r="O49" s="35">
        <v>3.384217</v>
      </c>
      <c r="P49" s="35">
        <v>3.4020830000000002</v>
      </c>
      <c r="Q49" s="35">
        <v>3.4249900000000002</v>
      </c>
      <c r="R49" s="35">
        <v>3.450637</v>
      </c>
      <c r="S49" s="35">
        <v>3.477881</v>
      </c>
      <c r="T49" s="35">
        <v>3.5056609999999999</v>
      </c>
      <c r="U49" s="35">
        <v>3.5336539999999999</v>
      </c>
      <c r="V49" s="35">
        <v>3.562856</v>
      </c>
      <c r="W49" s="35">
        <v>3.5894460000000001</v>
      </c>
      <c r="X49" s="35">
        <v>3.6165150000000001</v>
      </c>
      <c r="Y49" s="35">
        <v>3.6445419999999999</v>
      </c>
      <c r="Z49" s="35">
        <v>3.6748210000000001</v>
      </c>
      <c r="AA49" s="35">
        <v>3.7076319999999998</v>
      </c>
      <c r="AB49" s="35">
        <v>3.741139</v>
      </c>
      <c r="AC49" s="35">
        <v>3.773771</v>
      </c>
      <c r="AD49" s="35">
        <v>3.8099789999999998</v>
      </c>
      <c r="AE49" s="35">
        <v>3.8493430000000002</v>
      </c>
      <c r="AF49" s="35">
        <v>3.8898730000000001</v>
      </c>
      <c r="AG49" s="35">
        <v>3.9297629999999999</v>
      </c>
      <c r="AH49" s="35">
        <v>3.969973</v>
      </c>
      <c r="AI49" s="35">
        <v>4.0108750000000004</v>
      </c>
      <c r="AJ49" s="35">
        <v>4.0504540000000002</v>
      </c>
      <c r="AK49" s="35">
        <v>4.088965</v>
      </c>
      <c r="AL49" s="29">
        <v>6.8570000000000002E-3</v>
      </c>
    </row>
    <row r="51" spans="1:38" ht="15" customHeight="1" x14ac:dyDescent="0.25">
      <c r="B51" s="31" t="s">
        <v>28</v>
      </c>
    </row>
    <row r="52" spans="1:38" ht="15" customHeight="1" x14ac:dyDescent="0.25">
      <c r="A52" s="14" t="s">
        <v>413</v>
      </c>
      <c r="B52" s="34" t="s">
        <v>17</v>
      </c>
      <c r="C52" s="36">
        <v>0.23735500000000001</v>
      </c>
      <c r="D52" s="36">
        <v>0.240651</v>
      </c>
      <c r="E52" s="36">
        <v>0.254326</v>
      </c>
      <c r="F52" s="36">
        <v>0.241346</v>
      </c>
      <c r="G52" s="36">
        <v>0.23372699999999999</v>
      </c>
      <c r="H52" s="36">
        <v>0.22658500000000001</v>
      </c>
      <c r="I52" s="36">
        <v>0.22145599999999999</v>
      </c>
      <c r="J52" s="36">
        <v>0.218194</v>
      </c>
      <c r="K52" s="36">
        <v>0.21529000000000001</v>
      </c>
      <c r="L52" s="36">
        <v>0.21259900000000001</v>
      </c>
      <c r="M52" s="36">
        <v>0.21024899999999999</v>
      </c>
      <c r="N52" s="36">
        <v>0.20783799999999999</v>
      </c>
      <c r="O52" s="36">
        <v>0.20539399999999999</v>
      </c>
      <c r="P52" s="36">
        <v>0.202795</v>
      </c>
      <c r="Q52" s="36">
        <v>0.20036599999999999</v>
      </c>
      <c r="R52" s="36">
        <v>0.197995</v>
      </c>
      <c r="S52" s="36">
        <v>0.19573299999999999</v>
      </c>
      <c r="T52" s="36">
        <v>0.19355600000000001</v>
      </c>
      <c r="U52" s="36">
        <v>0.191381</v>
      </c>
      <c r="V52" s="36">
        <v>0.18931400000000001</v>
      </c>
      <c r="W52" s="36">
        <v>0.18740699999999999</v>
      </c>
      <c r="X52" s="36">
        <v>0.18524299999999999</v>
      </c>
      <c r="Y52" s="36">
        <v>0.18323900000000001</v>
      </c>
      <c r="Z52" s="36">
        <v>0.18130099999999999</v>
      </c>
      <c r="AA52" s="36">
        <v>0.17949899999999999</v>
      </c>
      <c r="AB52" s="36">
        <v>0.17772099999999999</v>
      </c>
      <c r="AC52" s="36">
        <v>0.17613100000000001</v>
      </c>
      <c r="AD52" s="36">
        <v>0.174646</v>
      </c>
      <c r="AE52" s="36">
        <v>0.173288</v>
      </c>
      <c r="AF52" s="36">
        <v>0.171926</v>
      </c>
      <c r="AG52" s="36">
        <v>0.17069599999999999</v>
      </c>
      <c r="AH52" s="36">
        <v>0.169408</v>
      </c>
      <c r="AI52" s="36">
        <v>0.168069</v>
      </c>
      <c r="AJ52" s="36">
        <v>0.16686999999999999</v>
      </c>
      <c r="AK52" s="36">
        <v>0.165687</v>
      </c>
      <c r="AL52" s="32">
        <v>-1.1247E-2</v>
      </c>
    </row>
    <row r="53" spans="1:38" ht="15" customHeight="1" x14ac:dyDescent="0.25">
      <c r="A53" s="14" t="s">
        <v>412</v>
      </c>
      <c r="B53" s="34" t="s">
        <v>19</v>
      </c>
      <c r="C53" s="36">
        <v>7.5249999999999996E-3</v>
      </c>
      <c r="D53" s="36">
        <v>7.6959999999999997E-3</v>
      </c>
      <c r="E53" s="36">
        <v>7.6569999999999997E-3</v>
      </c>
      <c r="F53" s="36">
        <v>7.5249999999999996E-3</v>
      </c>
      <c r="G53" s="36">
        <v>7.3550000000000004E-3</v>
      </c>
      <c r="H53" s="36">
        <v>7.1900000000000002E-3</v>
      </c>
      <c r="I53" s="36">
        <v>7.0850000000000002E-3</v>
      </c>
      <c r="J53" s="36">
        <v>7.0330000000000002E-3</v>
      </c>
      <c r="K53" s="36">
        <v>6.992E-3</v>
      </c>
      <c r="L53" s="36">
        <v>6.9569999999999996E-3</v>
      </c>
      <c r="M53" s="36">
        <v>6.9340000000000001E-3</v>
      </c>
      <c r="N53" s="36">
        <v>6.9069999999999999E-3</v>
      </c>
      <c r="O53" s="36">
        <v>6.8789999999999997E-3</v>
      </c>
      <c r="P53" s="36">
        <v>6.8459999999999997E-3</v>
      </c>
      <c r="Q53" s="36">
        <v>6.8170000000000001E-3</v>
      </c>
      <c r="R53" s="36">
        <v>6.7879999999999998E-3</v>
      </c>
      <c r="S53" s="36">
        <v>6.7609999999999996E-3</v>
      </c>
      <c r="T53" s="36">
        <v>6.7330000000000003E-3</v>
      </c>
      <c r="U53" s="36">
        <v>6.7029999999999998E-3</v>
      </c>
      <c r="V53" s="36">
        <v>6.6730000000000001E-3</v>
      </c>
      <c r="W53" s="36">
        <v>6.6470000000000001E-3</v>
      </c>
      <c r="X53" s="36">
        <v>6.6109999999999997E-3</v>
      </c>
      <c r="Y53" s="36">
        <v>6.5779999999999996E-3</v>
      </c>
      <c r="Z53" s="36">
        <v>6.548E-3</v>
      </c>
      <c r="AA53" s="36">
        <v>6.5230000000000002E-3</v>
      </c>
      <c r="AB53" s="36">
        <v>6.4980000000000003E-3</v>
      </c>
      <c r="AC53" s="36">
        <v>6.4790000000000004E-3</v>
      </c>
      <c r="AD53" s="36">
        <v>6.463E-3</v>
      </c>
      <c r="AE53" s="36">
        <v>6.4489999999999999E-3</v>
      </c>
      <c r="AF53" s="36">
        <v>6.4339999999999996E-3</v>
      </c>
      <c r="AG53" s="36">
        <v>6.4229999999999999E-3</v>
      </c>
      <c r="AH53" s="36">
        <v>6.4099999999999999E-3</v>
      </c>
      <c r="AI53" s="36">
        <v>6.3940000000000004E-3</v>
      </c>
      <c r="AJ53" s="36">
        <v>6.3810000000000004E-3</v>
      </c>
      <c r="AK53" s="36">
        <v>6.3670000000000003E-3</v>
      </c>
      <c r="AL53" s="32">
        <v>-5.7250000000000001E-3</v>
      </c>
    </row>
    <row r="54" spans="1:38" ht="15" customHeight="1" x14ac:dyDescent="0.25">
      <c r="A54" s="14" t="s">
        <v>411</v>
      </c>
      <c r="B54" s="34" t="s">
        <v>29</v>
      </c>
      <c r="C54" s="36">
        <v>0.10614999999999999</v>
      </c>
      <c r="D54" s="36">
        <v>0.120393</v>
      </c>
      <c r="E54" s="36">
        <v>0.13911699999999999</v>
      </c>
      <c r="F54" s="36">
        <v>0.14063400000000001</v>
      </c>
      <c r="G54" s="36">
        <v>0.14060600000000001</v>
      </c>
      <c r="H54" s="36">
        <v>0.14079</v>
      </c>
      <c r="I54" s="36">
        <v>0.142239</v>
      </c>
      <c r="J54" s="36">
        <v>0.142236</v>
      </c>
      <c r="K54" s="36">
        <v>0.14183499999999999</v>
      </c>
      <c r="L54" s="36">
        <v>0.14153499999999999</v>
      </c>
      <c r="M54" s="36">
        <v>0.14152200000000001</v>
      </c>
      <c r="N54" s="36">
        <v>0.141594</v>
      </c>
      <c r="O54" s="36">
        <v>0.14158799999999999</v>
      </c>
      <c r="P54" s="36">
        <v>0.14141899999999999</v>
      </c>
      <c r="Q54" s="36">
        <v>0.14135800000000001</v>
      </c>
      <c r="R54" s="36">
        <v>0.14130699999999999</v>
      </c>
      <c r="S54" s="36">
        <v>0.14132400000000001</v>
      </c>
      <c r="T54" s="36">
        <v>0.141374</v>
      </c>
      <c r="U54" s="36">
        <v>0.141403</v>
      </c>
      <c r="V54" s="36">
        <v>0.14146700000000001</v>
      </c>
      <c r="W54" s="36">
        <v>0.14161599999999999</v>
      </c>
      <c r="X54" s="36">
        <v>0.141565</v>
      </c>
      <c r="Y54" s="36">
        <v>0.141593</v>
      </c>
      <c r="Z54" s="36">
        <v>0.14166200000000001</v>
      </c>
      <c r="AA54" s="36">
        <v>0.14180000000000001</v>
      </c>
      <c r="AB54" s="36">
        <v>0.141925</v>
      </c>
      <c r="AC54" s="36">
        <v>0.14216599999999999</v>
      </c>
      <c r="AD54" s="36">
        <v>0.14249100000000001</v>
      </c>
      <c r="AE54" s="36">
        <v>0.142875</v>
      </c>
      <c r="AF54" s="36">
        <v>0.14322299999999999</v>
      </c>
      <c r="AG54" s="36">
        <v>0.143651</v>
      </c>
      <c r="AH54" s="36">
        <v>0.14402000000000001</v>
      </c>
      <c r="AI54" s="36">
        <v>0.14432700000000001</v>
      </c>
      <c r="AJ54" s="36">
        <v>0.144731</v>
      </c>
      <c r="AK54" s="36">
        <v>0.145126</v>
      </c>
      <c r="AL54" s="32">
        <v>5.6779999999999999E-3</v>
      </c>
    </row>
    <row r="55" spans="1:38" ht="15" customHeight="1" x14ac:dyDescent="0.25">
      <c r="A55" s="14" t="s">
        <v>410</v>
      </c>
      <c r="B55" s="31" t="s">
        <v>25</v>
      </c>
      <c r="C55" s="35">
        <v>0.35103000000000001</v>
      </c>
      <c r="D55" s="35">
        <v>0.36874000000000001</v>
      </c>
      <c r="E55" s="35">
        <v>0.40110000000000001</v>
      </c>
      <c r="F55" s="35">
        <v>0.38950499999999999</v>
      </c>
      <c r="G55" s="35">
        <v>0.381689</v>
      </c>
      <c r="H55" s="35">
        <v>0.37456499999999998</v>
      </c>
      <c r="I55" s="35">
        <v>0.37078100000000003</v>
      </c>
      <c r="J55" s="35">
        <v>0.36746299999999998</v>
      </c>
      <c r="K55" s="35">
        <v>0.36411700000000002</v>
      </c>
      <c r="L55" s="35">
        <v>0.36109200000000002</v>
      </c>
      <c r="M55" s="35">
        <v>0.358705</v>
      </c>
      <c r="N55" s="35">
        <v>0.35633900000000002</v>
      </c>
      <c r="O55" s="35">
        <v>0.35386099999999998</v>
      </c>
      <c r="P55" s="35">
        <v>0.35105999999999998</v>
      </c>
      <c r="Q55" s="35">
        <v>0.34854200000000002</v>
      </c>
      <c r="R55" s="35">
        <v>0.34609000000000001</v>
      </c>
      <c r="S55" s="35">
        <v>0.34381800000000001</v>
      </c>
      <c r="T55" s="35">
        <v>0.34166400000000002</v>
      </c>
      <c r="U55" s="35">
        <v>0.33948600000000001</v>
      </c>
      <c r="V55" s="35">
        <v>0.33745399999999998</v>
      </c>
      <c r="W55" s="35">
        <v>0.33567000000000002</v>
      </c>
      <c r="X55" s="35">
        <v>0.33341799999999999</v>
      </c>
      <c r="Y55" s="35">
        <v>0.33141100000000001</v>
      </c>
      <c r="Z55" s="35">
        <v>0.329511</v>
      </c>
      <c r="AA55" s="35">
        <v>0.327822</v>
      </c>
      <c r="AB55" s="35">
        <v>0.32614500000000002</v>
      </c>
      <c r="AC55" s="35">
        <v>0.32477600000000001</v>
      </c>
      <c r="AD55" s="35">
        <v>0.32359900000000003</v>
      </c>
      <c r="AE55" s="35">
        <v>0.32261200000000001</v>
      </c>
      <c r="AF55" s="35">
        <v>0.32158199999999998</v>
      </c>
      <c r="AG55" s="35">
        <v>0.32076900000000003</v>
      </c>
      <c r="AH55" s="35">
        <v>0.31983800000000001</v>
      </c>
      <c r="AI55" s="35">
        <v>0.31878899999999999</v>
      </c>
      <c r="AJ55" s="35">
        <v>0.31798199999999999</v>
      </c>
      <c r="AK55" s="35">
        <v>0.31718000000000002</v>
      </c>
      <c r="AL55" s="29">
        <v>-4.5539999999999999E-3</v>
      </c>
    </row>
    <row r="57" spans="1:38" ht="15" customHeight="1" x14ac:dyDescent="0.25">
      <c r="A57" s="14" t="s">
        <v>409</v>
      </c>
      <c r="B57" s="34" t="s">
        <v>30</v>
      </c>
      <c r="C57" s="36">
        <v>0.134578</v>
      </c>
      <c r="D57" s="36">
        <v>0.134578</v>
      </c>
      <c r="E57" s="36">
        <v>0.134578</v>
      </c>
      <c r="F57" s="36">
        <v>0.134578</v>
      </c>
      <c r="G57" s="36">
        <v>0.134578</v>
      </c>
      <c r="H57" s="36">
        <v>0.134578</v>
      </c>
      <c r="I57" s="36">
        <v>0.134578</v>
      </c>
      <c r="J57" s="36">
        <v>0.134578</v>
      </c>
      <c r="K57" s="36">
        <v>0.134578</v>
      </c>
      <c r="L57" s="36">
        <v>0.134578</v>
      </c>
      <c r="M57" s="36">
        <v>0.134578</v>
      </c>
      <c r="N57" s="36">
        <v>0.134578</v>
      </c>
      <c r="O57" s="36">
        <v>0.134578</v>
      </c>
      <c r="P57" s="36">
        <v>0.134578</v>
      </c>
      <c r="Q57" s="36">
        <v>0.134578</v>
      </c>
      <c r="R57" s="36">
        <v>0.134578</v>
      </c>
      <c r="S57" s="36">
        <v>0.134578</v>
      </c>
      <c r="T57" s="36">
        <v>0.134578</v>
      </c>
      <c r="U57" s="36">
        <v>0.134578</v>
      </c>
      <c r="V57" s="36">
        <v>0.134578</v>
      </c>
      <c r="W57" s="36">
        <v>0.134578</v>
      </c>
      <c r="X57" s="36">
        <v>0.134578</v>
      </c>
      <c r="Y57" s="36">
        <v>0.134578</v>
      </c>
      <c r="Z57" s="36">
        <v>0.134578</v>
      </c>
      <c r="AA57" s="36">
        <v>0.134578</v>
      </c>
      <c r="AB57" s="36">
        <v>0.134578</v>
      </c>
      <c r="AC57" s="36">
        <v>0.134578</v>
      </c>
      <c r="AD57" s="36">
        <v>0.134578</v>
      </c>
      <c r="AE57" s="36">
        <v>0.134578</v>
      </c>
      <c r="AF57" s="36">
        <v>0.134578</v>
      </c>
      <c r="AG57" s="36">
        <v>0.134578</v>
      </c>
      <c r="AH57" s="36">
        <v>0.134578</v>
      </c>
      <c r="AI57" s="36">
        <v>0.134578</v>
      </c>
      <c r="AJ57" s="36">
        <v>0.134578</v>
      </c>
      <c r="AK57" s="36">
        <v>0.134578</v>
      </c>
      <c r="AL57" s="32">
        <v>0</v>
      </c>
    </row>
    <row r="58" spans="1:38" ht="15" customHeight="1" x14ac:dyDescent="0.25">
      <c r="A58" s="14" t="s">
        <v>408</v>
      </c>
      <c r="B58" s="34" t="s">
        <v>31</v>
      </c>
      <c r="C58" s="36">
        <v>0.56123100000000004</v>
      </c>
      <c r="D58" s="36">
        <v>0.56826699999999997</v>
      </c>
      <c r="E58" s="36">
        <v>0.64750099999999999</v>
      </c>
      <c r="F58" s="36">
        <v>0.63294099999999998</v>
      </c>
      <c r="G58" s="36">
        <v>0.57606299999999999</v>
      </c>
      <c r="H58" s="36">
        <v>0.55771300000000001</v>
      </c>
      <c r="I58" s="36">
        <v>0.55159899999999995</v>
      </c>
      <c r="J58" s="36">
        <v>0.55046600000000001</v>
      </c>
      <c r="K58" s="36">
        <v>0.54895000000000005</v>
      </c>
      <c r="L58" s="36">
        <v>0.55307499999999998</v>
      </c>
      <c r="M58" s="36">
        <v>0.555732</v>
      </c>
      <c r="N58" s="36">
        <v>0.55813900000000005</v>
      </c>
      <c r="O58" s="36">
        <v>0.55982299999999996</v>
      </c>
      <c r="P58" s="36">
        <v>0.55941600000000002</v>
      </c>
      <c r="Q58" s="36">
        <v>0.561975</v>
      </c>
      <c r="R58" s="36">
        <v>0.56247199999999997</v>
      </c>
      <c r="S58" s="36">
        <v>0.56467299999999998</v>
      </c>
      <c r="T58" s="36">
        <v>0.56635199999999997</v>
      </c>
      <c r="U58" s="36">
        <v>0.56786599999999998</v>
      </c>
      <c r="V58" s="36">
        <v>0.56982900000000003</v>
      </c>
      <c r="W58" s="36">
        <v>0.57267800000000002</v>
      </c>
      <c r="X58" s="36">
        <v>0.572218</v>
      </c>
      <c r="Y58" s="36">
        <v>0.57394000000000001</v>
      </c>
      <c r="Z58" s="36">
        <v>0.57574899999999996</v>
      </c>
      <c r="AA58" s="36">
        <v>0.57781099999999996</v>
      </c>
      <c r="AB58" s="36">
        <v>0.57984599999999997</v>
      </c>
      <c r="AC58" s="36">
        <v>0.58258600000000005</v>
      </c>
      <c r="AD58" s="36">
        <v>0.58556399999999997</v>
      </c>
      <c r="AE58" s="36">
        <v>0.58911999999999998</v>
      </c>
      <c r="AF58" s="36">
        <v>0.59218800000000005</v>
      </c>
      <c r="AG58" s="36">
        <v>0.59662999999999999</v>
      </c>
      <c r="AH58" s="36">
        <v>0.59946999999999995</v>
      </c>
      <c r="AI58" s="36">
        <v>0.60181499999999999</v>
      </c>
      <c r="AJ58" s="36">
        <v>0.60441800000000001</v>
      </c>
      <c r="AK58" s="36">
        <v>0.60698200000000002</v>
      </c>
      <c r="AL58" s="32">
        <v>1.9989999999999999E-3</v>
      </c>
    </row>
    <row r="60" spans="1:38" ht="15" customHeight="1" x14ac:dyDescent="0.25">
      <c r="B60" s="31" t="s">
        <v>32</v>
      </c>
    </row>
    <row r="61" spans="1:38" ht="15" customHeight="1" x14ac:dyDescent="0.25">
      <c r="A61" s="14" t="s">
        <v>407</v>
      </c>
      <c r="B61" s="34" t="s">
        <v>17</v>
      </c>
      <c r="C61" s="36">
        <v>1.925343</v>
      </c>
      <c r="D61" s="36">
        <v>1.9252659999999999</v>
      </c>
      <c r="E61" s="36">
        <v>2.0978650000000001</v>
      </c>
      <c r="F61" s="36">
        <v>2.023371</v>
      </c>
      <c r="G61" s="36">
        <v>1.9924630000000001</v>
      </c>
      <c r="H61" s="36">
        <v>1.9629559999999999</v>
      </c>
      <c r="I61" s="36">
        <v>1.938412</v>
      </c>
      <c r="J61" s="36">
        <v>1.920026</v>
      </c>
      <c r="K61" s="36">
        <v>1.902995</v>
      </c>
      <c r="L61" s="36">
        <v>1.888603</v>
      </c>
      <c r="M61" s="36">
        <v>1.8790210000000001</v>
      </c>
      <c r="N61" s="36">
        <v>1.8707339999999999</v>
      </c>
      <c r="O61" s="36">
        <v>1.8644210000000001</v>
      </c>
      <c r="P61" s="36">
        <v>1.856366</v>
      </c>
      <c r="Q61" s="36">
        <v>1.849998</v>
      </c>
      <c r="R61" s="36">
        <v>1.8443989999999999</v>
      </c>
      <c r="S61" s="36">
        <v>1.839331</v>
      </c>
      <c r="T61" s="36">
        <v>1.834255</v>
      </c>
      <c r="U61" s="36">
        <v>1.8289660000000001</v>
      </c>
      <c r="V61" s="36">
        <v>1.82412</v>
      </c>
      <c r="W61" s="36">
        <v>1.81776</v>
      </c>
      <c r="X61" s="36">
        <v>1.8110029999999999</v>
      </c>
      <c r="Y61" s="36">
        <v>1.804416</v>
      </c>
      <c r="Z61" s="36">
        <v>1.798605</v>
      </c>
      <c r="AA61" s="36">
        <v>1.793561</v>
      </c>
      <c r="AB61" s="36">
        <v>1.7884009999999999</v>
      </c>
      <c r="AC61" s="36">
        <v>1.7825260000000001</v>
      </c>
      <c r="AD61" s="36">
        <v>1.7775970000000001</v>
      </c>
      <c r="AE61" s="36">
        <v>1.7735970000000001</v>
      </c>
      <c r="AF61" s="36">
        <v>1.7689839999999999</v>
      </c>
      <c r="AG61" s="36">
        <v>1.7646219999999999</v>
      </c>
      <c r="AH61" s="36">
        <v>1.7605109999999999</v>
      </c>
      <c r="AI61" s="36">
        <v>1.7567809999999999</v>
      </c>
      <c r="AJ61" s="36">
        <v>1.75305</v>
      </c>
      <c r="AK61" s="36">
        <v>1.7491380000000001</v>
      </c>
      <c r="AL61" s="32">
        <v>-2.9030000000000002E-3</v>
      </c>
    </row>
    <row r="62" spans="1:38" ht="15" customHeight="1" x14ac:dyDescent="0.25">
      <c r="A62" s="14" t="s">
        <v>406</v>
      </c>
      <c r="B62" s="34" t="s">
        <v>18</v>
      </c>
      <c r="C62" s="36">
        <v>0.58754399999999996</v>
      </c>
      <c r="D62" s="36">
        <v>0.51277300000000003</v>
      </c>
      <c r="E62" s="36">
        <v>0.485815</v>
      </c>
      <c r="F62" s="36">
        <v>0.532053</v>
      </c>
      <c r="G62" s="36">
        <v>0.52826700000000004</v>
      </c>
      <c r="H62" s="36">
        <v>0.52687099999999998</v>
      </c>
      <c r="I62" s="36">
        <v>0.526667</v>
      </c>
      <c r="J62" s="36">
        <v>0.52536099999999997</v>
      </c>
      <c r="K62" s="36">
        <v>0.52365899999999999</v>
      </c>
      <c r="L62" s="36">
        <v>0.52158899999999997</v>
      </c>
      <c r="M62" s="36">
        <v>0.51996900000000001</v>
      </c>
      <c r="N62" s="36">
        <v>0.51876500000000003</v>
      </c>
      <c r="O62" s="36">
        <v>0.51810599999999996</v>
      </c>
      <c r="P62" s="36">
        <v>0.517683</v>
      </c>
      <c r="Q62" s="36">
        <v>0.51740699999999995</v>
      </c>
      <c r="R62" s="36">
        <v>0.51729800000000004</v>
      </c>
      <c r="S62" s="36">
        <v>0.51763899999999996</v>
      </c>
      <c r="T62" s="36">
        <v>0.51825200000000005</v>
      </c>
      <c r="U62" s="36">
        <v>0.51923399999999997</v>
      </c>
      <c r="V62" s="36">
        <v>0.52019499999999996</v>
      </c>
      <c r="W62" s="36">
        <v>0.52126300000000003</v>
      </c>
      <c r="X62" s="36">
        <v>0.52254400000000001</v>
      </c>
      <c r="Y62" s="36">
        <v>0.523725</v>
      </c>
      <c r="Z62" s="36">
        <v>0.52512099999999995</v>
      </c>
      <c r="AA62" s="36">
        <v>0.52620299999999998</v>
      </c>
      <c r="AB62" s="36">
        <v>0.52775799999999995</v>
      </c>
      <c r="AC62" s="36">
        <v>0.52977200000000002</v>
      </c>
      <c r="AD62" s="36">
        <v>0.53220999999999996</v>
      </c>
      <c r="AE62" s="36">
        <v>0.53490899999999997</v>
      </c>
      <c r="AF62" s="36">
        <v>0.53796699999999997</v>
      </c>
      <c r="AG62" s="36">
        <v>0.54181299999999999</v>
      </c>
      <c r="AH62" s="36">
        <v>0.54580200000000001</v>
      </c>
      <c r="AI62" s="36">
        <v>0.54874199999999995</v>
      </c>
      <c r="AJ62" s="36">
        <v>0.55202499999999999</v>
      </c>
      <c r="AK62" s="36">
        <v>0.55710599999999999</v>
      </c>
      <c r="AL62" s="32">
        <v>2.516E-3</v>
      </c>
    </row>
    <row r="63" spans="1:38" ht="15" customHeight="1" x14ac:dyDescent="0.25">
      <c r="A63" s="14" t="s">
        <v>405</v>
      </c>
      <c r="B63" s="34" t="s">
        <v>19</v>
      </c>
      <c r="C63" s="36">
        <v>0.60916999999999999</v>
      </c>
      <c r="D63" s="36">
        <v>0.61427600000000004</v>
      </c>
      <c r="E63" s="36">
        <v>0.61789799999999995</v>
      </c>
      <c r="F63" s="36">
        <v>0.61658599999999997</v>
      </c>
      <c r="G63" s="36">
        <v>0.61520699999999995</v>
      </c>
      <c r="H63" s="36">
        <v>0.614035</v>
      </c>
      <c r="I63" s="36">
        <v>0.61360400000000004</v>
      </c>
      <c r="J63" s="36">
        <v>0.61210799999999999</v>
      </c>
      <c r="K63" s="36">
        <v>0.609541</v>
      </c>
      <c r="L63" s="36">
        <v>0.60832799999999998</v>
      </c>
      <c r="M63" s="36">
        <v>0.60943099999999994</v>
      </c>
      <c r="N63" s="36">
        <v>0.61158500000000005</v>
      </c>
      <c r="O63" s="36">
        <v>0.61460000000000004</v>
      </c>
      <c r="P63" s="36">
        <v>0.61663599999999996</v>
      </c>
      <c r="Q63" s="36">
        <v>0.61954100000000001</v>
      </c>
      <c r="R63" s="36">
        <v>0.62279600000000002</v>
      </c>
      <c r="S63" s="36">
        <v>0.62626400000000004</v>
      </c>
      <c r="T63" s="36">
        <v>0.62965099999999996</v>
      </c>
      <c r="U63" s="36">
        <v>0.63274399999999997</v>
      </c>
      <c r="V63" s="36">
        <v>0.635853</v>
      </c>
      <c r="W63" s="36">
        <v>0.63834999999999997</v>
      </c>
      <c r="X63" s="36">
        <v>0.64073000000000002</v>
      </c>
      <c r="Y63" s="36">
        <v>0.642984</v>
      </c>
      <c r="Z63" s="36">
        <v>0.64549800000000002</v>
      </c>
      <c r="AA63" s="36">
        <v>0.64827299999999999</v>
      </c>
      <c r="AB63" s="36">
        <v>0.65091100000000002</v>
      </c>
      <c r="AC63" s="36">
        <v>0.65317400000000003</v>
      </c>
      <c r="AD63" s="36">
        <v>0.65578700000000001</v>
      </c>
      <c r="AE63" s="36">
        <v>0.65862699999999996</v>
      </c>
      <c r="AF63" s="36">
        <v>0.661277</v>
      </c>
      <c r="AG63" s="36">
        <v>0.66390499999999997</v>
      </c>
      <c r="AH63" s="36">
        <v>0.66669100000000003</v>
      </c>
      <c r="AI63" s="36">
        <v>0.66959800000000003</v>
      </c>
      <c r="AJ63" s="36">
        <v>0.67233500000000002</v>
      </c>
      <c r="AK63" s="36">
        <v>0.67494100000000001</v>
      </c>
      <c r="AL63" s="32">
        <v>2.8579999999999999E-3</v>
      </c>
    </row>
    <row r="64" spans="1:38" ht="15" customHeight="1" x14ac:dyDescent="0.25">
      <c r="A64" s="14" t="s">
        <v>404</v>
      </c>
      <c r="B64" s="34" t="s">
        <v>20</v>
      </c>
      <c r="C64" s="36">
        <v>0.51815999999999995</v>
      </c>
      <c r="D64" s="36">
        <v>0.51664399999999999</v>
      </c>
      <c r="E64" s="36">
        <v>0.514127</v>
      </c>
      <c r="F64" s="36">
        <v>0.51166100000000003</v>
      </c>
      <c r="G64" s="36">
        <v>0.50682899999999997</v>
      </c>
      <c r="H64" s="36">
        <v>0.503386</v>
      </c>
      <c r="I64" s="36">
        <v>0.50076600000000004</v>
      </c>
      <c r="J64" s="36">
        <v>0.499112</v>
      </c>
      <c r="K64" s="36">
        <v>0.497444</v>
      </c>
      <c r="L64" s="36">
        <v>0.495033</v>
      </c>
      <c r="M64" s="36">
        <v>0.484537</v>
      </c>
      <c r="N64" s="36">
        <v>0.47493800000000003</v>
      </c>
      <c r="O64" s="36">
        <v>0.466227</v>
      </c>
      <c r="P64" s="36">
        <v>0.45822099999999999</v>
      </c>
      <c r="Q64" s="36">
        <v>0.45011099999999998</v>
      </c>
      <c r="R64" s="36">
        <v>0.44253399999999998</v>
      </c>
      <c r="S64" s="36">
        <v>0.43565900000000002</v>
      </c>
      <c r="T64" s="36">
        <v>0.42939699999999997</v>
      </c>
      <c r="U64" s="36">
        <v>0.42366900000000002</v>
      </c>
      <c r="V64" s="36">
        <v>0.41839700000000002</v>
      </c>
      <c r="W64" s="36">
        <v>0.41347299999999998</v>
      </c>
      <c r="X64" s="36">
        <v>0.408939</v>
      </c>
      <c r="Y64" s="36">
        <v>0.40472399999999997</v>
      </c>
      <c r="Z64" s="36">
        <v>0.40087899999999999</v>
      </c>
      <c r="AA64" s="36">
        <v>0.39626099999999997</v>
      </c>
      <c r="AB64" s="36">
        <v>0.392179</v>
      </c>
      <c r="AC64" s="36">
        <v>0.38861099999999998</v>
      </c>
      <c r="AD64" s="36">
        <v>0.38544899999999999</v>
      </c>
      <c r="AE64" s="36">
        <v>0.382712</v>
      </c>
      <c r="AF64" s="36">
        <v>0.38037199999999999</v>
      </c>
      <c r="AG64" s="36">
        <v>0.37856099999999998</v>
      </c>
      <c r="AH64" s="36">
        <v>0.377191</v>
      </c>
      <c r="AI64" s="36">
        <v>0.37592999999999999</v>
      </c>
      <c r="AJ64" s="36">
        <v>0.37506400000000001</v>
      </c>
      <c r="AK64" s="36">
        <v>0.374726</v>
      </c>
      <c r="AL64" s="32">
        <v>-9.6849999999999992E-3</v>
      </c>
    </row>
    <row r="65" spans="1:38" ht="15" customHeight="1" x14ac:dyDescent="0.25">
      <c r="A65" s="14" t="s">
        <v>403</v>
      </c>
      <c r="B65" s="34" t="s">
        <v>21</v>
      </c>
      <c r="C65" s="36">
        <v>0.40183799999999997</v>
      </c>
      <c r="D65" s="36">
        <v>0.40740300000000002</v>
      </c>
      <c r="E65" s="36">
        <v>0.413136</v>
      </c>
      <c r="F65" s="36">
        <v>0.41709200000000002</v>
      </c>
      <c r="G65" s="36">
        <v>0.41996499999999998</v>
      </c>
      <c r="H65" s="36">
        <v>0.42225099999999999</v>
      </c>
      <c r="I65" s="36">
        <v>0.42496699999999998</v>
      </c>
      <c r="J65" s="36">
        <v>0.42712099999999997</v>
      </c>
      <c r="K65" s="36">
        <v>0.42828500000000003</v>
      </c>
      <c r="L65" s="36">
        <v>0.43010900000000002</v>
      </c>
      <c r="M65" s="36">
        <v>0.43331599999999998</v>
      </c>
      <c r="N65" s="36">
        <v>0.43727899999999997</v>
      </c>
      <c r="O65" s="36">
        <v>0.44184099999999998</v>
      </c>
      <c r="P65" s="36">
        <v>0.44597999999999999</v>
      </c>
      <c r="Q65" s="36">
        <v>0.45058700000000002</v>
      </c>
      <c r="R65" s="36">
        <v>0.45544000000000001</v>
      </c>
      <c r="S65" s="36">
        <v>0.46045900000000001</v>
      </c>
      <c r="T65" s="36">
        <v>0.46542899999999998</v>
      </c>
      <c r="U65" s="36">
        <v>0.47033399999999997</v>
      </c>
      <c r="V65" s="36">
        <v>0.475192</v>
      </c>
      <c r="W65" s="36">
        <v>0.47944999999999999</v>
      </c>
      <c r="X65" s="36">
        <v>0.483599</v>
      </c>
      <c r="Y65" s="36">
        <v>0.48770200000000002</v>
      </c>
      <c r="Z65" s="36">
        <v>0.49163600000000002</v>
      </c>
      <c r="AA65" s="36">
        <v>0.49569099999999999</v>
      </c>
      <c r="AB65" s="36">
        <v>0.49976500000000001</v>
      </c>
      <c r="AC65" s="36">
        <v>0.50361800000000001</v>
      </c>
      <c r="AD65" s="36">
        <v>0.50773800000000002</v>
      </c>
      <c r="AE65" s="36">
        <v>0.51202199999999998</v>
      </c>
      <c r="AF65" s="36">
        <v>0.51619499999999996</v>
      </c>
      <c r="AG65" s="36">
        <v>0.52027800000000002</v>
      </c>
      <c r="AH65" s="36">
        <v>0.52447999999999995</v>
      </c>
      <c r="AI65" s="36">
        <v>0.52873400000000004</v>
      </c>
      <c r="AJ65" s="36">
        <v>0.53258000000000005</v>
      </c>
      <c r="AK65" s="36">
        <v>0.53641499999999998</v>
      </c>
      <c r="AL65" s="32">
        <v>8.371E-3</v>
      </c>
    </row>
    <row r="66" spans="1:38" ht="15" customHeight="1" x14ac:dyDescent="0.25">
      <c r="A66" s="14" t="s">
        <v>402</v>
      </c>
      <c r="B66" s="34" t="s">
        <v>22</v>
      </c>
      <c r="C66" s="36">
        <v>0.49841999999999997</v>
      </c>
      <c r="D66" s="36">
        <v>0.48929099999999998</v>
      </c>
      <c r="E66" s="36">
        <v>0.48236899999999999</v>
      </c>
      <c r="F66" s="36">
        <v>0.477518</v>
      </c>
      <c r="G66" s="36">
        <v>0.46332400000000001</v>
      </c>
      <c r="H66" s="36">
        <v>0.45258500000000002</v>
      </c>
      <c r="I66" s="36">
        <v>0.44441900000000001</v>
      </c>
      <c r="J66" s="36">
        <v>0.43852600000000003</v>
      </c>
      <c r="K66" s="36">
        <v>0.433639</v>
      </c>
      <c r="L66" s="36">
        <v>0.42908299999999999</v>
      </c>
      <c r="M66" s="36">
        <v>0.42551899999999998</v>
      </c>
      <c r="N66" s="36">
        <v>0.422879</v>
      </c>
      <c r="O66" s="36">
        <v>0.42108000000000001</v>
      </c>
      <c r="P66" s="36">
        <v>0.41991000000000001</v>
      </c>
      <c r="Q66" s="36">
        <v>0.408914</v>
      </c>
      <c r="R66" s="36">
        <v>0.39951799999999998</v>
      </c>
      <c r="S66" s="36">
        <v>0.39155499999999999</v>
      </c>
      <c r="T66" s="36">
        <v>0.38473000000000002</v>
      </c>
      <c r="U66" s="36">
        <v>0.37895200000000001</v>
      </c>
      <c r="V66" s="36">
        <v>0.37398700000000001</v>
      </c>
      <c r="W66" s="36">
        <v>0.36953200000000003</v>
      </c>
      <c r="X66" s="36">
        <v>0.36569699999999999</v>
      </c>
      <c r="Y66" s="36">
        <v>0.36230200000000001</v>
      </c>
      <c r="Z66" s="36">
        <v>0.35938199999999998</v>
      </c>
      <c r="AA66" s="36">
        <v>0.34872900000000001</v>
      </c>
      <c r="AB66" s="36">
        <v>0.339702</v>
      </c>
      <c r="AC66" s="36">
        <v>0.33210299999999998</v>
      </c>
      <c r="AD66" s="36">
        <v>0.32556000000000002</v>
      </c>
      <c r="AE66" s="36">
        <v>0.31975500000000001</v>
      </c>
      <c r="AF66" s="36">
        <v>0.31436599999999998</v>
      </c>
      <c r="AG66" s="36">
        <v>0.309672</v>
      </c>
      <c r="AH66" s="36">
        <v>0.30570799999999998</v>
      </c>
      <c r="AI66" s="36">
        <v>0.30205700000000002</v>
      </c>
      <c r="AJ66" s="36">
        <v>0.29900900000000002</v>
      </c>
      <c r="AK66" s="36">
        <v>0.29665900000000001</v>
      </c>
      <c r="AL66" s="32">
        <v>-1.5048000000000001E-2</v>
      </c>
    </row>
    <row r="67" spans="1:38" ht="15" customHeight="1" x14ac:dyDescent="0.25">
      <c r="A67" s="14" t="s">
        <v>401</v>
      </c>
      <c r="B67" s="34" t="s">
        <v>23</v>
      </c>
      <c r="C67" s="36">
        <v>0.64019300000000001</v>
      </c>
      <c r="D67" s="36">
        <v>0.64659599999999995</v>
      </c>
      <c r="E67" s="36">
        <v>0.65051599999999998</v>
      </c>
      <c r="F67" s="36">
        <v>0.65485199999999999</v>
      </c>
      <c r="G67" s="36">
        <v>0.65627800000000003</v>
      </c>
      <c r="H67" s="36">
        <v>0.65568000000000004</v>
      </c>
      <c r="I67" s="36">
        <v>0.65425100000000003</v>
      </c>
      <c r="J67" s="36">
        <v>0.65356499999999995</v>
      </c>
      <c r="K67" s="36">
        <v>0.65329700000000002</v>
      </c>
      <c r="L67" s="36">
        <v>0.65313900000000003</v>
      </c>
      <c r="M67" s="36">
        <v>0.65364900000000004</v>
      </c>
      <c r="N67" s="36">
        <v>0.65495999999999999</v>
      </c>
      <c r="O67" s="36">
        <v>0.65700499999999995</v>
      </c>
      <c r="P67" s="36">
        <v>0.65965499999999999</v>
      </c>
      <c r="Q67" s="36">
        <v>0.66067299999999995</v>
      </c>
      <c r="R67" s="36">
        <v>0.662273</v>
      </c>
      <c r="S67" s="36">
        <v>0.66447500000000004</v>
      </c>
      <c r="T67" s="36">
        <v>0.66710899999999995</v>
      </c>
      <c r="U67" s="36">
        <v>0.67003000000000001</v>
      </c>
      <c r="V67" s="36">
        <v>0.67314099999999999</v>
      </c>
      <c r="W67" s="36">
        <v>0.67635599999999996</v>
      </c>
      <c r="X67" s="36">
        <v>0.67969900000000005</v>
      </c>
      <c r="Y67" s="36">
        <v>0.68315300000000001</v>
      </c>
      <c r="Z67" s="36">
        <v>0.68681300000000001</v>
      </c>
      <c r="AA67" s="36">
        <v>0.69011699999999998</v>
      </c>
      <c r="AB67" s="36">
        <v>0.69374599999999997</v>
      </c>
      <c r="AC67" s="36">
        <v>0.69765699999999997</v>
      </c>
      <c r="AD67" s="36">
        <v>0.70181000000000004</v>
      </c>
      <c r="AE67" s="36">
        <v>0.70616299999999999</v>
      </c>
      <c r="AF67" s="36">
        <v>0.71072599999999997</v>
      </c>
      <c r="AG67" s="36">
        <v>0.71569799999999995</v>
      </c>
      <c r="AH67" s="36">
        <v>0.72081200000000001</v>
      </c>
      <c r="AI67" s="36">
        <v>0.72588299999999994</v>
      </c>
      <c r="AJ67" s="36">
        <v>0.73119999999999996</v>
      </c>
      <c r="AK67" s="36">
        <v>0.73669399999999996</v>
      </c>
      <c r="AL67" s="32">
        <v>3.9610000000000001E-3</v>
      </c>
    </row>
    <row r="68" spans="1:38" ht="15" customHeight="1" x14ac:dyDescent="0.25">
      <c r="A68" s="14" t="s">
        <v>400</v>
      </c>
      <c r="B68" s="34" t="s">
        <v>457</v>
      </c>
      <c r="C68" s="36">
        <v>0.35252</v>
      </c>
      <c r="D68" s="36">
        <v>0.34424700000000003</v>
      </c>
      <c r="E68" s="36">
        <v>0.33710000000000001</v>
      </c>
      <c r="F68" s="36">
        <v>0.33084000000000002</v>
      </c>
      <c r="G68" s="36">
        <v>0.32550699999999999</v>
      </c>
      <c r="H68" s="36">
        <v>0.32141500000000001</v>
      </c>
      <c r="I68" s="36">
        <v>0.31801699999999999</v>
      </c>
      <c r="J68" s="36">
        <v>0.31533499999999998</v>
      </c>
      <c r="K68" s="36">
        <v>0.31337100000000001</v>
      </c>
      <c r="L68" s="36">
        <v>0.31205300000000002</v>
      </c>
      <c r="M68" s="36">
        <v>0.31110900000000002</v>
      </c>
      <c r="N68" s="36">
        <v>0.31104700000000002</v>
      </c>
      <c r="O68" s="36">
        <v>0.31190299999999999</v>
      </c>
      <c r="P68" s="36">
        <v>0.31323099999999998</v>
      </c>
      <c r="Q68" s="36">
        <v>0.31448700000000002</v>
      </c>
      <c r="R68" s="36">
        <v>0.31667000000000001</v>
      </c>
      <c r="S68" s="36">
        <v>0.31934400000000002</v>
      </c>
      <c r="T68" s="36">
        <v>0.32201200000000002</v>
      </c>
      <c r="U68" s="36">
        <v>0.32465699999999997</v>
      </c>
      <c r="V68" s="36">
        <v>0.32773999999999998</v>
      </c>
      <c r="W68" s="36">
        <v>0.33078299999999999</v>
      </c>
      <c r="X68" s="36">
        <v>0.33379199999999998</v>
      </c>
      <c r="Y68" s="36">
        <v>0.33677200000000002</v>
      </c>
      <c r="Z68" s="36">
        <v>0.33923500000000001</v>
      </c>
      <c r="AA68" s="36">
        <v>0.34167900000000001</v>
      </c>
      <c r="AB68" s="36">
        <v>0.34415400000000002</v>
      </c>
      <c r="AC68" s="36">
        <v>0.34564099999999998</v>
      </c>
      <c r="AD68" s="36">
        <v>0.34712900000000002</v>
      </c>
      <c r="AE68" s="36">
        <v>0.34758299999999998</v>
      </c>
      <c r="AF68" s="36">
        <v>0.34752300000000003</v>
      </c>
      <c r="AG68" s="36">
        <v>0.346966</v>
      </c>
      <c r="AH68" s="36">
        <v>0.34587699999999999</v>
      </c>
      <c r="AI68" s="36">
        <v>0.343084</v>
      </c>
      <c r="AJ68" s="36">
        <v>0.33970600000000001</v>
      </c>
      <c r="AK68" s="36">
        <v>0.334679</v>
      </c>
      <c r="AL68" s="32">
        <v>-8.5400000000000005E-4</v>
      </c>
    </row>
    <row r="69" spans="1:38" ht="15" customHeight="1" x14ac:dyDescent="0.25">
      <c r="A69" s="14" t="s">
        <v>399</v>
      </c>
      <c r="B69" s="34" t="s">
        <v>458</v>
      </c>
      <c r="C69" s="36">
        <v>0.33381499999999997</v>
      </c>
      <c r="D69" s="36">
        <v>0.35991899999999999</v>
      </c>
      <c r="E69" s="36">
        <v>0.38495099999999999</v>
      </c>
      <c r="F69" s="36">
        <v>0.40905900000000001</v>
      </c>
      <c r="G69" s="36">
        <v>0.43127500000000002</v>
      </c>
      <c r="H69" s="36">
        <v>0.45227800000000001</v>
      </c>
      <c r="I69" s="36">
        <v>0.47232600000000002</v>
      </c>
      <c r="J69" s="36">
        <v>0.49087999999999998</v>
      </c>
      <c r="K69" s="36">
        <v>0.50831700000000002</v>
      </c>
      <c r="L69" s="36">
        <v>0.52449000000000001</v>
      </c>
      <c r="M69" s="36">
        <v>0.53990499999999997</v>
      </c>
      <c r="N69" s="36">
        <v>0.55438799999999999</v>
      </c>
      <c r="O69" s="36">
        <v>0.56816900000000004</v>
      </c>
      <c r="P69" s="36">
        <v>0.58142799999999994</v>
      </c>
      <c r="Q69" s="36">
        <v>0.59398600000000001</v>
      </c>
      <c r="R69" s="36">
        <v>0.60588500000000001</v>
      </c>
      <c r="S69" s="36">
        <v>0.61765700000000001</v>
      </c>
      <c r="T69" s="36">
        <v>0.628695</v>
      </c>
      <c r="U69" s="36">
        <v>0.63947200000000004</v>
      </c>
      <c r="V69" s="36">
        <v>0.64992799999999995</v>
      </c>
      <c r="W69" s="36">
        <v>0.66035200000000005</v>
      </c>
      <c r="X69" s="36">
        <v>0.67047900000000005</v>
      </c>
      <c r="Y69" s="36">
        <v>0.68087799999999998</v>
      </c>
      <c r="Z69" s="36">
        <v>0.69133999999999995</v>
      </c>
      <c r="AA69" s="36">
        <v>0.70246200000000003</v>
      </c>
      <c r="AB69" s="36">
        <v>0.71403099999999997</v>
      </c>
      <c r="AC69" s="36">
        <v>0.72634399999999999</v>
      </c>
      <c r="AD69" s="36">
        <v>0.73937299999999995</v>
      </c>
      <c r="AE69" s="36">
        <v>0.75343800000000005</v>
      </c>
      <c r="AF69" s="36">
        <v>0.76859900000000003</v>
      </c>
      <c r="AG69" s="36">
        <v>0.78494799999999998</v>
      </c>
      <c r="AH69" s="36">
        <v>0.80308800000000002</v>
      </c>
      <c r="AI69" s="36">
        <v>0.82257199999999997</v>
      </c>
      <c r="AJ69" s="36">
        <v>0.84353400000000001</v>
      </c>
      <c r="AK69" s="36">
        <v>0.86673800000000001</v>
      </c>
      <c r="AL69" s="32">
        <v>2.699E-2</v>
      </c>
    </row>
    <row r="70" spans="1:38" ht="15" customHeight="1" x14ac:dyDescent="0.25">
      <c r="A70" s="14" t="s">
        <v>398</v>
      </c>
      <c r="B70" s="34" t="s">
        <v>33</v>
      </c>
      <c r="C70" s="36">
        <v>3.039234</v>
      </c>
      <c r="D70" s="36">
        <v>3.1269179999999999</v>
      </c>
      <c r="E70" s="36">
        <v>3.26159</v>
      </c>
      <c r="F70" s="36">
        <v>3.2609780000000002</v>
      </c>
      <c r="G70" s="36">
        <v>3.2168600000000001</v>
      </c>
      <c r="H70" s="36">
        <v>3.2134499999999999</v>
      </c>
      <c r="I70" s="36">
        <v>3.2271070000000002</v>
      </c>
      <c r="J70" s="36">
        <v>3.2463570000000002</v>
      </c>
      <c r="K70" s="36">
        <v>3.264802</v>
      </c>
      <c r="L70" s="36">
        <v>3.2906</v>
      </c>
      <c r="M70" s="36">
        <v>3.3180740000000002</v>
      </c>
      <c r="N70" s="36">
        <v>3.347181</v>
      </c>
      <c r="O70" s="36">
        <v>3.3780570000000001</v>
      </c>
      <c r="P70" s="36">
        <v>3.406879</v>
      </c>
      <c r="Q70" s="36">
        <v>3.4406979999999998</v>
      </c>
      <c r="R70" s="36">
        <v>3.4741879999999998</v>
      </c>
      <c r="S70" s="36">
        <v>3.511206</v>
      </c>
      <c r="T70" s="36">
        <v>3.548991</v>
      </c>
      <c r="U70" s="36">
        <v>3.588066</v>
      </c>
      <c r="V70" s="36">
        <v>3.6291730000000002</v>
      </c>
      <c r="W70" s="36">
        <v>3.672193</v>
      </c>
      <c r="X70" s="36">
        <v>3.713492</v>
      </c>
      <c r="Y70" s="36">
        <v>3.7588149999999998</v>
      </c>
      <c r="Z70" s="36">
        <v>3.8068270000000002</v>
      </c>
      <c r="AA70" s="36">
        <v>3.8579650000000001</v>
      </c>
      <c r="AB70" s="36">
        <v>3.911575</v>
      </c>
      <c r="AC70" s="36">
        <v>3.9680909999999998</v>
      </c>
      <c r="AD70" s="36">
        <v>4.0290990000000004</v>
      </c>
      <c r="AE70" s="36">
        <v>4.0940450000000004</v>
      </c>
      <c r="AF70" s="36">
        <v>4.162496</v>
      </c>
      <c r="AG70" s="36">
        <v>4.2338380000000004</v>
      </c>
      <c r="AH70" s="36">
        <v>4.3053679999999996</v>
      </c>
      <c r="AI70" s="36">
        <v>4.3780390000000002</v>
      </c>
      <c r="AJ70" s="36">
        <v>4.452623</v>
      </c>
      <c r="AK70" s="36">
        <v>4.5292950000000003</v>
      </c>
      <c r="AL70" s="32">
        <v>1.1291000000000001E-2</v>
      </c>
    </row>
    <row r="71" spans="1:38" ht="15" customHeight="1" x14ac:dyDescent="0.25">
      <c r="A71" s="14" t="s">
        <v>397</v>
      </c>
      <c r="B71" s="31" t="s">
        <v>25</v>
      </c>
      <c r="C71" s="35">
        <v>8.9062359999999998</v>
      </c>
      <c r="D71" s="35">
        <v>8.9433319999999998</v>
      </c>
      <c r="E71" s="35">
        <v>9.2453669999999999</v>
      </c>
      <c r="F71" s="35">
        <v>9.2340110000000006</v>
      </c>
      <c r="G71" s="35">
        <v>9.1559749999999998</v>
      </c>
      <c r="H71" s="35">
        <v>9.124905</v>
      </c>
      <c r="I71" s="35">
        <v>9.1205370000000006</v>
      </c>
      <c r="J71" s="35">
        <v>9.1283910000000006</v>
      </c>
      <c r="K71" s="35">
        <v>9.1353489999999997</v>
      </c>
      <c r="L71" s="35">
        <v>9.1530280000000008</v>
      </c>
      <c r="M71" s="35">
        <v>9.174531</v>
      </c>
      <c r="N71" s="35">
        <v>9.2037560000000003</v>
      </c>
      <c r="O71" s="35">
        <v>9.2414059999999996</v>
      </c>
      <c r="P71" s="35">
        <v>9.2759900000000002</v>
      </c>
      <c r="Q71" s="35">
        <v>9.3064020000000003</v>
      </c>
      <c r="R71" s="35">
        <v>9.3409999999999993</v>
      </c>
      <c r="S71" s="35">
        <v>9.3835890000000006</v>
      </c>
      <c r="T71" s="35">
        <v>9.4285189999999997</v>
      </c>
      <c r="U71" s="35">
        <v>9.4761260000000007</v>
      </c>
      <c r="V71" s="35">
        <v>9.5277270000000005</v>
      </c>
      <c r="W71" s="35">
        <v>9.5795130000000004</v>
      </c>
      <c r="X71" s="35">
        <v>9.6299720000000004</v>
      </c>
      <c r="Y71" s="35">
        <v>9.6854700000000005</v>
      </c>
      <c r="Z71" s="35">
        <v>9.7453369999999993</v>
      </c>
      <c r="AA71" s="35">
        <v>9.8009409999999999</v>
      </c>
      <c r="AB71" s="35">
        <v>9.8622219999999992</v>
      </c>
      <c r="AC71" s="35">
        <v>9.9275380000000002</v>
      </c>
      <c r="AD71" s="35">
        <v>10.001752</v>
      </c>
      <c r="AE71" s="35">
        <v>10.082851</v>
      </c>
      <c r="AF71" s="35">
        <v>10.168506000000001</v>
      </c>
      <c r="AG71" s="35">
        <v>10.260301999999999</v>
      </c>
      <c r="AH71" s="35">
        <v>10.355528</v>
      </c>
      <c r="AI71" s="35">
        <v>10.451419</v>
      </c>
      <c r="AJ71" s="35">
        <v>10.551126</v>
      </c>
      <c r="AK71" s="35">
        <v>10.656390999999999</v>
      </c>
      <c r="AL71" s="29">
        <v>5.3249999999999999E-3</v>
      </c>
    </row>
    <row r="73" spans="1:38" ht="15" customHeight="1" x14ac:dyDescent="0.25">
      <c r="A73" s="14" t="s">
        <v>396</v>
      </c>
      <c r="B73" s="31" t="s">
        <v>34</v>
      </c>
      <c r="C73" s="35">
        <v>9.2565229999999996</v>
      </c>
      <c r="D73" s="35">
        <v>9.0620569999999994</v>
      </c>
      <c r="E73" s="35">
        <v>9.0286860000000004</v>
      </c>
      <c r="F73" s="35">
        <v>9.0815439999999992</v>
      </c>
      <c r="G73" s="35">
        <v>9.060613</v>
      </c>
      <c r="H73" s="35">
        <v>9.0066140000000008</v>
      </c>
      <c r="I73" s="35">
        <v>8.9641490000000008</v>
      </c>
      <c r="J73" s="35">
        <v>8.9237479999999998</v>
      </c>
      <c r="K73" s="35">
        <v>8.9544899999999998</v>
      </c>
      <c r="L73" s="35">
        <v>8.963419</v>
      </c>
      <c r="M73" s="35">
        <v>8.9649540000000005</v>
      </c>
      <c r="N73" s="35">
        <v>8.9634719999999994</v>
      </c>
      <c r="O73" s="35">
        <v>8.9649099999999997</v>
      </c>
      <c r="P73" s="35">
        <v>8.9836600000000004</v>
      </c>
      <c r="Q73" s="35">
        <v>8.9695420000000006</v>
      </c>
      <c r="R73" s="35">
        <v>8.9474970000000003</v>
      </c>
      <c r="S73" s="35">
        <v>8.9509930000000004</v>
      </c>
      <c r="T73" s="35">
        <v>8.9680990000000005</v>
      </c>
      <c r="U73" s="35">
        <v>8.9796410000000009</v>
      </c>
      <c r="V73" s="35">
        <v>9.0093759999999996</v>
      </c>
      <c r="W73" s="35">
        <v>9.0290890000000008</v>
      </c>
      <c r="X73" s="35">
        <v>9.0547789999999999</v>
      </c>
      <c r="Y73" s="35">
        <v>9.0809099999999994</v>
      </c>
      <c r="Z73" s="35">
        <v>9.1151909999999994</v>
      </c>
      <c r="AA73" s="35">
        <v>9.136825</v>
      </c>
      <c r="AB73" s="35">
        <v>9.1540210000000002</v>
      </c>
      <c r="AC73" s="35">
        <v>9.1709189999999996</v>
      </c>
      <c r="AD73" s="35">
        <v>9.2034649999999996</v>
      </c>
      <c r="AE73" s="35">
        <v>9.2411030000000007</v>
      </c>
      <c r="AF73" s="35">
        <v>9.2749989999999993</v>
      </c>
      <c r="AG73" s="35">
        <v>9.3213679999999997</v>
      </c>
      <c r="AH73" s="35">
        <v>9.3803660000000004</v>
      </c>
      <c r="AI73" s="35">
        <v>9.4433779999999992</v>
      </c>
      <c r="AJ73" s="35">
        <v>9.5174859999999999</v>
      </c>
      <c r="AK73" s="35">
        <v>9.5712820000000001</v>
      </c>
      <c r="AL73" s="29">
        <v>1.658E-3</v>
      </c>
    </row>
    <row r="75" spans="1:38" ht="15" customHeight="1" x14ac:dyDescent="0.25">
      <c r="B75" s="31" t="s">
        <v>35</v>
      </c>
    </row>
    <row r="76" spans="1:38" ht="15" customHeight="1" x14ac:dyDescent="0.25">
      <c r="A76" s="14" t="s">
        <v>395</v>
      </c>
      <c r="B76" s="34" t="s">
        <v>17</v>
      </c>
      <c r="C76" s="36">
        <v>2.1635369999999998</v>
      </c>
      <c r="D76" s="36">
        <v>2.1617099999999998</v>
      </c>
      <c r="E76" s="36">
        <v>2.359327</v>
      </c>
      <c r="F76" s="36">
        <v>2.278816</v>
      </c>
      <c r="G76" s="36">
        <v>2.248122</v>
      </c>
      <c r="H76" s="36">
        <v>2.217695</v>
      </c>
      <c r="I76" s="36">
        <v>2.1923900000000001</v>
      </c>
      <c r="J76" s="36">
        <v>2.1679889999999999</v>
      </c>
      <c r="K76" s="36">
        <v>2.1469770000000001</v>
      </c>
      <c r="L76" s="36">
        <v>2.12798</v>
      </c>
      <c r="M76" s="36">
        <v>2.1141019999999999</v>
      </c>
      <c r="N76" s="36">
        <v>2.101505</v>
      </c>
      <c r="O76" s="36">
        <v>2.0910000000000002</v>
      </c>
      <c r="P76" s="36">
        <v>2.0792570000000001</v>
      </c>
      <c r="Q76" s="36">
        <v>2.0689790000000001</v>
      </c>
      <c r="R76" s="36">
        <v>2.0591870000000001</v>
      </c>
      <c r="S76" s="36">
        <v>2.050519</v>
      </c>
      <c r="T76" s="36">
        <v>2.042233</v>
      </c>
      <c r="U76" s="36">
        <v>2.0335920000000001</v>
      </c>
      <c r="V76" s="36">
        <v>2.025849</v>
      </c>
      <c r="W76" s="36">
        <v>2.016346</v>
      </c>
      <c r="X76" s="36">
        <v>2.006567</v>
      </c>
      <c r="Y76" s="36">
        <v>1.996945</v>
      </c>
      <c r="Z76" s="36">
        <v>1.9882740000000001</v>
      </c>
      <c r="AA76" s="36">
        <v>1.9804870000000001</v>
      </c>
      <c r="AB76" s="36">
        <v>1.9724280000000001</v>
      </c>
      <c r="AC76" s="36">
        <v>1.963627</v>
      </c>
      <c r="AD76" s="36">
        <v>1.955989</v>
      </c>
      <c r="AE76" s="36">
        <v>1.9494089999999999</v>
      </c>
      <c r="AF76" s="36">
        <v>1.9420489999999999</v>
      </c>
      <c r="AG76" s="36">
        <v>1.9351309999999999</v>
      </c>
      <c r="AH76" s="36">
        <v>1.92865</v>
      </c>
      <c r="AI76" s="36">
        <v>1.922671</v>
      </c>
      <c r="AJ76" s="36">
        <v>1.9168719999999999</v>
      </c>
      <c r="AK76" s="36">
        <v>1.910415</v>
      </c>
      <c r="AL76" s="32">
        <v>-3.738E-3</v>
      </c>
    </row>
    <row r="77" spans="1:38" ht="15" customHeight="1" x14ac:dyDescent="0.25">
      <c r="A77" s="14" t="s">
        <v>394</v>
      </c>
      <c r="B77" s="34" t="s">
        <v>18</v>
      </c>
      <c r="C77" s="36">
        <v>1.6983889999999999</v>
      </c>
      <c r="D77" s="36">
        <v>1.4704170000000001</v>
      </c>
      <c r="E77" s="36">
        <v>1.3930990000000001</v>
      </c>
      <c r="F77" s="36">
        <v>1.5152110000000001</v>
      </c>
      <c r="G77" s="36">
        <v>1.501816</v>
      </c>
      <c r="H77" s="36">
        <v>1.4905790000000001</v>
      </c>
      <c r="I77" s="36">
        <v>1.4830159999999999</v>
      </c>
      <c r="J77" s="36">
        <v>1.4719960000000001</v>
      </c>
      <c r="K77" s="36">
        <v>1.46732</v>
      </c>
      <c r="L77" s="36">
        <v>1.459673</v>
      </c>
      <c r="M77" s="36">
        <v>1.453654</v>
      </c>
      <c r="N77" s="36">
        <v>1.4478340000000001</v>
      </c>
      <c r="O77" s="36">
        <v>1.443068</v>
      </c>
      <c r="P77" s="36">
        <v>1.440323</v>
      </c>
      <c r="Q77" s="36">
        <v>1.436957</v>
      </c>
      <c r="R77" s="36">
        <v>1.4325920000000001</v>
      </c>
      <c r="S77" s="36">
        <v>1.43126</v>
      </c>
      <c r="T77" s="36">
        <v>1.4316709999999999</v>
      </c>
      <c r="U77" s="36">
        <v>1.4320470000000001</v>
      </c>
      <c r="V77" s="36">
        <v>1.4338139999999999</v>
      </c>
      <c r="W77" s="36">
        <v>1.434577</v>
      </c>
      <c r="X77" s="36">
        <v>1.4361759999999999</v>
      </c>
      <c r="Y77" s="36">
        <v>1.437241</v>
      </c>
      <c r="Z77" s="36">
        <v>1.439349</v>
      </c>
      <c r="AA77" s="36">
        <v>1.4406289999999999</v>
      </c>
      <c r="AB77" s="36">
        <v>1.441883</v>
      </c>
      <c r="AC77" s="36">
        <v>1.443724</v>
      </c>
      <c r="AD77" s="36">
        <v>1.4474130000000001</v>
      </c>
      <c r="AE77" s="36">
        <v>1.4518009999999999</v>
      </c>
      <c r="AF77" s="36">
        <v>1.4561459999999999</v>
      </c>
      <c r="AG77" s="36">
        <v>1.462993</v>
      </c>
      <c r="AH77" s="36">
        <v>1.4706440000000001</v>
      </c>
      <c r="AI77" s="36">
        <v>1.475692</v>
      </c>
      <c r="AJ77" s="36">
        <v>1.4820040000000001</v>
      </c>
      <c r="AK77" s="36">
        <v>1.4901470000000001</v>
      </c>
      <c r="AL77" s="32">
        <v>4.0400000000000001E-4</v>
      </c>
    </row>
    <row r="78" spans="1:38" ht="15" customHeight="1" x14ac:dyDescent="0.25">
      <c r="A78" s="14" t="s">
        <v>393</v>
      </c>
      <c r="B78" s="34" t="s">
        <v>19</v>
      </c>
      <c r="C78" s="36">
        <v>0.66838299999999995</v>
      </c>
      <c r="D78" s="36">
        <v>0.67234799999999995</v>
      </c>
      <c r="E78" s="36">
        <v>0.67523200000000005</v>
      </c>
      <c r="F78" s="36">
        <v>0.67285499999999998</v>
      </c>
      <c r="G78" s="36">
        <v>0.670678</v>
      </c>
      <c r="H78" s="36">
        <v>0.66856099999999996</v>
      </c>
      <c r="I78" s="36">
        <v>0.66732499999999995</v>
      </c>
      <c r="J78" s="36">
        <v>0.66505300000000001</v>
      </c>
      <c r="K78" s="36">
        <v>0.66212199999999999</v>
      </c>
      <c r="L78" s="36">
        <v>0.66037999999999997</v>
      </c>
      <c r="M78" s="36">
        <v>0.66099699999999995</v>
      </c>
      <c r="N78" s="36">
        <v>0.66264699999999999</v>
      </c>
      <c r="O78" s="36">
        <v>0.66516600000000004</v>
      </c>
      <c r="P78" s="36">
        <v>0.66679600000000006</v>
      </c>
      <c r="Q78" s="36">
        <v>0.66907700000000003</v>
      </c>
      <c r="R78" s="36">
        <v>0.67164000000000001</v>
      </c>
      <c r="S78" s="36">
        <v>0.674539</v>
      </c>
      <c r="T78" s="36">
        <v>0.67743399999999998</v>
      </c>
      <c r="U78" s="36">
        <v>0.67999600000000004</v>
      </c>
      <c r="V78" s="36">
        <v>0.68266300000000002</v>
      </c>
      <c r="W78" s="36">
        <v>0.68464800000000003</v>
      </c>
      <c r="X78" s="36">
        <v>0.68654400000000004</v>
      </c>
      <c r="Y78" s="36">
        <v>0.688307</v>
      </c>
      <c r="Z78" s="36">
        <v>0.69036200000000003</v>
      </c>
      <c r="AA78" s="36">
        <v>0.69269499999999995</v>
      </c>
      <c r="AB78" s="36">
        <v>0.69484699999999999</v>
      </c>
      <c r="AC78" s="36">
        <v>0.69661300000000004</v>
      </c>
      <c r="AD78" s="36">
        <v>0.69878399999999996</v>
      </c>
      <c r="AE78" s="36">
        <v>0.70119299999999996</v>
      </c>
      <c r="AF78" s="36">
        <v>0.70337499999999997</v>
      </c>
      <c r="AG78" s="36">
        <v>0.70557300000000001</v>
      </c>
      <c r="AH78" s="36">
        <v>0.70796599999999998</v>
      </c>
      <c r="AI78" s="36">
        <v>0.71048</v>
      </c>
      <c r="AJ78" s="36">
        <v>0.71285799999999999</v>
      </c>
      <c r="AK78" s="36">
        <v>0.71500799999999998</v>
      </c>
      <c r="AL78" s="32">
        <v>1.866E-3</v>
      </c>
    </row>
    <row r="79" spans="1:38" ht="15" customHeight="1" x14ac:dyDescent="0.25">
      <c r="A79" s="14" t="s">
        <v>392</v>
      </c>
      <c r="B79" s="34" t="s">
        <v>20</v>
      </c>
      <c r="C79" s="36">
        <v>1.552079</v>
      </c>
      <c r="D79" s="36">
        <v>1.532608</v>
      </c>
      <c r="E79" s="36">
        <v>1.5189299999999999</v>
      </c>
      <c r="F79" s="36">
        <v>1.503746</v>
      </c>
      <c r="G79" s="36">
        <v>1.486416</v>
      </c>
      <c r="H79" s="36">
        <v>1.468307</v>
      </c>
      <c r="I79" s="36">
        <v>1.4529319999999999</v>
      </c>
      <c r="J79" s="36">
        <v>1.4401539999999999</v>
      </c>
      <c r="K79" s="36">
        <v>1.4348650000000001</v>
      </c>
      <c r="L79" s="36">
        <v>1.4256450000000001</v>
      </c>
      <c r="M79" s="36">
        <v>1.393643</v>
      </c>
      <c r="N79" s="36">
        <v>1.363389</v>
      </c>
      <c r="O79" s="36">
        <v>1.335377</v>
      </c>
      <c r="P79" s="36">
        <v>1.3107009999999999</v>
      </c>
      <c r="Q79" s="36">
        <v>1.284897</v>
      </c>
      <c r="R79" s="36">
        <v>1.2594080000000001</v>
      </c>
      <c r="S79" s="36">
        <v>1.2376050000000001</v>
      </c>
      <c r="T79" s="36">
        <v>1.218467</v>
      </c>
      <c r="U79" s="36">
        <v>1.199991</v>
      </c>
      <c r="V79" s="36">
        <v>1.1840850000000001</v>
      </c>
      <c r="W79" s="36">
        <v>1.1681079999999999</v>
      </c>
      <c r="X79" s="36">
        <v>1.1534930000000001</v>
      </c>
      <c r="Y79" s="36">
        <v>1.1396280000000001</v>
      </c>
      <c r="Z79" s="36">
        <v>1.1272390000000001</v>
      </c>
      <c r="AA79" s="36">
        <v>1.1127670000000001</v>
      </c>
      <c r="AB79" s="36">
        <v>1.0988039999999999</v>
      </c>
      <c r="AC79" s="36">
        <v>1.085801</v>
      </c>
      <c r="AD79" s="36">
        <v>1.074541</v>
      </c>
      <c r="AE79" s="36">
        <v>1.064522</v>
      </c>
      <c r="AF79" s="36">
        <v>1.0548960000000001</v>
      </c>
      <c r="AG79" s="36">
        <v>1.047059</v>
      </c>
      <c r="AH79" s="36">
        <v>1.040808</v>
      </c>
      <c r="AI79" s="36">
        <v>1.0351330000000001</v>
      </c>
      <c r="AJ79" s="36">
        <v>1.0308090000000001</v>
      </c>
      <c r="AK79" s="36">
        <v>1.025809</v>
      </c>
      <c r="AL79" s="32">
        <v>-1.2093E-2</v>
      </c>
    </row>
    <row r="80" spans="1:38" ht="15" customHeight="1" x14ac:dyDescent="0.25">
      <c r="A80" s="14" t="s">
        <v>391</v>
      </c>
      <c r="B80" s="34" t="s">
        <v>21</v>
      </c>
      <c r="C80" s="36">
        <v>0.56660699999999997</v>
      </c>
      <c r="D80" s="36">
        <v>0.56849499999999997</v>
      </c>
      <c r="E80" s="36">
        <v>0.57186599999999999</v>
      </c>
      <c r="F80" s="36">
        <v>0.57333900000000004</v>
      </c>
      <c r="G80" s="36">
        <v>0.57440899999999995</v>
      </c>
      <c r="H80" s="36">
        <v>0.57430800000000004</v>
      </c>
      <c r="I80" s="36">
        <v>0.57472500000000004</v>
      </c>
      <c r="J80" s="36">
        <v>0.57464300000000001</v>
      </c>
      <c r="K80" s="36">
        <v>0.57474099999999995</v>
      </c>
      <c r="L80" s="36">
        <v>0.57506500000000005</v>
      </c>
      <c r="M80" s="36">
        <v>0.57690799999999998</v>
      </c>
      <c r="N80" s="36">
        <v>0.57948900000000003</v>
      </c>
      <c r="O80" s="36">
        <v>0.58272599999999997</v>
      </c>
      <c r="P80" s="36">
        <v>0.58583799999999997</v>
      </c>
      <c r="Q80" s="36">
        <v>0.58927799999999997</v>
      </c>
      <c r="R80" s="36">
        <v>0.592754</v>
      </c>
      <c r="S80" s="36">
        <v>0.59672400000000003</v>
      </c>
      <c r="T80" s="36">
        <v>0.60083600000000004</v>
      </c>
      <c r="U80" s="36">
        <v>0.60475000000000001</v>
      </c>
      <c r="V80" s="36">
        <v>0.60882700000000001</v>
      </c>
      <c r="W80" s="36">
        <v>0.61208399999999996</v>
      </c>
      <c r="X80" s="36">
        <v>0.61525300000000005</v>
      </c>
      <c r="Y80" s="36">
        <v>0.61830600000000002</v>
      </c>
      <c r="Z80" s="36">
        <v>0.62126199999999998</v>
      </c>
      <c r="AA80" s="36">
        <v>0.62436899999999995</v>
      </c>
      <c r="AB80" s="36">
        <v>0.62735099999999999</v>
      </c>
      <c r="AC80" s="36">
        <v>0.63005199999999995</v>
      </c>
      <c r="AD80" s="36">
        <v>0.63314700000000002</v>
      </c>
      <c r="AE80" s="36">
        <v>0.63642600000000005</v>
      </c>
      <c r="AF80" s="36">
        <v>0.639463</v>
      </c>
      <c r="AG80" s="36">
        <v>0.64250099999999999</v>
      </c>
      <c r="AH80" s="36">
        <v>0.64574699999999996</v>
      </c>
      <c r="AI80" s="36">
        <v>0.64902700000000002</v>
      </c>
      <c r="AJ80" s="36">
        <v>0.65196100000000001</v>
      </c>
      <c r="AK80" s="36">
        <v>0.65456899999999996</v>
      </c>
      <c r="AL80" s="32">
        <v>4.2810000000000001E-3</v>
      </c>
    </row>
    <row r="81" spans="1:38" ht="15" customHeight="1" x14ac:dyDescent="0.25">
      <c r="A81" s="14" t="s">
        <v>390</v>
      </c>
      <c r="B81" s="34" t="s">
        <v>22</v>
      </c>
      <c r="C81" s="36">
        <v>1.4929490000000001</v>
      </c>
      <c r="D81" s="36">
        <v>1.451465</v>
      </c>
      <c r="E81" s="36">
        <v>1.4251050000000001</v>
      </c>
      <c r="F81" s="36">
        <v>1.403403</v>
      </c>
      <c r="G81" s="36">
        <v>1.358824</v>
      </c>
      <c r="H81" s="36">
        <v>1.3201270000000001</v>
      </c>
      <c r="I81" s="36">
        <v>1.2894460000000001</v>
      </c>
      <c r="J81" s="36">
        <v>1.265336</v>
      </c>
      <c r="K81" s="36">
        <v>1.2508220000000001</v>
      </c>
      <c r="L81" s="36">
        <v>1.235717</v>
      </c>
      <c r="M81" s="36">
        <v>1.223895</v>
      </c>
      <c r="N81" s="36">
        <v>1.2139439999999999</v>
      </c>
      <c r="O81" s="36">
        <v>1.2060649999999999</v>
      </c>
      <c r="P81" s="36">
        <v>1.2011160000000001</v>
      </c>
      <c r="Q81" s="36">
        <v>1.1672959999999999</v>
      </c>
      <c r="R81" s="36">
        <v>1.1369880000000001</v>
      </c>
      <c r="S81" s="36">
        <v>1.1123179999999999</v>
      </c>
      <c r="T81" s="36">
        <v>1.091718</v>
      </c>
      <c r="U81" s="36">
        <v>1.0733360000000001</v>
      </c>
      <c r="V81" s="36">
        <v>1.0584039999999999</v>
      </c>
      <c r="W81" s="36">
        <v>1.043971</v>
      </c>
      <c r="X81" s="36">
        <v>1.0315209999999999</v>
      </c>
      <c r="Y81" s="36">
        <v>1.0201769999999999</v>
      </c>
      <c r="Z81" s="36">
        <v>1.010554</v>
      </c>
      <c r="AA81" s="36">
        <v>0.97928800000000005</v>
      </c>
      <c r="AB81" s="36">
        <v>0.95177199999999995</v>
      </c>
      <c r="AC81" s="36">
        <v>0.92791699999999999</v>
      </c>
      <c r="AD81" s="36">
        <v>0.907586</v>
      </c>
      <c r="AE81" s="36">
        <v>0.88940600000000003</v>
      </c>
      <c r="AF81" s="36">
        <v>0.87184099999999998</v>
      </c>
      <c r="AG81" s="36">
        <v>0.85651999999999995</v>
      </c>
      <c r="AH81" s="36">
        <v>0.84356200000000003</v>
      </c>
      <c r="AI81" s="36">
        <v>0.83172100000000004</v>
      </c>
      <c r="AJ81" s="36">
        <v>0.82178099999999998</v>
      </c>
      <c r="AK81" s="36">
        <v>0.81210000000000004</v>
      </c>
      <c r="AL81" s="32">
        <v>-1.7443E-2</v>
      </c>
    </row>
    <row r="82" spans="1:38" ht="15" customHeight="1" x14ac:dyDescent="0.25">
      <c r="A82" s="14" t="s">
        <v>389</v>
      </c>
      <c r="B82" s="34" t="s">
        <v>23</v>
      </c>
      <c r="C82" s="36">
        <v>1.91761</v>
      </c>
      <c r="D82" s="36">
        <v>1.918107</v>
      </c>
      <c r="E82" s="36">
        <v>1.921875</v>
      </c>
      <c r="F82" s="36">
        <v>1.924579</v>
      </c>
      <c r="G82" s="36">
        <v>1.9247160000000001</v>
      </c>
      <c r="H82" s="36">
        <v>1.9125270000000001</v>
      </c>
      <c r="I82" s="36">
        <v>1.898258</v>
      </c>
      <c r="J82" s="36">
        <v>1.885815</v>
      </c>
      <c r="K82" s="36">
        <v>1.8844190000000001</v>
      </c>
      <c r="L82" s="36">
        <v>1.8809739999999999</v>
      </c>
      <c r="M82" s="36">
        <v>1.8800509999999999</v>
      </c>
      <c r="N82" s="36">
        <v>1.880174</v>
      </c>
      <c r="O82" s="36">
        <v>1.8818079999999999</v>
      </c>
      <c r="P82" s="36">
        <v>1.8868860000000001</v>
      </c>
      <c r="Q82" s="36">
        <v>1.8859729999999999</v>
      </c>
      <c r="R82" s="36">
        <v>1.884762</v>
      </c>
      <c r="S82" s="36">
        <v>1.8876189999999999</v>
      </c>
      <c r="T82" s="36">
        <v>1.8930039999999999</v>
      </c>
      <c r="U82" s="36">
        <v>1.897778</v>
      </c>
      <c r="V82" s="36">
        <v>1.905027</v>
      </c>
      <c r="W82" s="36">
        <v>1.9107810000000001</v>
      </c>
      <c r="X82" s="36">
        <v>1.917227</v>
      </c>
      <c r="Y82" s="36">
        <v>1.923635</v>
      </c>
      <c r="Z82" s="36">
        <v>1.931265</v>
      </c>
      <c r="AA82" s="36">
        <v>1.9379599999999999</v>
      </c>
      <c r="AB82" s="36">
        <v>1.943732</v>
      </c>
      <c r="AC82" s="36">
        <v>1.9492940000000001</v>
      </c>
      <c r="AD82" s="36">
        <v>1.9564790000000001</v>
      </c>
      <c r="AE82" s="36">
        <v>1.964208</v>
      </c>
      <c r="AF82" s="36">
        <v>1.971074</v>
      </c>
      <c r="AG82" s="36">
        <v>1.979544</v>
      </c>
      <c r="AH82" s="36">
        <v>1.9889840000000001</v>
      </c>
      <c r="AI82" s="36">
        <v>1.9987379999999999</v>
      </c>
      <c r="AJ82" s="36">
        <v>2.0095939999999999</v>
      </c>
      <c r="AK82" s="36">
        <v>2.0166919999999999</v>
      </c>
      <c r="AL82" s="32">
        <v>1.5200000000000001E-3</v>
      </c>
    </row>
    <row r="83" spans="1:38" ht="15" customHeight="1" x14ac:dyDescent="0.25">
      <c r="A83" s="14" t="s">
        <v>388</v>
      </c>
      <c r="B83" s="34" t="s">
        <v>457</v>
      </c>
      <c r="C83" s="36">
        <v>1.055928</v>
      </c>
      <c r="D83" s="36">
        <v>1.0211980000000001</v>
      </c>
      <c r="E83" s="36">
        <v>0.99592199999999997</v>
      </c>
      <c r="F83" s="36">
        <v>0.97232099999999999</v>
      </c>
      <c r="G83" s="36">
        <v>0.95463900000000002</v>
      </c>
      <c r="H83" s="36">
        <v>0.93752400000000002</v>
      </c>
      <c r="I83" s="36">
        <v>0.92270200000000002</v>
      </c>
      <c r="J83" s="36">
        <v>0.90987700000000005</v>
      </c>
      <c r="K83" s="36">
        <v>0.90390999999999999</v>
      </c>
      <c r="L83" s="36">
        <v>0.89868000000000003</v>
      </c>
      <c r="M83" s="36">
        <v>0.89482399999999995</v>
      </c>
      <c r="N83" s="36">
        <v>0.89291299999999996</v>
      </c>
      <c r="O83" s="36">
        <v>0.89335799999999999</v>
      </c>
      <c r="P83" s="36">
        <v>0.89597099999999996</v>
      </c>
      <c r="Q83" s="36">
        <v>0.89774200000000004</v>
      </c>
      <c r="R83" s="36">
        <v>0.90121200000000001</v>
      </c>
      <c r="S83" s="36">
        <v>0.90718299999999996</v>
      </c>
      <c r="T83" s="36">
        <v>0.913748</v>
      </c>
      <c r="U83" s="36">
        <v>0.91954999999999998</v>
      </c>
      <c r="V83" s="36">
        <v>0.92752100000000004</v>
      </c>
      <c r="W83" s="36">
        <v>0.9345</v>
      </c>
      <c r="X83" s="36">
        <v>0.94152599999999997</v>
      </c>
      <c r="Y83" s="36">
        <v>0.94828800000000002</v>
      </c>
      <c r="Z83" s="36">
        <v>0.95390200000000003</v>
      </c>
      <c r="AA83" s="36">
        <v>0.95948999999999995</v>
      </c>
      <c r="AB83" s="36">
        <v>0.96424600000000005</v>
      </c>
      <c r="AC83" s="36">
        <v>0.96574099999999996</v>
      </c>
      <c r="AD83" s="36">
        <v>0.96771399999999996</v>
      </c>
      <c r="AE83" s="36">
        <v>0.96680999999999995</v>
      </c>
      <c r="AF83" s="36">
        <v>0.96379400000000004</v>
      </c>
      <c r="AG83" s="36">
        <v>0.95966899999999999</v>
      </c>
      <c r="AH83" s="36">
        <v>0.95440199999999997</v>
      </c>
      <c r="AI83" s="36">
        <v>0.94469099999999995</v>
      </c>
      <c r="AJ83" s="36">
        <v>0.93363200000000002</v>
      </c>
      <c r="AK83" s="36">
        <v>0.91617899999999997</v>
      </c>
      <c r="AL83" s="32">
        <v>-3.2829999999999999E-3</v>
      </c>
    </row>
    <row r="84" spans="1:38" ht="15" customHeight="1" x14ac:dyDescent="0.25">
      <c r="A84" s="14" t="s">
        <v>387</v>
      </c>
      <c r="B84" s="34" t="s">
        <v>458</v>
      </c>
      <c r="C84" s="36">
        <v>0.99989700000000004</v>
      </c>
      <c r="D84" s="36">
        <v>1.0676870000000001</v>
      </c>
      <c r="E84" s="36">
        <v>1.137292</v>
      </c>
      <c r="F84" s="36">
        <v>1.2022060000000001</v>
      </c>
      <c r="G84" s="36">
        <v>1.264834</v>
      </c>
      <c r="H84" s="36">
        <v>1.319232</v>
      </c>
      <c r="I84" s="36">
        <v>1.3704160000000001</v>
      </c>
      <c r="J84" s="36">
        <v>1.4164000000000001</v>
      </c>
      <c r="K84" s="36">
        <v>1.466229</v>
      </c>
      <c r="L84" s="36">
        <v>1.5104789999999999</v>
      </c>
      <c r="M84" s="36">
        <v>1.552897</v>
      </c>
      <c r="N84" s="36">
        <v>1.5914649999999999</v>
      </c>
      <c r="O84" s="36">
        <v>1.6273610000000001</v>
      </c>
      <c r="P84" s="36">
        <v>1.663124</v>
      </c>
      <c r="Q84" s="36">
        <v>1.6956059999999999</v>
      </c>
      <c r="R84" s="36">
        <v>1.724289</v>
      </c>
      <c r="S84" s="36">
        <v>1.754621</v>
      </c>
      <c r="T84" s="36">
        <v>1.784</v>
      </c>
      <c r="U84" s="36">
        <v>1.8112269999999999</v>
      </c>
      <c r="V84" s="36">
        <v>1.839332</v>
      </c>
      <c r="W84" s="36">
        <v>1.8655679999999999</v>
      </c>
      <c r="X84" s="36">
        <v>1.891219</v>
      </c>
      <c r="Y84" s="36">
        <v>1.9172290000000001</v>
      </c>
      <c r="Z84" s="36">
        <v>1.9439930000000001</v>
      </c>
      <c r="AA84" s="36">
        <v>1.972629</v>
      </c>
      <c r="AB84" s="36">
        <v>2.0005649999999999</v>
      </c>
      <c r="AC84" s="36">
        <v>2.0294479999999999</v>
      </c>
      <c r="AD84" s="36">
        <v>2.0611969999999999</v>
      </c>
      <c r="AE84" s="36">
        <v>2.095704</v>
      </c>
      <c r="AF84" s="36">
        <v>2.1315759999999999</v>
      </c>
      <c r="AG84" s="36">
        <v>2.1710820000000002</v>
      </c>
      <c r="AH84" s="36">
        <v>2.2160139999999999</v>
      </c>
      <c r="AI84" s="36">
        <v>2.2649750000000002</v>
      </c>
      <c r="AJ84" s="36">
        <v>2.3183259999999999</v>
      </c>
      <c r="AK84" s="36">
        <v>2.3726859999999999</v>
      </c>
      <c r="AL84" s="32">
        <v>2.4493000000000001E-2</v>
      </c>
    </row>
    <row r="85" spans="1:38" ht="15" customHeight="1" x14ac:dyDescent="0.25">
      <c r="A85" s="14" t="s">
        <v>386</v>
      </c>
      <c r="B85" s="34" t="s">
        <v>33</v>
      </c>
      <c r="C85" s="36">
        <v>6.0473790000000003</v>
      </c>
      <c r="D85" s="36">
        <v>6.1413529999999996</v>
      </c>
      <c r="E85" s="36">
        <v>6.2754019999999997</v>
      </c>
      <c r="F85" s="36">
        <v>6.2690760000000001</v>
      </c>
      <c r="G85" s="36">
        <v>6.2321340000000003</v>
      </c>
      <c r="H85" s="36">
        <v>6.2226590000000002</v>
      </c>
      <c r="I85" s="36">
        <v>6.2334750000000003</v>
      </c>
      <c r="J85" s="36">
        <v>6.2548750000000002</v>
      </c>
      <c r="K85" s="36">
        <v>6.2984330000000002</v>
      </c>
      <c r="L85" s="36">
        <v>6.3418539999999997</v>
      </c>
      <c r="M85" s="36">
        <v>6.3885139999999998</v>
      </c>
      <c r="N85" s="36">
        <v>6.4338680000000004</v>
      </c>
      <c r="O85" s="36">
        <v>6.4803860000000002</v>
      </c>
      <c r="P85" s="36">
        <v>6.5296380000000003</v>
      </c>
      <c r="Q85" s="36">
        <v>6.5801369999999997</v>
      </c>
      <c r="R85" s="36">
        <v>6.6256640000000004</v>
      </c>
      <c r="S85" s="36">
        <v>6.682194</v>
      </c>
      <c r="T85" s="36">
        <v>6.7435049999999999</v>
      </c>
      <c r="U85" s="36">
        <v>6.803496</v>
      </c>
      <c r="V85" s="36">
        <v>6.8715820000000001</v>
      </c>
      <c r="W85" s="36">
        <v>6.9380179999999996</v>
      </c>
      <c r="X85" s="36">
        <v>7.0052269999999996</v>
      </c>
      <c r="Y85" s="36">
        <v>7.0766239999999998</v>
      </c>
      <c r="Z85" s="36">
        <v>7.1543289999999997</v>
      </c>
      <c r="AA85" s="36">
        <v>7.2374530000000004</v>
      </c>
      <c r="AB85" s="36">
        <v>7.320614</v>
      </c>
      <c r="AC85" s="36">
        <v>7.4062390000000002</v>
      </c>
      <c r="AD85" s="36">
        <v>7.5023669999999996</v>
      </c>
      <c r="AE85" s="36">
        <v>7.604476</v>
      </c>
      <c r="AF85" s="36">
        <v>7.7092910000000003</v>
      </c>
      <c r="AG85" s="36">
        <v>7.8215960000000004</v>
      </c>
      <c r="AH85" s="36">
        <v>7.9391160000000003</v>
      </c>
      <c r="AI85" s="36">
        <v>8.0616690000000002</v>
      </c>
      <c r="AJ85" s="36">
        <v>8.1907739999999993</v>
      </c>
      <c r="AK85" s="36">
        <v>8.3140680000000007</v>
      </c>
      <c r="AL85" s="32">
        <v>9.221E-3</v>
      </c>
    </row>
    <row r="86" spans="1:38" ht="15" customHeight="1" x14ac:dyDescent="0.25">
      <c r="A86" s="14" t="s">
        <v>385</v>
      </c>
      <c r="B86" s="31" t="s">
        <v>9</v>
      </c>
      <c r="C86" s="35">
        <v>18.162758</v>
      </c>
      <c r="D86" s="35">
        <v>18.005388</v>
      </c>
      <c r="E86" s="35">
        <v>18.274052000000001</v>
      </c>
      <c r="F86" s="35">
        <v>18.315556000000001</v>
      </c>
      <c r="G86" s="35">
        <v>18.216587000000001</v>
      </c>
      <c r="H86" s="35">
        <v>18.131519000000001</v>
      </c>
      <c r="I86" s="35">
        <v>18.084686000000001</v>
      </c>
      <c r="J86" s="35">
        <v>18.052139</v>
      </c>
      <c r="K86" s="35">
        <v>18.089839999999999</v>
      </c>
      <c r="L86" s="35">
        <v>18.116447000000001</v>
      </c>
      <c r="M86" s="35">
        <v>18.139483999999999</v>
      </c>
      <c r="N86" s="35">
        <v>18.167228999999999</v>
      </c>
      <c r="O86" s="35">
        <v>18.206316000000001</v>
      </c>
      <c r="P86" s="35">
        <v>18.259649</v>
      </c>
      <c r="Q86" s="35">
        <v>18.275943999999999</v>
      </c>
      <c r="R86" s="35">
        <v>18.288498000000001</v>
      </c>
      <c r="S86" s="35">
        <v>18.334581</v>
      </c>
      <c r="T86" s="35">
        <v>18.396618</v>
      </c>
      <c r="U86" s="35">
        <v>18.455767000000002</v>
      </c>
      <c r="V86" s="35">
        <v>18.537102000000001</v>
      </c>
      <c r="W86" s="35">
        <v>18.608601</v>
      </c>
      <c r="X86" s="35">
        <v>18.684752</v>
      </c>
      <c r="Y86" s="35">
        <v>18.766380000000002</v>
      </c>
      <c r="Z86" s="35">
        <v>18.860527000000001</v>
      </c>
      <c r="AA86" s="35">
        <v>18.937764999999999</v>
      </c>
      <c r="AB86" s="35">
        <v>19.016242999999999</v>
      </c>
      <c r="AC86" s="35">
        <v>19.098457</v>
      </c>
      <c r="AD86" s="35">
        <v>19.205214999999999</v>
      </c>
      <c r="AE86" s="35">
        <v>19.323955999999999</v>
      </c>
      <c r="AF86" s="35">
        <v>19.443504000000001</v>
      </c>
      <c r="AG86" s="35">
        <v>19.581669000000002</v>
      </c>
      <c r="AH86" s="35">
        <v>19.735893000000001</v>
      </c>
      <c r="AI86" s="35">
        <v>19.894798000000002</v>
      </c>
      <c r="AJ86" s="35">
        <v>20.068611000000001</v>
      </c>
      <c r="AK86" s="35">
        <v>20.227672999999999</v>
      </c>
      <c r="AL86" s="29">
        <v>3.5330000000000001E-3</v>
      </c>
    </row>
    <row r="88" spans="1:38" ht="15" customHeight="1" x14ac:dyDescent="0.25">
      <c r="B88" s="31" t="s">
        <v>36</v>
      </c>
    </row>
    <row r="89" spans="1:38" ht="15" customHeight="1" x14ac:dyDescent="0.25">
      <c r="A89" s="14" t="s">
        <v>384</v>
      </c>
      <c r="B89" s="34" t="s">
        <v>37</v>
      </c>
      <c r="C89" s="36">
        <v>6.9972999999999994E-2</v>
      </c>
      <c r="D89" s="36">
        <v>7.0401000000000005E-2</v>
      </c>
      <c r="E89" s="36">
        <v>7.077E-2</v>
      </c>
      <c r="F89" s="36">
        <v>7.1127999999999997E-2</v>
      </c>
      <c r="G89" s="36">
        <v>7.1525000000000005E-2</v>
      </c>
      <c r="H89" s="36">
        <v>7.1876999999999996E-2</v>
      </c>
      <c r="I89" s="36">
        <v>7.2012999999999994E-2</v>
      </c>
      <c r="J89" s="36">
        <v>7.2137000000000007E-2</v>
      </c>
      <c r="K89" s="36">
        <v>7.2256000000000001E-2</v>
      </c>
      <c r="L89" s="36">
        <v>7.2370000000000004E-2</v>
      </c>
      <c r="M89" s="36">
        <v>7.2484000000000007E-2</v>
      </c>
      <c r="N89" s="36">
        <v>7.2595999999999994E-2</v>
      </c>
      <c r="O89" s="36">
        <v>7.2711999999999999E-2</v>
      </c>
      <c r="P89" s="36">
        <v>7.2821999999999998E-2</v>
      </c>
      <c r="Q89" s="36">
        <v>7.3233000000000006E-2</v>
      </c>
      <c r="R89" s="36">
        <v>7.3629E-2</v>
      </c>
      <c r="S89" s="36">
        <v>7.4011999999999994E-2</v>
      </c>
      <c r="T89" s="36">
        <v>7.4378E-2</v>
      </c>
      <c r="U89" s="36">
        <v>7.4728000000000003E-2</v>
      </c>
      <c r="V89" s="36">
        <v>7.5061000000000003E-2</v>
      </c>
      <c r="W89" s="36">
        <v>7.5385999999999995E-2</v>
      </c>
      <c r="X89" s="36">
        <v>7.5685000000000002E-2</v>
      </c>
      <c r="Y89" s="36">
        <v>7.5964000000000004E-2</v>
      </c>
      <c r="Z89" s="36">
        <v>7.6232999999999995E-2</v>
      </c>
      <c r="AA89" s="36">
        <v>7.6492000000000004E-2</v>
      </c>
      <c r="AB89" s="36">
        <v>7.6741000000000004E-2</v>
      </c>
      <c r="AC89" s="36">
        <v>7.6979000000000006E-2</v>
      </c>
      <c r="AD89" s="36">
        <v>7.7202999999999994E-2</v>
      </c>
      <c r="AE89" s="36">
        <v>7.7419000000000002E-2</v>
      </c>
      <c r="AF89" s="36">
        <v>7.7627000000000002E-2</v>
      </c>
      <c r="AG89" s="36">
        <v>7.7826999999999993E-2</v>
      </c>
      <c r="AH89" s="36">
        <v>7.8018000000000004E-2</v>
      </c>
      <c r="AI89" s="36">
        <v>7.8205999999999998E-2</v>
      </c>
      <c r="AJ89" s="36">
        <v>7.8379000000000004E-2</v>
      </c>
      <c r="AK89" s="36">
        <v>7.8538999999999998E-2</v>
      </c>
      <c r="AL89" s="32">
        <v>3.32E-3</v>
      </c>
    </row>
    <row r="90" spans="1:38" ht="15" customHeight="1" x14ac:dyDescent="0.25">
      <c r="A90" s="14" t="s">
        <v>383</v>
      </c>
      <c r="B90" s="34" t="s">
        <v>38</v>
      </c>
      <c r="C90" s="36">
        <v>8.7126999999999996E-2</v>
      </c>
      <c r="D90" s="36">
        <v>0.10702</v>
      </c>
      <c r="E90" s="36">
        <v>0.128969</v>
      </c>
      <c r="F90" s="36">
        <v>0.151838</v>
      </c>
      <c r="G90" s="36">
        <v>0.173785</v>
      </c>
      <c r="H90" s="36">
        <v>0.19228400000000001</v>
      </c>
      <c r="I90" s="36">
        <v>0.20427000000000001</v>
      </c>
      <c r="J90" s="36">
        <v>0.208843</v>
      </c>
      <c r="K90" s="36">
        <v>0.214363</v>
      </c>
      <c r="L90" s="36">
        <v>0.22113099999999999</v>
      </c>
      <c r="M90" s="36">
        <v>0.22903000000000001</v>
      </c>
      <c r="N90" s="36">
        <v>0.238154</v>
      </c>
      <c r="O90" s="36">
        <v>0.24878</v>
      </c>
      <c r="P90" s="36">
        <v>0.261104</v>
      </c>
      <c r="Q90" s="36">
        <v>0.27549400000000002</v>
      </c>
      <c r="R90" s="36">
        <v>0.29088900000000001</v>
      </c>
      <c r="S90" s="36">
        <v>0.30712</v>
      </c>
      <c r="T90" s="36">
        <v>0.32403900000000002</v>
      </c>
      <c r="U90" s="36">
        <v>0.34159400000000001</v>
      </c>
      <c r="V90" s="36">
        <v>0.35972500000000002</v>
      </c>
      <c r="W90" s="36">
        <v>0.37822699999999998</v>
      </c>
      <c r="X90" s="36">
        <v>0.39710400000000001</v>
      </c>
      <c r="Y90" s="36">
        <v>0.41644199999999998</v>
      </c>
      <c r="Z90" s="36">
        <v>0.436278</v>
      </c>
      <c r="AA90" s="36">
        <v>0.45665</v>
      </c>
      <c r="AB90" s="36">
        <v>0.47728700000000002</v>
      </c>
      <c r="AC90" s="36">
        <v>0.49811699999999998</v>
      </c>
      <c r="AD90" s="36">
        <v>0.51911799999999997</v>
      </c>
      <c r="AE90" s="36">
        <v>0.54030900000000004</v>
      </c>
      <c r="AF90" s="36">
        <v>0.56162699999999999</v>
      </c>
      <c r="AG90" s="36">
        <v>0.58297399999999999</v>
      </c>
      <c r="AH90" s="36">
        <v>0.604437</v>
      </c>
      <c r="AI90" s="36">
        <v>0.62643199999999999</v>
      </c>
      <c r="AJ90" s="36">
        <v>0.64856899999999995</v>
      </c>
      <c r="AK90" s="36">
        <v>0.67052</v>
      </c>
      <c r="AL90" s="32">
        <v>5.7181999999999997E-2</v>
      </c>
    </row>
    <row r="91" spans="1:38" ht="15" customHeight="1" x14ac:dyDescent="0.25">
      <c r="A91" s="14" t="s">
        <v>382</v>
      </c>
      <c r="B91" s="34" t="s">
        <v>39</v>
      </c>
      <c r="C91" s="36">
        <v>6.8069999999999997E-3</v>
      </c>
      <c r="D91" s="36">
        <v>6.8069999999999997E-3</v>
      </c>
      <c r="E91" s="36">
        <v>6.8069999999999997E-3</v>
      </c>
      <c r="F91" s="36">
        <v>6.8069999999999997E-3</v>
      </c>
      <c r="G91" s="36">
        <v>6.8069999999999997E-3</v>
      </c>
      <c r="H91" s="36">
        <v>6.8069999999999997E-3</v>
      </c>
      <c r="I91" s="36">
        <v>6.8069999999999997E-3</v>
      </c>
      <c r="J91" s="36">
        <v>6.8069999999999997E-3</v>
      </c>
      <c r="K91" s="36">
        <v>6.8069999999999997E-3</v>
      </c>
      <c r="L91" s="36">
        <v>6.8069999999999997E-3</v>
      </c>
      <c r="M91" s="36">
        <v>6.8079999999999998E-3</v>
      </c>
      <c r="N91" s="36">
        <v>6.8079999999999998E-3</v>
      </c>
      <c r="O91" s="36">
        <v>6.8089999999999999E-3</v>
      </c>
      <c r="P91" s="36">
        <v>6.8110000000000002E-3</v>
      </c>
      <c r="Q91" s="36">
        <v>6.8190000000000004E-3</v>
      </c>
      <c r="R91" s="36">
        <v>6.8339999999999998E-3</v>
      </c>
      <c r="S91" s="36">
        <v>6.868E-3</v>
      </c>
      <c r="T91" s="36">
        <v>6.9560000000000004E-3</v>
      </c>
      <c r="U91" s="36">
        <v>7.1380000000000002E-3</v>
      </c>
      <c r="V91" s="36">
        <v>7.4450000000000002E-3</v>
      </c>
      <c r="W91" s="36">
        <v>7.8720000000000005E-3</v>
      </c>
      <c r="X91" s="36">
        <v>8.3909999999999992E-3</v>
      </c>
      <c r="Y91" s="36">
        <v>9.0170000000000007E-3</v>
      </c>
      <c r="Z91" s="36">
        <v>9.7599999999999996E-3</v>
      </c>
      <c r="AA91" s="36">
        <v>1.0656000000000001E-2</v>
      </c>
      <c r="AB91" s="36">
        <v>1.1598000000000001E-2</v>
      </c>
      <c r="AC91" s="36">
        <v>1.2553999999999999E-2</v>
      </c>
      <c r="AD91" s="36">
        <v>1.3540999999999999E-2</v>
      </c>
      <c r="AE91" s="36">
        <v>1.4543E-2</v>
      </c>
      <c r="AF91" s="36">
        <v>1.5554E-2</v>
      </c>
      <c r="AG91" s="36">
        <v>1.6537E-2</v>
      </c>
      <c r="AH91" s="36">
        <v>1.7507999999999999E-2</v>
      </c>
      <c r="AI91" s="36">
        <v>1.8481000000000001E-2</v>
      </c>
      <c r="AJ91" s="36">
        <v>1.9448E-2</v>
      </c>
      <c r="AK91" s="36">
        <v>2.0410999999999999E-2</v>
      </c>
      <c r="AL91" s="32">
        <v>3.3834999999999997E-2</v>
      </c>
    </row>
    <row r="92" spans="1:38" ht="15" customHeight="1" x14ac:dyDescent="0.25">
      <c r="A92" s="14" t="s">
        <v>381</v>
      </c>
      <c r="B92" s="31" t="s">
        <v>40</v>
      </c>
      <c r="C92" s="35">
        <v>0.163907</v>
      </c>
      <c r="D92" s="35">
        <v>0.184229</v>
      </c>
      <c r="E92" s="35">
        <v>0.20654700000000001</v>
      </c>
      <c r="F92" s="35">
        <v>0.22977300000000001</v>
      </c>
      <c r="G92" s="35">
        <v>0.25211699999999998</v>
      </c>
      <c r="H92" s="35">
        <v>0.27096900000000002</v>
      </c>
      <c r="I92" s="35">
        <v>0.28309000000000001</v>
      </c>
      <c r="J92" s="35">
        <v>0.28778799999999999</v>
      </c>
      <c r="K92" s="35">
        <v>0.29342600000000002</v>
      </c>
      <c r="L92" s="35">
        <v>0.30030800000000002</v>
      </c>
      <c r="M92" s="35">
        <v>0.30832100000000001</v>
      </c>
      <c r="N92" s="35">
        <v>0.31755800000000001</v>
      </c>
      <c r="O92" s="35">
        <v>0.32830100000000001</v>
      </c>
      <c r="P92" s="35">
        <v>0.34073700000000001</v>
      </c>
      <c r="Q92" s="35">
        <v>0.35554599999999997</v>
      </c>
      <c r="R92" s="35">
        <v>0.37135200000000002</v>
      </c>
      <c r="S92" s="35">
        <v>0.38800000000000001</v>
      </c>
      <c r="T92" s="35">
        <v>0.40537200000000001</v>
      </c>
      <c r="U92" s="35">
        <v>0.42346</v>
      </c>
      <c r="V92" s="35">
        <v>0.44223099999999999</v>
      </c>
      <c r="W92" s="35">
        <v>0.46148400000000001</v>
      </c>
      <c r="X92" s="35">
        <v>0.48118</v>
      </c>
      <c r="Y92" s="35">
        <v>0.50142399999999998</v>
      </c>
      <c r="Z92" s="35">
        <v>0.52227199999999996</v>
      </c>
      <c r="AA92" s="35">
        <v>0.543798</v>
      </c>
      <c r="AB92" s="35">
        <v>0.56562500000000004</v>
      </c>
      <c r="AC92" s="35">
        <v>0.58765000000000001</v>
      </c>
      <c r="AD92" s="35">
        <v>0.60986300000000004</v>
      </c>
      <c r="AE92" s="35">
        <v>0.63227100000000003</v>
      </c>
      <c r="AF92" s="35">
        <v>0.65480799999999995</v>
      </c>
      <c r="AG92" s="35">
        <v>0.677338</v>
      </c>
      <c r="AH92" s="35">
        <v>0.699963</v>
      </c>
      <c r="AI92" s="35">
        <v>0.72311899999999996</v>
      </c>
      <c r="AJ92" s="35">
        <v>0.74639599999999995</v>
      </c>
      <c r="AK92" s="35">
        <v>0.76946999999999999</v>
      </c>
      <c r="AL92" s="29">
        <v>4.4270999999999998E-2</v>
      </c>
    </row>
    <row r="94" spans="1:38" ht="15" customHeight="1" x14ac:dyDescent="0.25">
      <c r="B94" s="31" t="s">
        <v>41</v>
      </c>
    </row>
    <row r="95" spans="1:38" ht="15" customHeight="1" x14ac:dyDescent="0.25">
      <c r="A95" s="14" t="s">
        <v>380</v>
      </c>
      <c r="B95" s="34" t="s">
        <v>42</v>
      </c>
      <c r="C95" s="33">
        <v>5934</v>
      </c>
      <c r="D95" s="33">
        <v>6080</v>
      </c>
      <c r="E95" s="33">
        <v>6365</v>
      </c>
      <c r="F95" s="33">
        <v>6130</v>
      </c>
      <c r="G95" s="33">
        <v>6111</v>
      </c>
      <c r="H95" s="33">
        <v>6093</v>
      </c>
      <c r="I95" s="33">
        <v>6074</v>
      </c>
      <c r="J95" s="33">
        <v>6056</v>
      </c>
      <c r="K95" s="33">
        <v>6037</v>
      </c>
      <c r="L95" s="33">
        <v>6019</v>
      </c>
      <c r="M95" s="33">
        <v>6000</v>
      </c>
      <c r="N95" s="33">
        <v>5981</v>
      </c>
      <c r="O95" s="33">
        <v>5962</v>
      </c>
      <c r="P95" s="33">
        <v>5944</v>
      </c>
      <c r="Q95" s="33">
        <v>5925</v>
      </c>
      <c r="R95" s="33">
        <v>5906</v>
      </c>
      <c r="S95" s="33">
        <v>5887</v>
      </c>
      <c r="T95" s="33">
        <v>5868</v>
      </c>
      <c r="U95" s="33">
        <v>5849</v>
      </c>
      <c r="V95" s="33">
        <v>5830</v>
      </c>
      <c r="W95" s="33">
        <v>5811</v>
      </c>
      <c r="X95" s="33">
        <v>5792</v>
      </c>
      <c r="Y95" s="33">
        <v>5774</v>
      </c>
      <c r="Z95" s="33">
        <v>5755</v>
      </c>
      <c r="AA95" s="33">
        <v>5736</v>
      </c>
      <c r="AB95" s="33">
        <v>5717</v>
      </c>
      <c r="AC95" s="33">
        <v>5698</v>
      </c>
      <c r="AD95" s="33">
        <v>5679</v>
      </c>
      <c r="AE95" s="33">
        <v>5660</v>
      </c>
      <c r="AF95" s="33">
        <v>5641</v>
      </c>
      <c r="AG95" s="33">
        <v>5622</v>
      </c>
      <c r="AH95" s="33">
        <v>5603</v>
      </c>
      <c r="AI95" s="33">
        <v>5584</v>
      </c>
      <c r="AJ95" s="33">
        <v>5565</v>
      </c>
      <c r="AK95" s="33">
        <v>5546</v>
      </c>
      <c r="AL95" s="32">
        <v>-2.7820000000000002E-3</v>
      </c>
    </row>
    <row r="96" spans="1:38" ht="15" customHeight="1" x14ac:dyDescent="0.25">
      <c r="A96" s="14" t="s">
        <v>379</v>
      </c>
      <c r="B96" s="34" t="s">
        <v>43</v>
      </c>
      <c r="C96" s="33">
        <v>5363</v>
      </c>
      <c r="D96" s="33">
        <v>5345</v>
      </c>
      <c r="E96" s="33">
        <v>5741</v>
      </c>
      <c r="F96" s="33">
        <v>5528</v>
      </c>
      <c r="G96" s="33">
        <v>5512</v>
      </c>
      <c r="H96" s="33">
        <v>5496</v>
      </c>
      <c r="I96" s="33">
        <v>5480</v>
      </c>
      <c r="J96" s="33">
        <v>5464</v>
      </c>
      <c r="K96" s="33">
        <v>5448</v>
      </c>
      <c r="L96" s="33">
        <v>5432</v>
      </c>
      <c r="M96" s="33">
        <v>5416</v>
      </c>
      <c r="N96" s="33">
        <v>5399</v>
      </c>
      <c r="O96" s="33">
        <v>5383</v>
      </c>
      <c r="P96" s="33">
        <v>5367</v>
      </c>
      <c r="Q96" s="33">
        <v>5351</v>
      </c>
      <c r="R96" s="33">
        <v>5335</v>
      </c>
      <c r="S96" s="33">
        <v>5319</v>
      </c>
      <c r="T96" s="33">
        <v>5303</v>
      </c>
      <c r="U96" s="33">
        <v>5287</v>
      </c>
      <c r="V96" s="33">
        <v>5271</v>
      </c>
      <c r="W96" s="33">
        <v>5255</v>
      </c>
      <c r="X96" s="33">
        <v>5239</v>
      </c>
      <c r="Y96" s="33">
        <v>5223</v>
      </c>
      <c r="Z96" s="33">
        <v>5207</v>
      </c>
      <c r="AA96" s="33">
        <v>5191</v>
      </c>
      <c r="AB96" s="33">
        <v>5175</v>
      </c>
      <c r="AC96" s="33">
        <v>5159</v>
      </c>
      <c r="AD96" s="33">
        <v>5142</v>
      </c>
      <c r="AE96" s="33">
        <v>5126</v>
      </c>
      <c r="AF96" s="33">
        <v>5110</v>
      </c>
      <c r="AG96" s="33">
        <v>5094</v>
      </c>
      <c r="AH96" s="33">
        <v>5078</v>
      </c>
      <c r="AI96" s="33">
        <v>5062</v>
      </c>
      <c r="AJ96" s="33">
        <v>5046</v>
      </c>
      <c r="AK96" s="33">
        <v>5030</v>
      </c>
      <c r="AL96" s="32">
        <v>-1.8389999999999999E-3</v>
      </c>
    </row>
    <row r="97" spans="1:38" ht="15" customHeight="1" x14ac:dyDescent="0.25">
      <c r="A97" s="14" t="s">
        <v>378</v>
      </c>
      <c r="B97" s="34" t="s">
        <v>44</v>
      </c>
      <c r="C97" s="33">
        <v>5703</v>
      </c>
      <c r="D97" s="33">
        <v>5671</v>
      </c>
      <c r="E97" s="33">
        <v>6257</v>
      </c>
      <c r="F97" s="33">
        <v>6145</v>
      </c>
      <c r="G97" s="33">
        <v>6138</v>
      </c>
      <c r="H97" s="33">
        <v>6131</v>
      </c>
      <c r="I97" s="33">
        <v>6123</v>
      </c>
      <c r="J97" s="33">
        <v>6116</v>
      </c>
      <c r="K97" s="33">
        <v>6108</v>
      </c>
      <c r="L97" s="33">
        <v>6101</v>
      </c>
      <c r="M97" s="33">
        <v>6093</v>
      </c>
      <c r="N97" s="33">
        <v>6086</v>
      </c>
      <c r="O97" s="33">
        <v>6078</v>
      </c>
      <c r="P97" s="33">
        <v>6071</v>
      </c>
      <c r="Q97" s="33">
        <v>6063</v>
      </c>
      <c r="R97" s="33">
        <v>6056</v>
      </c>
      <c r="S97" s="33">
        <v>6048</v>
      </c>
      <c r="T97" s="33">
        <v>6041</v>
      </c>
      <c r="U97" s="33">
        <v>6033</v>
      </c>
      <c r="V97" s="33">
        <v>6026</v>
      </c>
      <c r="W97" s="33">
        <v>6018</v>
      </c>
      <c r="X97" s="33">
        <v>6011</v>
      </c>
      <c r="Y97" s="33">
        <v>6003</v>
      </c>
      <c r="Z97" s="33">
        <v>5996</v>
      </c>
      <c r="AA97" s="33">
        <v>5988</v>
      </c>
      <c r="AB97" s="33">
        <v>5980</v>
      </c>
      <c r="AC97" s="33">
        <v>5973</v>
      </c>
      <c r="AD97" s="33">
        <v>5965</v>
      </c>
      <c r="AE97" s="33">
        <v>5958</v>
      </c>
      <c r="AF97" s="33">
        <v>5950</v>
      </c>
      <c r="AG97" s="33">
        <v>5943</v>
      </c>
      <c r="AH97" s="33">
        <v>5935</v>
      </c>
      <c r="AI97" s="33">
        <v>5927</v>
      </c>
      <c r="AJ97" s="33">
        <v>5920</v>
      </c>
      <c r="AK97" s="33">
        <v>5912</v>
      </c>
      <c r="AL97" s="32">
        <v>1.2620000000000001E-3</v>
      </c>
    </row>
    <row r="98" spans="1:38" ht="15" customHeight="1" x14ac:dyDescent="0.25">
      <c r="A98" s="14" t="s">
        <v>377</v>
      </c>
      <c r="B98" s="34" t="s">
        <v>45</v>
      </c>
      <c r="C98" s="33">
        <v>5787</v>
      </c>
      <c r="D98" s="33">
        <v>6049</v>
      </c>
      <c r="E98" s="33">
        <v>6503</v>
      </c>
      <c r="F98" s="33">
        <v>6403</v>
      </c>
      <c r="G98" s="33">
        <v>6398</v>
      </c>
      <c r="H98" s="33">
        <v>6392</v>
      </c>
      <c r="I98" s="33">
        <v>6386</v>
      </c>
      <c r="J98" s="33">
        <v>6380</v>
      </c>
      <c r="K98" s="33">
        <v>6374</v>
      </c>
      <c r="L98" s="33">
        <v>6367</v>
      </c>
      <c r="M98" s="33">
        <v>6361</v>
      </c>
      <c r="N98" s="33">
        <v>6354</v>
      </c>
      <c r="O98" s="33">
        <v>6347</v>
      </c>
      <c r="P98" s="33">
        <v>6341</v>
      </c>
      <c r="Q98" s="33">
        <v>6334</v>
      </c>
      <c r="R98" s="33">
        <v>6327</v>
      </c>
      <c r="S98" s="33">
        <v>6320</v>
      </c>
      <c r="T98" s="33">
        <v>6313</v>
      </c>
      <c r="U98" s="33">
        <v>6305</v>
      </c>
      <c r="V98" s="33">
        <v>6298</v>
      </c>
      <c r="W98" s="33">
        <v>6291</v>
      </c>
      <c r="X98" s="33">
        <v>6284</v>
      </c>
      <c r="Y98" s="33">
        <v>6277</v>
      </c>
      <c r="Z98" s="33">
        <v>6269</v>
      </c>
      <c r="AA98" s="33">
        <v>6262</v>
      </c>
      <c r="AB98" s="33">
        <v>6255</v>
      </c>
      <c r="AC98" s="33">
        <v>6247</v>
      </c>
      <c r="AD98" s="33">
        <v>6240</v>
      </c>
      <c r="AE98" s="33">
        <v>6232</v>
      </c>
      <c r="AF98" s="33">
        <v>6225</v>
      </c>
      <c r="AG98" s="33">
        <v>6217</v>
      </c>
      <c r="AH98" s="33">
        <v>6210</v>
      </c>
      <c r="AI98" s="33">
        <v>6202</v>
      </c>
      <c r="AJ98" s="33">
        <v>6195</v>
      </c>
      <c r="AK98" s="33">
        <v>6187</v>
      </c>
      <c r="AL98" s="32">
        <v>6.8400000000000004E-4</v>
      </c>
    </row>
    <row r="99" spans="1:38" ht="15" customHeight="1" x14ac:dyDescent="0.25">
      <c r="A99" s="14" t="s">
        <v>376</v>
      </c>
      <c r="B99" s="34" t="s">
        <v>46</v>
      </c>
      <c r="C99" s="33">
        <v>2452</v>
      </c>
      <c r="D99" s="33">
        <v>2266</v>
      </c>
      <c r="E99" s="33">
        <v>2633</v>
      </c>
      <c r="F99" s="33">
        <v>2561</v>
      </c>
      <c r="G99" s="33">
        <v>2552</v>
      </c>
      <c r="H99" s="33">
        <v>2542</v>
      </c>
      <c r="I99" s="33">
        <v>2533</v>
      </c>
      <c r="J99" s="33">
        <v>2524</v>
      </c>
      <c r="K99" s="33">
        <v>2515</v>
      </c>
      <c r="L99" s="33">
        <v>2506</v>
      </c>
      <c r="M99" s="33">
        <v>2497</v>
      </c>
      <c r="N99" s="33">
        <v>2488</v>
      </c>
      <c r="O99" s="33">
        <v>2479</v>
      </c>
      <c r="P99" s="33">
        <v>2470</v>
      </c>
      <c r="Q99" s="33">
        <v>2461</v>
      </c>
      <c r="R99" s="33">
        <v>2452</v>
      </c>
      <c r="S99" s="33">
        <v>2443</v>
      </c>
      <c r="T99" s="33">
        <v>2434</v>
      </c>
      <c r="U99" s="33">
        <v>2425</v>
      </c>
      <c r="V99" s="33">
        <v>2417</v>
      </c>
      <c r="W99" s="33">
        <v>2408</v>
      </c>
      <c r="X99" s="33">
        <v>2399</v>
      </c>
      <c r="Y99" s="33">
        <v>2390</v>
      </c>
      <c r="Z99" s="33">
        <v>2381</v>
      </c>
      <c r="AA99" s="33">
        <v>2372</v>
      </c>
      <c r="AB99" s="33">
        <v>2363</v>
      </c>
      <c r="AC99" s="33">
        <v>2354</v>
      </c>
      <c r="AD99" s="33">
        <v>2345</v>
      </c>
      <c r="AE99" s="33">
        <v>2337</v>
      </c>
      <c r="AF99" s="33">
        <v>2328</v>
      </c>
      <c r="AG99" s="33">
        <v>2319</v>
      </c>
      <c r="AH99" s="33">
        <v>2310</v>
      </c>
      <c r="AI99" s="33">
        <v>2301</v>
      </c>
      <c r="AJ99" s="33">
        <v>2293</v>
      </c>
      <c r="AK99" s="33">
        <v>2284</v>
      </c>
      <c r="AL99" s="32">
        <v>2.4000000000000001E-4</v>
      </c>
    </row>
    <row r="100" spans="1:38" ht="15" customHeight="1" x14ac:dyDescent="0.25">
      <c r="A100" s="14" t="s">
        <v>375</v>
      </c>
      <c r="B100" s="34" t="s">
        <v>47</v>
      </c>
      <c r="C100" s="33">
        <v>3093</v>
      </c>
      <c r="D100" s="33">
        <v>2862</v>
      </c>
      <c r="E100" s="33">
        <v>3415</v>
      </c>
      <c r="F100" s="33">
        <v>3364</v>
      </c>
      <c r="G100" s="33">
        <v>3359</v>
      </c>
      <c r="H100" s="33">
        <v>3354</v>
      </c>
      <c r="I100" s="33">
        <v>3349</v>
      </c>
      <c r="J100" s="33">
        <v>3344</v>
      </c>
      <c r="K100" s="33">
        <v>3339</v>
      </c>
      <c r="L100" s="33">
        <v>3334</v>
      </c>
      <c r="M100" s="33">
        <v>3329</v>
      </c>
      <c r="N100" s="33">
        <v>3324</v>
      </c>
      <c r="O100" s="33">
        <v>3319</v>
      </c>
      <c r="P100" s="33">
        <v>3314</v>
      </c>
      <c r="Q100" s="33">
        <v>3309</v>
      </c>
      <c r="R100" s="33">
        <v>3304</v>
      </c>
      <c r="S100" s="33">
        <v>3299</v>
      </c>
      <c r="T100" s="33">
        <v>3294</v>
      </c>
      <c r="U100" s="33">
        <v>3289</v>
      </c>
      <c r="V100" s="33">
        <v>3284</v>
      </c>
      <c r="W100" s="33">
        <v>3278</v>
      </c>
      <c r="X100" s="33">
        <v>3273</v>
      </c>
      <c r="Y100" s="33">
        <v>3268</v>
      </c>
      <c r="Z100" s="33">
        <v>3262</v>
      </c>
      <c r="AA100" s="33">
        <v>3257</v>
      </c>
      <c r="AB100" s="33">
        <v>3252</v>
      </c>
      <c r="AC100" s="33">
        <v>3246</v>
      </c>
      <c r="AD100" s="33">
        <v>3241</v>
      </c>
      <c r="AE100" s="33">
        <v>3236</v>
      </c>
      <c r="AF100" s="33">
        <v>3230</v>
      </c>
      <c r="AG100" s="33">
        <v>3225</v>
      </c>
      <c r="AH100" s="33">
        <v>3220</v>
      </c>
      <c r="AI100" s="33">
        <v>3214</v>
      </c>
      <c r="AJ100" s="33">
        <v>3209</v>
      </c>
      <c r="AK100" s="33">
        <v>3203</v>
      </c>
      <c r="AL100" s="32">
        <v>3.4169999999999999E-3</v>
      </c>
    </row>
    <row r="101" spans="1:38" ht="15" customHeight="1" x14ac:dyDescent="0.25">
      <c r="A101" s="14" t="s">
        <v>374</v>
      </c>
      <c r="B101" s="34" t="s">
        <v>48</v>
      </c>
      <c r="C101" s="33">
        <v>1752</v>
      </c>
      <c r="D101" s="33">
        <v>1635</v>
      </c>
      <c r="E101" s="33">
        <v>2019</v>
      </c>
      <c r="F101" s="33">
        <v>2006</v>
      </c>
      <c r="G101" s="33">
        <v>1998</v>
      </c>
      <c r="H101" s="33">
        <v>1989</v>
      </c>
      <c r="I101" s="33">
        <v>1981</v>
      </c>
      <c r="J101" s="33">
        <v>1973</v>
      </c>
      <c r="K101" s="33">
        <v>1964</v>
      </c>
      <c r="L101" s="33">
        <v>1956</v>
      </c>
      <c r="M101" s="33">
        <v>1948</v>
      </c>
      <c r="N101" s="33">
        <v>1940</v>
      </c>
      <c r="O101" s="33">
        <v>1931</v>
      </c>
      <c r="P101" s="33">
        <v>1923</v>
      </c>
      <c r="Q101" s="33">
        <v>1915</v>
      </c>
      <c r="R101" s="33">
        <v>1907</v>
      </c>
      <c r="S101" s="33">
        <v>1899</v>
      </c>
      <c r="T101" s="33">
        <v>1891</v>
      </c>
      <c r="U101" s="33">
        <v>1882</v>
      </c>
      <c r="V101" s="33">
        <v>1874</v>
      </c>
      <c r="W101" s="33">
        <v>1866</v>
      </c>
      <c r="X101" s="33">
        <v>1858</v>
      </c>
      <c r="Y101" s="33">
        <v>1850</v>
      </c>
      <c r="Z101" s="33">
        <v>1842</v>
      </c>
      <c r="AA101" s="33">
        <v>1834</v>
      </c>
      <c r="AB101" s="33">
        <v>1826</v>
      </c>
      <c r="AC101" s="33">
        <v>1818</v>
      </c>
      <c r="AD101" s="33">
        <v>1810</v>
      </c>
      <c r="AE101" s="33">
        <v>1802</v>
      </c>
      <c r="AF101" s="33">
        <v>1794</v>
      </c>
      <c r="AG101" s="33">
        <v>1786</v>
      </c>
      <c r="AH101" s="33">
        <v>1778</v>
      </c>
      <c r="AI101" s="33">
        <v>1770</v>
      </c>
      <c r="AJ101" s="33">
        <v>1762</v>
      </c>
      <c r="AK101" s="33">
        <v>1754</v>
      </c>
      <c r="AL101" s="32">
        <v>2.1310000000000001E-3</v>
      </c>
    </row>
    <row r="102" spans="1:38" ht="15" customHeight="1" x14ac:dyDescent="0.25">
      <c r="A102" s="14" t="s">
        <v>373</v>
      </c>
      <c r="B102" s="34" t="s">
        <v>49</v>
      </c>
      <c r="C102" s="33">
        <v>4615</v>
      </c>
      <c r="D102" s="33">
        <v>4746</v>
      </c>
      <c r="E102" s="33">
        <v>4846</v>
      </c>
      <c r="F102" s="33">
        <v>4817</v>
      </c>
      <c r="G102" s="33">
        <v>4804</v>
      </c>
      <c r="H102" s="33">
        <v>4791</v>
      </c>
      <c r="I102" s="33">
        <v>4777</v>
      </c>
      <c r="J102" s="33">
        <v>4764</v>
      </c>
      <c r="K102" s="33">
        <v>4751</v>
      </c>
      <c r="L102" s="33">
        <v>4737</v>
      </c>
      <c r="M102" s="33">
        <v>4723</v>
      </c>
      <c r="N102" s="33">
        <v>4710</v>
      </c>
      <c r="O102" s="33">
        <v>4696</v>
      </c>
      <c r="P102" s="33">
        <v>4681</v>
      </c>
      <c r="Q102" s="33">
        <v>4667</v>
      </c>
      <c r="R102" s="33">
        <v>4652</v>
      </c>
      <c r="S102" s="33">
        <v>4638</v>
      </c>
      <c r="T102" s="33">
        <v>4623</v>
      </c>
      <c r="U102" s="33">
        <v>4608</v>
      </c>
      <c r="V102" s="33">
        <v>4593</v>
      </c>
      <c r="W102" s="33">
        <v>4578</v>
      </c>
      <c r="X102" s="33">
        <v>4563</v>
      </c>
      <c r="Y102" s="33">
        <v>4548</v>
      </c>
      <c r="Z102" s="33">
        <v>4533</v>
      </c>
      <c r="AA102" s="33">
        <v>4518</v>
      </c>
      <c r="AB102" s="33">
        <v>4503</v>
      </c>
      <c r="AC102" s="33">
        <v>4488</v>
      </c>
      <c r="AD102" s="33">
        <v>4473</v>
      </c>
      <c r="AE102" s="33">
        <v>4458</v>
      </c>
      <c r="AF102" s="33">
        <v>4443</v>
      </c>
      <c r="AG102" s="33">
        <v>4429</v>
      </c>
      <c r="AH102" s="33">
        <v>4414</v>
      </c>
      <c r="AI102" s="33">
        <v>4399</v>
      </c>
      <c r="AJ102" s="33">
        <v>4384</v>
      </c>
      <c r="AK102" s="33">
        <v>4369</v>
      </c>
      <c r="AL102" s="32">
        <v>-2.5049999999999998E-3</v>
      </c>
    </row>
    <row r="103" spans="1:38" ht="15" customHeight="1" x14ac:dyDescent="0.25">
      <c r="A103" s="14" t="s">
        <v>372</v>
      </c>
      <c r="B103" s="34" t="s">
        <v>50</v>
      </c>
      <c r="C103" s="33">
        <v>3033</v>
      </c>
      <c r="D103" s="33">
        <v>3401</v>
      </c>
      <c r="E103" s="33">
        <v>3456</v>
      </c>
      <c r="F103" s="33">
        <v>3291</v>
      </c>
      <c r="G103" s="33">
        <v>3282</v>
      </c>
      <c r="H103" s="33">
        <v>3274</v>
      </c>
      <c r="I103" s="33">
        <v>3265</v>
      </c>
      <c r="J103" s="33">
        <v>3256</v>
      </c>
      <c r="K103" s="33">
        <v>3246</v>
      </c>
      <c r="L103" s="33">
        <v>3237</v>
      </c>
      <c r="M103" s="33">
        <v>3228</v>
      </c>
      <c r="N103" s="33">
        <v>3218</v>
      </c>
      <c r="O103" s="33">
        <v>3208</v>
      </c>
      <c r="P103" s="33">
        <v>3199</v>
      </c>
      <c r="Q103" s="33">
        <v>3189</v>
      </c>
      <c r="R103" s="33">
        <v>3179</v>
      </c>
      <c r="S103" s="33">
        <v>3169</v>
      </c>
      <c r="T103" s="33">
        <v>3160</v>
      </c>
      <c r="U103" s="33">
        <v>3150</v>
      </c>
      <c r="V103" s="33">
        <v>3140</v>
      </c>
      <c r="W103" s="33">
        <v>3130</v>
      </c>
      <c r="X103" s="33">
        <v>3120</v>
      </c>
      <c r="Y103" s="33">
        <v>3110</v>
      </c>
      <c r="Z103" s="33">
        <v>3100</v>
      </c>
      <c r="AA103" s="33">
        <v>3090</v>
      </c>
      <c r="AB103" s="33">
        <v>3080</v>
      </c>
      <c r="AC103" s="33">
        <v>3070</v>
      </c>
      <c r="AD103" s="33">
        <v>3060</v>
      </c>
      <c r="AE103" s="33">
        <v>3050</v>
      </c>
      <c r="AF103" s="33">
        <v>3040</v>
      </c>
      <c r="AG103" s="33">
        <v>3030</v>
      </c>
      <c r="AH103" s="33">
        <v>3019</v>
      </c>
      <c r="AI103" s="33">
        <v>3009</v>
      </c>
      <c r="AJ103" s="33">
        <v>2999</v>
      </c>
      <c r="AK103" s="33">
        <v>2989</v>
      </c>
      <c r="AL103" s="32">
        <v>-3.9050000000000001E-3</v>
      </c>
    </row>
    <row r="104" spans="1:38" ht="15" customHeight="1" x14ac:dyDescent="0.25">
      <c r="A104" s="14" t="s">
        <v>371</v>
      </c>
      <c r="B104" s="31" t="s">
        <v>51</v>
      </c>
      <c r="C104" s="30">
        <v>3879.3735350000002</v>
      </c>
      <c r="D104" s="30">
        <v>3895.8657229999999</v>
      </c>
      <c r="E104" s="30">
        <v>4235.9653319999998</v>
      </c>
      <c r="F104" s="30">
        <v>4122.1064450000003</v>
      </c>
      <c r="G104" s="30">
        <v>4107.0507809999999</v>
      </c>
      <c r="H104" s="30">
        <v>4091.9643550000001</v>
      </c>
      <c r="I104" s="30">
        <v>4076.8759770000001</v>
      </c>
      <c r="J104" s="30">
        <v>4062.125732</v>
      </c>
      <c r="K104" s="30">
        <v>4046.9584960000002</v>
      </c>
      <c r="L104" s="30">
        <v>4032.1723630000001</v>
      </c>
      <c r="M104" s="30">
        <v>4017.3159179999998</v>
      </c>
      <c r="N104" s="30">
        <v>4002.3715820000002</v>
      </c>
      <c r="O104" s="30">
        <v>3987.2446289999998</v>
      </c>
      <c r="P104" s="30">
        <v>3972.6066890000002</v>
      </c>
      <c r="Q104" s="30">
        <v>3957.6616210000002</v>
      </c>
      <c r="R104" s="30">
        <v>3942.7841800000001</v>
      </c>
      <c r="S104" s="30">
        <v>3927.8701169999999</v>
      </c>
      <c r="T104" s="30">
        <v>3913.1945799999999</v>
      </c>
      <c r="U104" s="30">
        <v>3898.0429690000001</v>
      </c>
      <c r="V104" s="30">
        <v>3883.438721</v>
      </c>
      <c r="W104" s="30">
        <v>3868.4372560000002</v>
      </c>
      <c r="X104" s="30">
        <v>3853.6186520000001</v>
      </c>
      <c r="Y104" s="30">
        <v>3838.7067870000001</v>
      </c>
      <c r="Z104" s="30">
        <v>3823.7536620000001</v>
      </c>
      <c r="AA104" s="30">
        <v>3808.7739259999998</v>
      </c>
      <c r="AB104" s="30">
        <v>3793.7829590000001</v>
      </c>
      <c r="AC104" s="30">
        <v>3778.7871089999999</v>
      </c>
      <c r="AD104" s="30">
        <v>3763.657471</v>
      </c>
      <c r="AE104" s="30">
        <v>3748.90625</v>
      </c>
      <c r="AF104" s="30">
        <v>3733.8166500000002</v>
      </c>
      <c r="AG104" s="30">
        <v>3718.9658199999999</v>
      </c>
      <c r="AH104" s="30">
        <v>3703.8620609999998</v>
      </c>
      <c r="AI104" s="30">
        <v>3688.9240719999998</v>
      </c>
      <c r="AJ104" s="30">
        <v>3674.6137699999999</v>
      </c>
      <c r="AK104" s="30">
        <v>3659.946289</v>
      </c>
      <c r="AL104" s="29">
        <v>-1.8910000000000001E-3</v>
      </c>
    </row>
    <row r="106" spans="1:38" ht="15" customHeight="1" x14ac:dyDescent="0.25">
      <c r="B106" s="31" t="s">
        <v>52</v>
      </c>
    </row>
    <row r="107" spans="1:38" ht="15" customHeight="1" x14ac:dyDescent="0.25">
      <c r="A107" s="14" t="s">
        <v>370</v>
      </c>
      <c r="B107" s="34" t="s">
        <v>42</v>
      </c>
      <c r="C107" s="33">
        <v>620</v>
      </c>
      <c r="D107" s="33">
        <v>440</v>
      </c>
      <c r="E107" s="33">
        <v>481</v>
      </c>
      <c r="F107" s="33">
        <v>557</v>
      </c>
      <c r="G107" s="33">
        <v>562</v>
      </c>
      <c r="H107" s="33">
        <v>567</v>
      </c>
      <c r="I107" s="33">
        <v>573</v>
      </c>
      <c r="J107" s="33">
        <v>578</v>
      </c>
      <c r="K107" s="33">
        <v>584</v>
      </c>
      <c r="L107" s="33">
        <v>589</v>
      </c>
      <c r="M107" s="33">
        <v>595</v>
      </c>
      <c r="N107" s="33">
        <v>600</v>
      </c>
      <c r="O107" s="33">
        <v>606</v>
      </c>
      <c r="P107" s="33">
        <v>611</v>
      </c>
      <c r="Q107" s="33">
        <v>617</v>
      </c>
      <c r="R107" s="33">
        <v>622</v>
      </c>
      <c r="S107" s="33">
        <v>628</v>
      </c>
      <c r="T107" s="33">
        <v>633</v>
      </c>
      <c r="U107" s="33">
        <v>639</v>
      </c>
      <c r="V107" s="33">
        <v>644</v>
      </c>
      <c r="W107" s="33">
        <v>650</v>
      </c>
      <c r="X107" s="33">
        <v>655</v>
      </c>
      <c r="Y107" s="33">
        <v>661</v>
      </c>
      <c r="Z107" s="33">
        <v>667</v>
      </c>
      <c r="AA107" s="33">
        <v>672</v>
      </c>
      <c r="AB107" s="33">
        <v>678</v>
      </c>
      <c r="AC107" s="33">
        <v>683</v>
      </c>
      <c r="AD107" s="33">
        <v>689</v>
      </c>
      <c r="AE107" s="33">
        <v>694</v>
      </c>
      <c r="AF107" s="33">
        <v>700</v>
      </c>
      <c r="AG107" s="33">
        <v>705</v>
      </c>
      <c r="AH107" s="33">
        <v>711</v>
      </c>
      <c r="AI107" s="33">
        <v>717</v>
      </c>
      <c r="AJ107" s="33">
        <v>722</v>
      </c>
      <c r="AK107" s="33">
        <v>728</v>
      </c>
      <c r="AL107" s="32">
        <v>1.5375E-2</v>
      </c>
    </row>
    <row r="108" spans="1:38" ht="15" customHeight="1" x14ac:dyDescent="0.25">
      <c r="A108" s="14" t="s">
        <v>369</v>
      </c>
      <c r="B108" s="34" t="s">
        <v>43</v>
      </c>
      <c r="C108" s="33">
        <v>882</v>
      </c>
      <c r="D108" s="33">
        <v>642</v>
      </c>
      <c r="E108" s="33">
        <v>664</v>
      </c>
      <c r="F108" s="33">
        <v>789</v>
      </c>
      <c r="G108" s="33">
        <v>796</v>
      </c>
      <c r="H108" s="33">
        <v>803</v>
      </c>
      <c r="I108" s="33">
        <v>810</v>
      </c>
      <c r="J108" s="33">
        <v>817</v>
      </c>
      <c r="K108" s="33">
        <v>824</v>
      </c>
      <c r="L108" s="33">
        <v>831</v>
      </c>
      <c r="M108" s="33">
        <v>838</v>
      </c>
      <c r="N108" s="33">
        <v>845</v>
      </c>
      <c r="O108" s="33">
        <v>852</v>
      </c>
      <c r="P108" s="33">
        <v>858</v>
      </c>
      <c r="Q108" s="33">
        <v>865</v>
      </c>
      <c r="R108" s="33">
        <v>872</v>
      </c>
      <c r="S108" s="33">
        <v>879</v>
      </c>
      <c r="T108" s="33">
        <v>886</v>
      </c>
      <c r="U108" s="33">
        <v>893</v>
      </c>
      <c r="V108" s="33">
        <v>900</v>
      </c>
      <c r="W108" s="33">
        <v>907</v>
      </c>
      <c r="X108" s="33">
        <v>914</v>
      </c>
      <c r="Y108" s="33">
        <v>921</v>
      </c>
      <c r="Z108" s="33">
        <v>928</v>
      </c>
      <c r="AA108" s="33">
        <v>935</v>
      </c>
      <c r="AB108" s="33">
        <v>942</v>
      </c>
      <c r="AC108" s="33">
        <v>949</v>
      </c>
      <c r="AD108" s="33">
        <v>956</v>
      </c>
      <c r="AE108" s="33">
        <v>963</v>
      </c>
      <c r="AF108" s="33">
        <v>969</v>
      </c>
      <c r="AG108" s="33">
        <v>976</v>
      </c>
      <c r="AH108" s="33">
        <v>983</v>
      </c>
      <c r="AI108" s="33">
        <v>990</v>
      </c>
      <c r="AJ108" s="33">
        <v>997</v>
      </c>
      <c r="AK108" s="33">
        <v>1004</v>
      </c>
      <c r="AL108" s="32">
        <v>1.3643000000000001E-2</v>
      </c>
    </row>
    <row r="109" spans="1:38" ht="15" customHeight="1" x14ac:dyDescent="0.25">
      <c r="A109" s="14" t="s">
        <v>368</v>
      </c>
      <c r="B109" s="34" t="s">
        <v>44</v>
      </c>
      <c r="C109" s="33">
        <v>957</v>
      </c>
      <c r="D109" s="33">
        <v>698</v>
      </c>
      <c r="E109" s="33">
        <v>729</v>
      </c>
      <c r="F109" s="33">
        <v>798</v>
      </c>
      <c r="G109" s="33">
        <v>801</v>
      </c>
      <c r="H109" s="33">
        <v>804</v>
      </c>
      <c r="I109" s="33">
        <v>807</v>
      </c>
      <c r="J109" s="33">
        <v>810</v>
      </c>
      <c r="K109" s="33">
        <v>813</v>
      </c>
      <c r="L109" s="33">
        <v>816</v>
      </c>
      <c r="M109" s="33">
        <v>819</v>
      </c>
      <c r="N109" s="33">
        <v>822</v>
      </c>
      <c r="O109" s="33">
        <v>825</v>
      </c>
      <c r="P109" s="33">
        <v>828</v>
      </c>
      <c r="Q109" s="33">
        <v>831</v>
      </c>
      <c r="R109" s="33">
        <v>834</v>
      </c>
      <c r="S109" s="33">
        <v>837</v>
      </c>
      <c r="T109" s="33">
        <v>840</v>
      </c>
      <c r="U109" s="33">
        <v>843</v>
      </c>
      <c r="V109" s="33">
        <v>846</v>
      </c>
      <c r="W109" s="33">
        <v>849</v>
      </c>
      <c r="X109" s="33">
        <v>852</v>
      </c>
      <c r="Y109" s="33">
        <v>855</v>
      </c>
      <c r="Z109" s="33">
        <v>858</v>
      </c>
      <c r="AA109" s="33">
        <v>861</v>
      </c>
      <c r="AB109" s="33">
        <v>864</v>
      </c>
      <c r="AC109" s="33">
        <v>867</v>
      </c>
      <c r="AD109" s="33">
        <v>870</v>
      </c>
      <c r="AE109" s="33">
        <v>873</v>
      </c>
      <c r="AF109" s="33">
        <v>876</v>
      </c>
      <c r="AG109" s="33">
        <v>879</v>
      </c>
      <c r="AH109" s="33">
        <v>882</v>
      </c>
      <c r="AI109" s="33">
        <v>885</v>
      </c>
      <c r="AJ109" s="33">
        <v>888</v>
      </c>
      <c r="AK109" s="33">
        <v>892</v>
      </c>
      <c r="AL109" s="32">
        <v>7.4590000000000004E-3</v>
      </c>
    </row>
    <row r="110" spans="1:38" ht="15" customHeight="1" x14ac:dyDescent="0.25">
      <c r="A110" s="14" t="s">
        <v>367</v>
      </c>
      <c r="B110" s="34" t="s">
        <v>45</v>
      </c>
      <c r="C110" s="33">
        <v>1071</v>
      </c>
      <c r="D110" s="33">
        <v>907</v>
      </c>
      <c r="E110" s="33">
        <v>923</v>
      </c>
      <c r="F110" s="33">
        <v>986</v>
      </c>
      <c r="G110" s="33">
        <v>989</v>
      </c>
      <c r="H110" s="33">
        <v>991</v>
      </c>
      <c r="I110" s="33">
        <v>994</v>
      </c>
      <c r="J110" s="33">
        <v>997</v>
      </c>
      <c r="K110" s="33">
        <v>999</v>
      </c>
      <c r="L110" s="33">
        <v>1002</v>
      </c>
      <c r="M110" s="33">
        <v>1005</v>
      </c>
      <c r="N110" s="33">
        <v>1008</v>
      </c>
      <c r="O110" s="33">
        <v>1011</v>
      </c>
      <c r="P110" s="33">
        <v>1014</v>
      </c>
      <c r="Q110" s="33">
        <v>1016</v>
      </c>
      <c r="R110" s="33">
        <v>1019</v>
      </c>
      <c r="S110" s="33">
        <v>1022</v>
      </c>
      <c r="T110" s="33">
        <v>1025</v>
      </c>
      <c r="U110" s="33">
        <v>1028</v>
      </c>
      <c r="V110" s="33">
        <v>1031</v>
      </c>
      <c r="W110" s="33">
        <v>1034</v>
      </c>
      <c r="X110" s="33">
        <v>1037</v>
      </c>
      <c r="Y110" s="33">
        <v>1040</v>
      </c>
      <c r="Z110" s="33">
        <v>1043</v>
      </c>
      <c r="AA110" s="33">
        <v>1046</v>
      </c>
      <c r="AB110" s="33">
        <v>1049</v>
      </c>
      <c r="AC110" s="33">
        <v>1052</v>
      </c>
      <c r="AD110" s="33">
        <v>1055</v>
      </c>
      <c r="AE110" s="33">
        <v>1058</v>
      </c>
      <c r="AF110" s="33">
        <v>1061</v>
      </c>
      <c r="AG110" s="33">
        <v>1064</v>
      </c>
      <c r="AH110" s="33">
        <v>1067</v>
      </c>
      <c r="AI110" s="33">
        <v>1070</v>
      </c>
      <c r="AJ110" s="33">
        <v>1073</v>
      </c>
      <c r="AK110" s="33">
        <v>1077</v>
      </c>
      <c r="AL110" s="32">
        <v>5.2189999999999997E-3</v>
      </c>
    </row>
    <row r="111" spans="1:38" ht="15" customHeight="1" x14ac:dyDescent="0.25">
      <c r="A111" s="14" t="s">
        <v>366</v>
      </c>
      <c r="B111" s="34" t="s">
        <v>46</v>
      </c>
      <c r="C111" s="33">
        <v>2418</v>
      </c>
      <c r="D111" s="33">
        <v>2210</v>
      </c>
      <c r="E111" s="33">
        <v>2104</v>
      </c>
      <c r="F111" s="33">
        <v>2257</v>
      </c>
      <c r="G111" s="33">
        <v>2269</v>
      </c>
      <c r="H111" s="33">
        <v>2280</v>
      </c>
      <c r="I111" s="33">
        <v>2291</v>
      </c>
      <c r="J111" s="33">
        <v>2303</v>
      </c>
      <c r="K111" s="33">
        <v>2314</v>
      </c>
      <c r="L111" s="33">
        <v>2325</v>
      </c>
      <c r="M111" s="33">
        <v>2336</v>
      </c>
      <c r="N111" s="33">
        <v>2347</v>
      </c>
      <c r="O111" s="33">
        <v>2358</v>
      </c>
      <c r="P111" s="33">
        <v>2369</v>
      </c>
      <c r="Q111" s="33">
        <v>2381</v>
      </c>
      <c r="R111" s="33">
        <v>2392</v>
      </c>
      <c r="S111" s="33">
        <v>2403</v>
      </c>
      <c r="T111" s="33">
        <v>2414</v>
      </c>
      <c r="U111" s="33">
        <v>2426</v>
      </c>
      <c r="V111" s="33">
        <v>2437</v>
      </c>
      <c r="W111" s="33">
        <v>2448</v>
      </c>
      <c r="X111" s="33">
        <v>2460</v>
      </c>
      <c r="Y111" s="33">
        <v>2471</v>
      </c>
      <c r="Z111" s="33">
        <v>2483</v>
      </c>
      <c r="AA111" s="33">
        <v>2494</v>
      </c>
      <c r="AB111" s="33">
        <v>2505</v>
      </c>
      <c r="AC111" s="33">
        <v>2517</v>
      </c>
      <c r="AD111" s="33">
        <v>2528</v>
      </c>
      <c r="AE111" s="33">
        <v>2540</v>
      </c>
      <c r="AF111" s="33">
        <v>2551</v>
      </c>
      <c r="AG111" s="33">
        <v>2563</v>
      </c>
      <c r="AH111" s="33">
        <v>2574</v>
      </c>
      <c r="AI111" s="33">
        <v>2586</v>
      </c>
      <c r="AJ111" s="33">
        <v>2597</v>
      </c>
      <c r="AK111" s="33">
        <v>2609</v>
      </c>
      <c r="AL111" s="32">
        <v>5.0419999999999996E-3</v>
      </c>
    </row>
    <row r="112" spans="1:38" ht="15" customHeight="1" x14ac:dyDescent="0.25">
      <c r="A112" s="14" t="s">
        <v>365</v>
      </c>
      <c r="B112" s="34" t="s">
        <v>47</v>
      </c>
      <c r="C112" s="33">
        <v>1957</v>
      </c>
      <c r="D112" s="33">
        <v>1575</v>
      </c>
      <c r="E112" s="33">
        <v>1600</v>
      </c>
      <c r="F112" s="33">
        <v>1747</v>
      </c>
      <c r="G112" s="33">
        <v>1755</v>
      </c>
      <c r="H112" s="33">
        <v>1763</v>
      </c>
      <c r="I112" s="33">
        <v>1771</v>
      </c>
      <c r="J112" s="33">
        <v>1779</v>
      </c>
      <c r="K112" s="33">
        <v>1787</v>
      </c>
      <c r="L112" s="33">
        <v>1795</v>
      </c>
      <c r="M112" s="33">
        <v>1804</v>
      </c>
      <c r="N112" s="33">
        <v>1812</v>
      </c>
      <c r="O112" s="33">
        <v>1820</v>
      </c>
      <c r="P112" s="33">
        <v>1828</v>
      </c>
      <c r="Q112" s="33">
        <v>1836</v>
      </c>
      <c r="R112" s="33">
        <v>1844</v>
      </c>
      <c r="S112" s="33">
        <v>1853</v>
      </c>
      <c r="T112" s="33">
        <v>1861</v>
      </c>
      <c r="U112" s="33">
        <v>1869</v>
      </c>
      <c r="V112" s="33">
        <v>1877</v>
      </c>
      <c r="W112" s="33">
        <v>1886</v>
      </c>
      <c r="X112" s="33">
        <v>1894</v>
      </c>
      <c r="Y112" s="33">
        <v>1902</v>
      </c>
      <c r="Z112" s="33">
        <v>1910</v>
      </c>
      <c r="AA112" s="33">
        <v>1919</v>
      </c>
      <c r="AB112" s="33">
        <v>1927</v>
      </c>
      <c r="AC112" s="33">
        <v>1935</v>
      </c>
      <c r="AD112" s="33">
        <v>1944</v>
      </c>
      <c r="AE112" s="33">
        <v>1952</v>
      </c>
      <c r="AF112" s="33">
        <v>1960</v>
      </c>
      <c r="AG112" s="33">
        <v>1969</v>
      </c>
      <c r="AH112" s="33">
        <v>1977</v>
      </c>
      <c r="AI112" s="33">
        <v>1985</v>
      </c>
      <c r="AJ112" s="33">
        <v>1993</v>
      </c>
      <c r="AK112" s="33">
        <v>2002</v>
      </c>
      <c r="AL112" s="32">
        <v>7.2960000000000004E-3</v>
      </c>
    </row>
    <row r="113" spans="1:38" ht="15" customHeight="1" x14ac:dyDescent="0.25">
      <c r="A113" s="14" t="s">
        <v>364</v>
      </c>
      <c r="B113" s="34" t="s">
        <v>48</v>
      </c>
      <c r="C113" s="33">
        <v>2883</v>
      </c>
      <c r="D113" s="33">
        <v>2694</v>
      </c>
      <c r="E113" s="33">
        <v>2647</v>
      </c>
      <c r="F113" s="33">
        <v>2844</v>
      </c>
      <c r="G113" s="33">
        <v>2860</v>
      </c>
      <c r="H113" s="33">
        <v>2877</v>
      </c>
      <c r="I113" s="33">
        <v>2893</v>
      </c>
      <c r="J113" s="33">
        <v>2909</v>
      </c>
      <c r="K113" s="33">
        <v>2925</v>
      </c>
      <c r="L113" s="33">
        <v>2942</v>
      </c>
      <c r="M113" s="33">
        <v>2958</v>
      </c>
      <c r="N113" s="33">
        <v>2974</v>
      </c>
      <c r="O113" s="33">
        <v>2990</v>
      </c>
      <c r="P113" s="33">
        <v>3007</v>
      </c>
      <c r="Q113" s="33">
        <v>3023</v>
      </c>
      <c r="R113" s="33">
        <v>3039</v>
      </c>
      <c r="S113" s="33">
        <v>3055</v>
      </c>
      <c r="T113" s="33">
        <v>3072</v>
      </c>
      <c r="U113" s="33">
        <v>3088</v>
      </c>
      <c r="V113" s="33">
        <v>3104</v>
      </c>
      <c r="W113" s="33">
        <v>3120</v>
      </c>
      <c r="X113" s="33">
        <v>3137</v>
      </c>
      <c r="Y113" s="33">
        <v>3153</v>
      </c>
      <c r="Z113" s="33">
        <v>3169</v>
      </c>
      <c r="AA113" s="33">
        <v>3185</v>
      </c>
      <c r="AB113" s="33">
        <v>3202</v>
      </c>
      <c r="AC113" s="33">
        <v>3218</v>
      </c>
      <c r="AD113" s="33">
        <v>3234</v>
      </c>
      <c r="AE113" s="33">
        <v>3250</v>
      </c>
      <c r="AF113" s="33">
        <v>3267</v>
      </c>
      <c r="AG113" s="33">
        <v>3283</v>
      </c>
      <c r="AH113" s="33">
        <v>3299</v>
      </c>
      <c r="AI113" s="33">
        <v>3315</v>
      </c>
      <c r="AJ113" s="33">
        <v>3332</v>
      </c>
      <c r="AK113" s="33">
        <v>3348</v>
      </c>
      <c r="AL113" s="32">
        <v>6.6080000000000002E-3</v>
      </c>
    </row>
    <row r="114" spans="1:38" ht="15" customHeight="1" x14ac:dyDescent="0.25">
      <c r="A114" s="14" t="s">
        <v>363</v>
      </c>
      <c r="B114" s="34" t="s">
        <v>49</v>
      </c>
      <c r="C114" s="33">
        <v>1498</v>
      </c>
      <c r="D114" s="33">
        <v>1499</v>
      </c>
      <c r="E114" s="33">
        <v>1449</v>
      </c>
      <c r="F114" s="33">
        <v>1528</v>
      </c>
      <c r="G114" s="33">
        <v>1537</v>
      </c>
      <c r="H114" s="33">
        <v>1545</v>
      </c>
      <c r="I114" s="33">
        <v>1554</v>
      </c>
      <c r="J114" s="33">
        <v>1562</v>
      </c>
      <c r="K114" s="33">
        <v>1571</v>
      </c>
      <c r="L114" s="33">
        <v>1579</v>
      </c>
      <c r="M114" s="33">
        <v>1588</v>
      </c>
      <c r="N114" s="33">
        <v>1597</v>
      </c>
      <c r="O114" s="33">
        <v>1605</v>
      </c>
      <c r="P114" s="33">
        <v>1614</v>
      </c>
      <c r="Q114" s="33">
        <v>1623</v>
      </c>
      <c r="R114" s="33">
        <v>1633</v>
      </c>
      <c r="S114" s="33">
        <v>1642</v>
      </c>
      <c r="T114" s="33">
        <v>1651</v>
      </c>
      <c r="U114" s="33">
        <v>1660</v>
      </c>
      <c r="V114" s="33">
        <v>1670</v>
      </c>
      <c r="W114" s="33">
        <v>1679</v>
      </c>
      <c r="X114" s="33">
        <v>1689</v>
      </c>
      <c r="Y114" s="33">
        <v>1698</v>
      </c>
      <c r="Z114" s="33">
        <v>1708</v>
      </c>
      <c r="AA114" s="33">
        <v>1717</v>
      </c>
      <c r="AB114" s="33">
        <v>1727</v>
      </c>
      <c r="AC114" s="33">
        <v>1736</v>
      </c>
      <c r="AD114" s="33">
        <v>1746</v>
      </c>
      <c r="AE114" s="33">
        <v>1755</v>
      </c>
      <c r="AF114" s="33">
        <v>1765</v>
      </c>
      <c r="AG114" s="33">
        <v>1774</v>
      </c>
      <c r="AH114" s="33">
        <v>1784</v>
      </c>
      <c r="AI114" s="33">
        <v>1793</v>
      </c>
      <c r="AJ114" s="33">
        <v>1803</v>
      </c>
      <c r="AK114" s="33">
        <v>1812</v>
      </c>
      <c r="AL114" s="32">
        <v>5.7629999999999999E-3</v>
      </c>
    </row>
    <row r="115" spans="1:38" ht="15" customHeight="1" x14ac:dyDescent="0.25">
      <c r="A115" s="14" t="s">
        <v>362</v>
      </c>
      <c r="B115" s="34" t="s">
        <v>50</v>
      </c>
      <c r="C115" s="33">
        <v>923</v>
      </c>
      <c r="D115" s="33">
        <v>1003</v>
      </c>
      <c r="E115" s="33">
        <v>817</v>
      </c>
      <c r="F115" s="33">
        <v>941</v>
      </c>
      <c r="G115" s="33">
        <v>947</v>
      </c>
      <c r="H115" s="33">
        <v>953</v>
      </c>
      <c r="I115" s="33">
        <v>960</v>
      </c>
      <c r="J115" s="33">
        <v>966</v>
      </c>
      <c r="K115" s="33">
        <v>972</v>
      </c>
      <c r="L115" s="33">
        <v>979</v>
      </c>
      <c r="M115" s="33">
        <v>985</v>
      </c>
      <c r="N115" s="33">
        <v>991</v>
      </c>
      <c r="O115" s="33">
        <v>998</v>
      </c>
      <c r="P115" s="33">
        <v>1004</v>
      </c>
      <c r="Q115" s="33">
        <v>1011</v>
      </c>
      <c r="R115" s="33">
        <v>1017</v>
      </c>
      <c r="S115" s="33">
        <v>1024</v>
      </c>
      <c r="T115" s="33">
        <v>1030</v>
      </c>
      <c r="U115" s="33">
        <v>1037</v>
      </c>
      <c r="V115" s="33">
        <v>1043</v>
      </c>
      <c r="W115" s="33">
        <v>1050</v>
      </c>
      <c r="X115" s="33">
        <v>1056</v>
      </c>
      <c r="Y115" s="33">
        <v>1063</v>
      </c>
      <c r="Z115" s="33">
        <v>1070</v>
      </c>
      <c r="AA115" s="33">
        <v>1076</v>
      </c>
      <c r="AB115" s="33">
        <v>1083</v>
      </c>
      <c r="AC115" s="33">
        <v>1089</v>
      </c>
      <c r="AD115" s="33">
        <v>1096</v>
      </c>
      <c r="AE115" s="33">
        <v>1103</v>
      </c>
      <c r="AF115" s="33">
        <v>1109</v>
      </c>
      <c r="AG115" s="33">
        <v>1116</v>
      </c>
      <c r="AH115" s="33">
        <v>1123</v>
      </c>
      <c r="AI115" s="33">
        <v>1129</v>
      </c>
      <c r="AJ115" s="33">
        <v>1136</v>
      </c>
      <c r="AK115" s="33">
        <v>1143</v>
      </c>
      <c r="AL115" s="32">
        <v>3.967E-3</v>
      </c>
    </row>
    <row r="116" spans="1:38" ht="15" customHeight="1" x14ac:dyDescent="0.25">
      <c r="A116" s="14" t="s">
        <v>361</v>
      </c>
      <c r="B116" s="31" t="s">
        <v>51</v>
      </c>
      <c r="C116" s="30">
        <v>1556.6437989999999</v>
      </c>
      <c r="D116" s="30">
        <v>1398.868408</v>
      </c>
      <c r="E116" s="30">
        <v>1351.932861</v>
      </c>
      <c r="F116" s="30">
        <v>1477.319336</v>
      </c>
      <c r="G116" s="30">
        <v>1487.9963379999999</v>
      </c>
      <c r="H116" s="30">
        <v>1498.444336</v>
      </c>
      <c r="I116" s="30">
        <v>1509.1263429999999</v>
      </c>
      <c r="J116" s="30">
        <v>1519.7354740000001</v>
      </c>
      <c r="K116" s="30">
        <v>1530.215332</v>
      </c>
      <c r="L116" s="30">
        <v>1540.94751</v>
      </c>
      <c r="M116" s="30">
        <v>1551.5798339999999</v>
      </c>
      <c r="N116" s="30">
        <v>1562.1225589999999</v>
      </c>
      <c r="O116" s="30">
        <v>1572.809692</v>
      </c>
      <c r="P116" s="30">
        <v>1583.3919679999999</v>
      </c>
      <c r="Q116" s="30">
        <v>1594.3358149999999</v>
      </c>
      <c r="R116" s="30">
        <v>1605.034058</v>
      </c>
      <c r="S116" s="30">
        <v>1615.942505</v>
      </c>
      <c r="T116" s="30">
        <v>1626.740112</v>
      </c>
      <c r="U116" s="30">
        <v>1637.8486330000001</v>
      </c>
      <c r="V116" s="30">
        <v>1648.649414</v>
      </c>
      <c r="W116" s="30">
        <v>1659.6610109999999</v>
      </c>
      <c r="X116" s="30">
        <v>1670.860107</v>
      </c>
      <c r="Y116" s="30">
        <v>1681.8638920000001</v>
      </c>
      <c r="Z116" s="30">
        <v>1693.189087</v>
      </c>
      <c r="AA116" s="30">
        <v>1704.089111</v>
      </c>
      <c r="AB116" s="30">
        <v>1715.3874510000001</v>
      </c>
      <c r="AC116" s="30">
        <v>1726.4936520000001</v>
      </c>
      <c r="AD116" s="30">
        <v>1737.7623289999999</v>
      </c>
      <c r="AE116" s="30">
        <v>1749.0870359999999</v>
      </c>
      <c r="AF116" s="30">
        <v>1760.209717</v>
      </c>
      <c r="AG116" s="30">
        <v>1771.6260990000001</v>
      </c>
      <c r="AH116" s="30">
        <v>1782.9129640000001</v>
      </c>
      <c r="AI116" s="30">
        <v>1794.1385499999999</v>
      </c>
      <c r="AJ116" s="30">
        <v>1805.4105219999999</v>
      </c>
      <c r="AK116" s="30">
        <v>1816.868408</v>
      </c>
      <c r="AL116" s="29">
        <v>7.9539999999999993E-3</v>
      </c>
    </row>
    <row r="117" spans="1:38" ht="15" customHeight="1" thickBot="1" x14ac:dyDescent="0.3"/>
    <row r="118" spans="1:38" ht="15" customHeight="1" x14ac:dyDescent="0.25">
      <c r="B118" s="67" t="s">
        <v>53</v>
      </c>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c r="AA118" s="67"/>
      <c r="AB118" s="67"/>
      <c r="AC118" s="67"/>
      <c r="AD118" s="67"/>
      <c r="AE118" s="67"/>
      <c r="AF118" s="67"/>
      <c r="AG118" s="67"/>
      <c r="AH118" s="67"/>
      <c r="AI118" s="67"/>
      <c r="AJ118" s="67"/>
      <c r="AK118" s="67"/>
      <c r="AL118" s="67"/>
    </row>
    <row r="119" spans="1:38" ht="15" customHeight="1" x14ac:dyDescent="0.25">
      <c r="B119" s="44" t="s">
        <v>54</v>
      </c>
    </row>
    <row r="120" spans="1:38" ht="15" customHeight="1" x14ac:dyDescent="0.25">
      <c r="B120" s="44" t="s">
        <v>55</v>
      </c>
    </row>
    <row r="121" spans="1:38" ht="15" customHeight="1" x14ac:dyDescent="0.25">
      <c r="B121" s="44" t="s">
        <v>165</v>
      </c>
    </row>
    <row r="122" spans="1:38" ht="15" customHeight="1" x14ac:dyDescent="0.25">
      <c r="B122" s="44" t="s">
        <v>56</v>
      </c>
    </row>
    <row r="123" spans="1:38" ht="15" customHeight="1" x14ac:dyDescent="0.25">
      <c r="B123" s="44" t="s">
        <v>57</v>
      </c>
    </row>
    <row r="124" spans="1:38" ht="15" customHeight="1" x14ac:dyDescent="0.25">
      <c r="B124" s="44" t="s">
        <v>58</v>
      </c>
    </row>
    <row r="125" spans="1:38" ht="15" customHeight="1" x14ac:dyDescent="0.25">
      <c r="B125" s="44" t="s">
        <v>59</v>
      </c>
    </row>
    <row r="126" spans="1:38" ht="15" customHeight="1" x14ac:dyDescent="0.25">
      <c r="B126" s="44" t="s">
        <v>166</v>
      </c>
    </row>
    <row r="127" spans="1:38" ht="15" customHeight="1" x14ac:dyDescent="0.25">
      <c r="B127" s="44" t="s">
        <v>167</v>
      </c>
    </row>
    <row r="128" spans="1:38" ht="15" customHeight="1" x14ac:dyDescent="0.25">
      <c r="B128" s="44" t="s">
        <v>168</v>
      </c>
    </row>
    <row r="129" spans="2:2" ht="15" customHeight="1" x14ac:dyDescent="0.25">
      <c r="B129" s="44" t="s">
        <v>459</v>
      </c>
    </row>
    <row r="130" spans="2:2" ht="15" customHeight="1" x14ac:dyDescent="0.25">
      <c r="B130" s="44" t="s">
        <v>60</v>
      </c>
    </row>
    <row r="131" spans="2:2" ht="15" customHeight="1" x14ac:dyDescent="0.25">
      <c r="B131" s="44" t="s">
        <v>61</v>
      </c>
    </row>
    <row r="132" spans="2:2" ht="15" customHeight="1" x14ac:dyDescent="0.25">
      <c r="B132" s="44" t="s">
        <v>452</v>
      </c>
    </row>
    <row r="133" spans="2:2" ht="15" customHeight="1" x14ac:dyDescent="0.25">
      <c r="B133" s="44" t="s">
        <v>62</v>
      </c>
    </row>
    <row r="134" spans="2:2" ht="15" customHeight="1" x14ac:dyDescent="0.25">
      <c r="B134" s="44" t="s">
        <v>460</v>
      </c>
    </row>
    <row r="135" spans="2:2" ht="15" customHeight="1" x14ac:dyDescent="0.25">
      <c r="B135" s="44" t="s">
        <v>454</v>
      </c>
    </row>
    <row r="136" spans="2:2" ht="15" customHeight="1" x14ac:dyDescent="0.25">
      <c r="B136" s="44" t="s">
        <v>256</v>
      </c>
    </row>
    <row r="137" spans="2:2" ht="15" customHeight="1" x14ac:dyDescent="0.25">
      <c r="B137" s="44" t="s">
        <v>455</v>
      </c>
    </row>
    <row r="138" spans="2:2" ht="15" customHeight="1" x14ac:dyDescent="0.25">
      <c r="B138" s="44" t="s">
        <v>456</v>
      </c>
    </row>
  </sheetData>
  <mergeCells count="1">
    <mergeCell ref="B118:AL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
  <sheetViews>
    <sheetView workbookViewId="0"/>
  </sheetViews>
  <sheetFormatPr defaultRowHeight="15" x14ac:dyDescent="0.25"/>
  <cols>
    <col min="1" max="1" width="26" customWidth="1"/>
    <col min="2" max="2" width="10.140625" bestFit="1" customWidth="1"/>
    <col min="3" max="3" width="12.140625" bestFit="1" customWidth="1"/>
    <col min="4" max="28" width="9.42578125" bestFit="1" customWidth="1"/>
    <col min="29" max="29" width="9" customWidth="1"/>
    <col min="30" max="31" width="9.42578125" bestFit="1" customWidth="1"/>
  </cols>
  <sheetData>
    <row r="1" spans="1:28" x14ac:dyDescent="0.25">
      <c r="A1" t="s">
        <v>135</v>
      </c>
      <c r="B1">
        <v>354871</v>
      </c>
      <c r="C1" t="s">
        <v>136</v>
      </c>
    </row>
    <row r="2" spans="1:28" x14ac:dyDescent="0.25">
      <c r="A2" t="s">
        <v>137</v>
      </c>
      <c r="B2" s="8">
        <v>947817120</v>
      </c>
      <c r="C2" t="s">
        <v>138</v>
      </c>
    </row>
    <row r="3" spans="1:28" x14ac:dyDescent="0.25">
      <c r="A3" t="s">
        <v>135</v>
      </c>
      <c r="B3" s="8">
        <f>B1*B2</f>
        <v>336352809191520</v>
      </c>
      <c r="C3" t="s">
        <v>139</v>
      </c>
    </row>
    <row r="5" spans="1:28" x14ac:dyDescent="0.25">
      <c r="A5" t="s">
        <v>441</v>
      </c>
    </row>
    <row r="6" spans="1:28" x14ac:dyDescent="0.25">
      <c r="A6" t="s">
        <v>442</v>
      </c>
    </row>
    <row r="8" spans="1:28" x14ac:dyDescent="0.25">
      <c r="B8">
        <v>2014</v>
      </c>
      <c r="C8">
        <v>2015</v>
      </c>
      <c r="D8">
        <v>2016</v>
      </c>
      <c r="E8">
        <v>2017</v>
      </c>
      <c r="F8">
        <v>2018</v>
      </c>
      <c r="G8">
        <v>2019</v>
      </c>
      <c r="H8">
        <v>2020</v>
      </c>
      <c r="I8">
        <v>2021</v>
      </c>
      <c r="J8">
        <v>2022</v>
      </c>
      <c r="K8">
        <v>2023</v>
      </c>
      <c r="L8">
        <v>2024</v>
      </c>
      <c r="M8">
        <v>2025</v>
      </c>
      <c r="N8">
        <v>2026</v>
      </c>
      <c r="O8">
        <v>2027</v>
      </c>
      <c r="P8">
        <v>2028</v>
      </c>
      <c r="Q8">
        <v>2029</v>
      </c>
      <c r="R8">
        <v>2030</v>
      </c>
      <c r="S8">
        <v>2031</v>
      </c>
      <c r="T8">
        <v>2032</v>
      </c>
      <c r="U8">
        <v>2033</v>
      </c>
      <c r="V8">
        <v>2034</v>
      </c>
      <c r="W8">
        <v>2035</v>
      </c>
      <c r="X8">
        <v>2036</v>
      </c>
      <c r="Y8">
        <v>2037</v>
      </c>
      <c r="Z8">
        <v>2038</v>
      </c>
      <c r="AA8">
        <v>2039</v>
      </c>
      <c r="AB8">
        <v>2040</v>
      </c>
    </row>
    <row r="9" spans="1:28" x14ac:dyDescent="0.25">
      <c r="A9" t="s">
        <v>140</v>
      </c>
      <c r="B9" s="9">
        <f>B3</f>
        <v>336352809191520</v>
      </c>
      <c r="C9" s="9">
        <f>$B$3*('AEO Table 5'!D61/'AEO Table 5'!$C61)</f>
        <v>336339357476003.44</v>
      </c>
      <c r="D9" s="9">
        <f>$B$3*('AEO Table 5'!E61/'AEO Table 5'!$C61)</f>
        <v>366491989247925.25</v>
      </c>
      <c r="E9" s="9">
        <f>$B$3*('AEO Table 5'!F61/'AEO Table 5'!$C61)</f>
        <v>353478065927294.5</v>
      </c>
      <c r="F9" s="9">
        <f>$B$3*('AEO Table 5'!G61/'AEO Table 5'!$C61)</f>
        <v>348078512379437.63</v>
      </c>
      <c r="G9" s="9">
        <f>$B$3*('AEO Table 5'!H61/'AEO Table 5'!$C61)</f>
        <v>342923710174939.94</v>
      </c>
      <c r="H9" s="9">
        <f>$B$3*('AEO Table 5'!I61/'AEO Table 5'!$C61)</f>
        <v>338635932179644.19</v>
      </c>
      <c r="I9" s="9">
        <f>$B$3*('AEO Table 5'!J61/'AEO Table 5'!$C61)</f>
        <v>335423942030462.81</v>
      </c>
      <c r="J9" s="9">
        <f>$B$3*('AEO Table 5'!K61/'AEO Table 5'!$C61)</f>
        <v>332448667134851.63</v>
      </c>
      <c r="K9" s="9">
        <f>$B$3*('AEO Table 5'!L61/'AEO Table 5'!$C61)</f>
        <v>329934419216488.81</v>
      </c>
      <c r="L9" s="9">
        <f>$B$3*('AEO Table 5'!M61/'AEO Table 5'!$C61)</f>
        <v>328260466773899.06</v>
      </c>
      <c r="M9" s="9">
        <f>$B$3*('AEO Table 5'!N61/'AEO Table 5'!$C61)</f>
        <v>326812747728632.75</v>
      </c>
      <c r="N9" s="9">
        <f>$B$3*('AEO Table 5'!O61/'AEO Table 5'!$C61)</f>
        <v>325709881753881.25</v>
      </c>
      <c r="O9" s="9">
        <f>$B$3*('AEO Table 5'!P61/'AEO Table 5'!$C61)</f>
        <v>324302692552768.63</v>
      </c>
      <c r="P9" s="9">
        <f>$B$3*('AEO Table 5'!Q61/'AEO Table 5'!$C61)</f>
        <v>323190218209791</v>
      </c>
      <c r="Q9" s="9">
        <f>$B$3*('AEO Table 5'!R61/'AEO Table 5'!$C61)</f>
        <v>322212086324374.56</v>
      </c>
      <c r="R9" s="9">
        <f>$B$3*('AEO Table 5'!S61/'AEO Table 5'!$C61)</f>
        <v>321326718866741</v>
      </c>
      <c r="S9" s="9">
        <f>$B$3*('AEO Table 5'!T61/'AEO Table 5'!$C61)</f>
        <v>320439953828274.5</v>
      </c>
      <c r="T9" s="9">
        <f>$B$3*('AEO Table 5'!U61/'AEO Table 5'!$C61)</f>
        <v>319515978200132.44</v>
      </c>
      <c r="U9" s="9">
        <f>$B$3*('AEO Table 5'!V61/'AEO Table 5'!$C61)</f>
        <v>318669393610611.44</v>
      </c>
      <c r="V9" s="9">
        <f>$B$3*('AEO Table 5'!W61/'AEO Table 5'!$C61)</f>
        <v>317558316848466.69</v>
      </c>
      <c r="W9" s="9">
        <f>$B$3*('AEO Table 5'!X61/'AEO Table 5'!$C61)</f>
        <v>316377885137489.94</v>
      </c>
      <c r="X9" s="9">
        <f>$B$3*('AEO Table 5'!Y61/'AEO Table 5'!$C61)</f>
        <v>315227152019212.06</v>
      </c>
      <c r="Y9" s="9">
        <f>$B$3*('AEO Table 5'!Z61/'AEO Table 5'!$C61)</f>
        <v>314211984241724.13</v>
      </c>
      <c r="Z9" s="9">
        <f>$B$3*('AEO Table 5'!AA61/'AEO Table 5'!$C61)</f>
        <v>313330809526589.19</v>
      </c>
      <c r="AA9" s="9">
        <f>$B$3*('AEO Table 5'!AB61/'AEO Table 5'!$C61)</f>
        <v>312429369889377.38</v>
      </c>
      <c r="AB9" s="9">
        <f>$B$3*('AEO Table 5'!AC61/'AEO Table 5'!$C61)</f>
        <v>311403021465226.38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0"/>
  <sheetViews>
    <sheetView topLeftCell="A7" workbookViewId="0">
      <selection activeCell="B27" sqref="B25:B27"/>
    </sheetView>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s="10" customFormat="1" ht="12.75" customHeight="1" x14ac:dyDescent="0.25">
      <c r="A1" s="45" t="s">
        <v>461</v>
      </c>
      <c r="B1"/>
      <c r="C1"/>
      <c r="D1"/>
      <c r="E1"/>
      <c r="F1"/>
      <c r="G1"/>
    </row>
    <row r="2" spans="1:7" ht="15" customHeight="1" x14ac:dyDescent="0.25">
      <c r="A2" s="68" t="s">
        <v>462</v>
      </c>
      <c r="B2" s="69"/>
      <c r="C2" s="69"/>
      <c r="D2" s="69"/>
      <c r="E2" s="69"/>
      <c r="F2" s="69"/>
      <c r="G2" s="69"/>
    </row>
    <row r="3" spans="1:7" s="11" customFormat="1" ht="15" customHeight="1" thickBot="1" x14ac:dyDescent="0.3">
      <c r="A3" s="46"/>
      <c r="B3" s="70" t="s">
        <v>463</v>
      </c>
      <c r="C3" s="70"/>
      <c r="D3" s="70"/>
      <c r="E3" s="70"/>
      <c r="F3" s="70"/>
      <c r="G3" s="71"/>
    </row>
    <row r="4" spans="1:7" s="12" customFormat="1" ht="15" customHeight="1" thickTop="1" x14ac:dyDescent="0.25">
      <c r="A4" s="46"/>
      <c r="B4" s="47"/>
      <c r="C4" s="72" t="s">
        <v>464</v>
      </c>
      <c r="D4" s="72"/>
      <c r="E4" s="72"/>
      <c r="F4" s="72"/>
      <c r="G4" s="72"/>
    </row>
    <row r="5" spans="1:7" ht="52.5" thickBot="1" x14ac:dyDescent="0.3">
      <c r="A5" s="48"/>
      <c r="B5" s="49" t="s">
        <v>465</v>
      </c>
      <c r="C5" s="49" t="s">
        <v>466</v>
      </c>
      <c r="D5" s="49" t="s">
        <v>467</v>
      </c>
      <c r="E5" s="49" t="s">
        <v>468</v>
      </c>
      <c r="F5" s="49" t="s">
        <v>469</v>
      </c>
      <c r="G5" s="49" t="s">
        <v>470</v>
      </c>
    </row>
    <row r="6" spans="1:7" ht="15.75" thickTop="1" x14ac:dyDescent="0.25">
      <c r="A6" s="50" t="s">
        <v>471</v>
      </c>
      <c r="B6" s="51">
        <v>118.2</v>
      </c>
      <c r="C6" s="51">
        <v>73.900000000000006</v>
      </c>
      <c r="D6" s="51">
        <v>7</v>
      </c>
      <c r="E6" s="51">
        <v>9.4</v>
      </c>
      <c r="F6" s="51">
        <v>21.1</v>
      </c>
      <c r="G6" s="51">
        <v>6.8</v>
      </c>
    </row>
    <row r="7" spans="1:7" ht="15" customHeight="1" x14ac:dyDescent="0.25">
      <c r="A7" s="52" t="s">
        <v>472</v>
      </c>
      <c r="B7" s="53" t="s">
        <v>3</v>
      </c>
      <c r="C7" s="53" t="s">
        <v>3</v>
      </c>
      <c r="D7" s="53" t="s">
        <v>3</v>
      </c>
      <c r="E7" s="53" t="s">
        <v>3</v>
      </c>
      <c r="F7" s="53" t="s">
        <v>3</v>
      </c>
      <c r="G7" s="53" t="s">
        <v>3</v>
      </c>
    </row>
    <row r="8" spans="1:7" ht="12.75" customHeight="1" x14ac:dyDescent="0.25">
      <c r="A8" s="54" t="s">
        <v>172</v>
      </c>
      <c r="B8" s="55">
        <v>21</v>
      </c>
      <c r="C8" s="55">
        <v>10.8</v>
      </c>
      <c r="D8" s="55">
        <v>1.9</v>
      </c>
      <c r="E8" s="55">
        <v>3.2</v>
      </c>
      <c r="F8" s="55">
        <v>4.7</v>
      </c>
      <c r="G8" s="55">
        <v>0.5</v>
      </c>
    </row>
    <row r="9" spans="1:7" ht="15" customHeight="1" x14ac:dyDescent="0.25">
      <c r="A9" s="56" t="s">
        <v>173</v>
      </c>
      <c r="B9" s="55">
        <v>5.6</v>
      </c>
      <c r="C9" s="55">
        <v>3.2</v>
      </c>
      <c r="D9" s="55">
        <v>0.3</v>
      </c>
      <c r="E9" s="55">
        <v>1</v>
      </c>
      <c r="F9" s="55">
        <v>1</v>
      </c>
      <c r="G9" s="55" t="s">
        <v>192</v>
      </c>
    </row>
    <row r="10" spans="1:7" x14ac:dyDescent="0.25">
      <c r="A10" s="56" t="s">
        <v>174</v>
      </c>
      <c r="B10" s="55">
        <v>15.4</v>
      </c>
      <c r="C10" s="55">
        <v>7.6</v>
      </c>
      <c r="D10" s="55">
        <v>1.6</v>
      </c>
      <c r="E10" s="55">
        <v>2.2000000000000002</v>
      </c>
      <c r="F10" s="55">
        <v>3.7</v>
      </c>
      <c r="G10" s="55">
        <v>0.4</v>
      </c>
    </row>
    <row r="11" spans="1:7" ht="10.5" customHeight="1" x14ac:dyDescent="0.25">
      <c r="A11" s="54" t="s">
        <v>175</v>
      </c>
      <c r="B11" s="55">
        <v>26.4</v>
      </c>
      <c r="C11" s="55">
        <v>18.2</v>
      </c>
      <c r="D11" s="55">
        <v>1.3</v>
      </c>
      <c r="E11" s="55">
        <v>2</v>
      </c>
      <c r="F11" s="55">
        <v>4</v>
      </c>
      <c r="G11" s="55">
        <v>1</v>
      </c>
    </row>
    <row r="12" spans="1:7" ht="10.5" customHeight="1" x14ac:dyDescent="0.25">
      <c r="A12" s="56" t="s">
        <v>176</v>
      </c>
      <c r="B12" s="55">
        <v>18.100000000000001</v>
      </c>
      <c r="C12" s="55">
        <v>12.3</v>
      </c>
      <c r="D12" s="55">
        <v>0.9</v>
      </c>
      <c r="E12" s="55">
        <v>1.5</v>
      </c>
      <c r="F12" s="55">
        <v>2.8</v>
      </c>
      <c r="G12" s="55">
        <v>0.6</v>
      </c>
    </row>
    <row r="13" spans="1:7" ht="10.5" customHeight="1" x14ac:dyDescent="0.25">
      <c r="A13" s="56" t="s">
        <v>177</v>
      </c>
      <c r="B13" s="55">
        <v>8.3000000000000007</v>
      </c>
      <c r="C13" s="55">
        <v>5.9</v>
      </c>
      <c r="D13" s="55">
        <v>0.4</v>
      </c>
      <c r="E13" s="55">
        <v>0.5</v>
      </c>
      <c r="F13" s="55">
        <v>1.2</v>
      </c>
      <c r="G13" s="55">
        <v>0.4</v>
      </c>
    </row>
    <row r="14" spans="1:7" ht="10.5" customHeight="1" x14ac:dyDescent="0.25">
      <c r="A14" s="54" t="s">
        <v>178</v>
      </c>
      <c r="B14" s="55">
        <v>44.4</v>
      </c>
      <c r="C14" s="55">
        <v>28.7</v>
      </c>
      <c r="D14" s="55">
        <v>2.2999999999999998</v>
      </c>
      <c r="E14" s="55">
        <v>2.4</v>
      </c>
      <c r="F14" s="55">
        <v>7.2</v>
      </c>
      <c r="G14" s="55">
        <v>3.9</v>
      </c>
    </row>
    <row r="15" spans="1:7" ht="10.5" customHeight="1" x14ac:dyDescent="0.25">
      <c r="A15" s="56" t="s">
        <v>179</v>
      </c>
      <c r="B15" s="55">
        <v>23.5</v>
      </c>
      <c r="C15" s="55">
        <v>14.4</v>
      </c>
      <c r="D15" s="55">
        <v>1.8</v>
      </c>
      <c r="E15" s="55">
        <v>1.2</v>
      </c>
      <c r="F15" s="55">
        <v>4.0999999999999996</v>
      </c>
      <c r="G15" s="55">
        <v>2</v>
      </c>
    </row>
    <row r="16" spans="1:7" ht="10.5" customHeight="1" x14ac:dyDescent="0.25">
      <c r="A16" s="56" t="s">
        <v>180</v>
      </c>
      <c r="B16" s="55">
        <v>7.2</v>
      </c>
      <c r="C16" s="55">
        <v>5</v>
      </c>
      <c r="D16" s="55">
        <v>0.2</v>
      </c>
      <c r="E16" s="55">
        <v>0.4</v>
      </c>
      <c r="F16" s="55">
        <v>0.8</v>
      </c>
      <c r="G16" s="55">
        <v>0.8</v>
      </c>
    </row>
    <row r="17" spans="1:10" ht="10.5" customHeight="1" x14ac:dyDescent="0.25">
      <c r="A17" s="56" t="s">
        <v>181</v>
      </c>
      <c r="B17" s="55">
        <v>13.8</v>
      </c>
      <c r="C17" s="55">
        <v>9.3000000000000007</v>
      </c>
      <c r="D17" s="55">
        <v>0.3</v>
      </c>
      <c r="E17" s="55">
        <v>0.8</v>
      </c>
      <c r="F17" s="55">
        <v>2.2999999999999998</v>
      </c>
      <c r="G17" s="55">
        <v>1.1000000000000001</v>
      </c>
    </row>
    <row r="18" spans="1:10" ht="10.5" customHeight="1" x14ac:dyDescent="0.25">
      <c r="A18" s="54" t="s">
        <v>182</v>
      </c>
      <c r="B18" s="55">
        <v>26.4</v>
      </c>
      <c r="C18" s="55">
        <v>16.2</v>
      </c>
      <c r="D18" s="55">
        <v>1.6</v>
      </c>
      <c r="E18" s="55">
        <v>1.9</v>
      </c>
      <c r="F18" s="55">
        <v>5.3</v>
      </c>
      <c r="G18" s="55">
        <v>1.4</v>
      </c>
    </row>
    <row r="19" spans="1:10" ht="10.5" customHeight="1" x14ac:dyDescent="0.25">
      <c r="A19" s="56" t="s">
        <v>183</v>
      </c>
      <c r="B19" s="55">
        <v>8.5</v>
      </c>
      <c r="C19" s="55">
        <v>5.6</v>
      </c>
      <c r="D19" s="55">
        <v>0.4</v>
      </c>
      <c r="E19" s="55">
        <v>0.5</v>
      </c>
      <c r="F19" s="55">
        <v>1.3</v>
      </c>
      <c r="G19" s="55">
        <v>0.7</v>
      </c>
    </row>
    <row r="20" spans="1:10" ht="10.5" customHeight="1" x14ac:dyDescent="0.25">
      <c r="A20" s="57" t="s">
        <v>184</v>
      </c>
      <c r="B20" s="55">
        <v>4.2</v>
      </c>
      <c r="C20" s="55">
        <v>2.9</v>
      </c>
      <c r="D20" s="55">
        <v>0.2</v>
      </c>
      <c r="E20" s="55" t="s">
        <v>192</v>
      </c>
      <c r="F20" s="55">
        <v>0.6</v>
      </c>
      <c r="G20" s="55">
        <v>0.2</v>
      </c>
    </row>
    <row r="21" spans="1:10" ht="10.5" customHeight="1" x14ac:dyDescent="0.25">
      <c r="A21" s="57" t="s">
        <v>185</v>
      </c>
      <c r="B21" s="55">
        <v>4.3</v>
      </c>
      <c r="C21" s="55">
        <v>2.8</v>
      </c>
      <c r="D21" s="55">
        <v>0.2</v>
      </c>
      <c r="E21" s="55" t="s">
        <v>192</v>
      </c>
      <c r="F21" s="55">
        <v>0.7</v>
      </c>
      <c r="G21" s="55" t="s">
        <v>192</v>
      </c>
    </row>
    <row r="22" spans="1:10" ht="10.5" customHeight="1" x14ac:dyDescent="0.25">
      <c r="A22" s="56" t="s">
        <v>186</v>
      </c>
      <c r="B22" s="55">
        <v>17.899999999999999</v>
      </c>
      <c r="C22" s="55">
        <v>10.6</v>
      </c>
      <c r="D22" s="55">
        <v>1.1000000000000001</v>
      </c>
      <c r="E22" s="55">
        <v>1.4</v>
      </c>
      <c r="F22" s="55">
        <v>4</v>
      </c>
      <c r="G22" s="55">
        <v>0.8</v>
      </c>
    </row>
    <row r="23" spans="1:10" ht="10.5" customHeight="1" x14ac:dyDescent="0.25">
      <c r="A23" s="58" t="s">
        <v>473</v>
      </c>
      <c r="B23" s="53" t="s">
        <v>3</v>
      </c>
      <c r="C23" s="53" t="s">
        <v>3</v>
      </c>
      <c r="D23" s="53" t="s">
        <v>3</v>
      </c>
      <c r="E23" s="53" t="s">
        <v>3</v>
      </c>
      <c r="F23" s="53" t="s">
        <v>3</v>
      </c>
      <c r="G23" s="53" t="s">
        <v>3</v>
      </c>
    </row>
    <row r="24" spans="1:10" ht="10.5" customHeight="1" x14ac:dyDescent="0.25">
      <c r="A24" s="54" t="s">
        <v>187</v>
      </c>
      <c r="B24" s="55">
        <v>94.7</v>
      </c>
      <c r="C24" s="55">
        <v>55.4</v>
      </c>
      <c r="D24" s="55">
        <v>6.7</v>
      </c>
      <c r="E24" s="55">
        <v>8.8000000000000007</v>
      </c>
      <c r="F24" s="55">
        <v>20.9</v>
      </c>
      <c r="G24" s="55">
        <v>2.9</v>
      </c>
    </row>
    <row r="25" spans="1:10" ht="10.5" customHeight="1" x14ac:dyDescent="0.25">
      <c r="A25" s="56" t="s">
        <v>474</v>
      </c>
      <c r="B25" s="55">
        <v>82.2</v>
      </c>
      <c r="C25" s="55">
        <v>47.5</v>
      </c>
      <c r="D25" s="55">
        <v>6.2</v>
      </c>
      <c r="E25" s="55">
        <v>7.6</v>
      </c>
      <c r="F25" s="55">
        <v>18.600000000000001</v>
      </c>
      <c r="G25" s="55">
        <v>2.4</v>
      </c>
    </row>
    <row r="26" spans="1:10" ht="10.5" customHeight="1" x14ac:dyDescent="0.25">
      <c r="A26" s="56" t="s">
        <v>475</v>
      </c>
      <c r="B26" s="55">
        <v>12.5</v>
      </c>
      <c r="C26" s="55">
        <v>7.9</v>
      </c>
      <c r="D26" s="55">
        <v>0.5</v>
      </c>
      <c r="E26" s="55">
        <v>1.2</v>
      </c>
      <c r="F26" s="55">
        <v>2.2999999999999998</v>
      </c>
      <c r="G26" s="55">
        <v>0.6</v>
      </c>
    </row>
    <row r="27" spans="1:10" s="18" customFormat="1" ht="10.5" customHeight="1" x14ac:dyDescent="0.25">
      <c r="A27" s="54" t="s">
        <v>188</v>
      </c>
      <c r="B27" s="55">
        <v>23.5</v>
      </c>
      <c r="C27" s="55">
        <v>18.5</v>
      </c>
      <c r="D27" s="55">
        <v>0.3</v>
      </c>
      <c r="E27" s="55">
        <v>0.6</v>
      </c>
      <c r="F27" s="55">
        <v>0.2</v>
      </c>
      <c r="G27" s="55">
        <v>3.9</v>
      </c>
    </row>
    <row r="28" spans="1:10" s="18" customFormat="1" ht="10.5" customHeight="1" x14ac:dyDescent="0.25">
      <c r="A28" s="58" t="s">
        <v>476</v>
      </c>
      <c r="B28" s="53" t="s">
        <v>3</v>
      </c>
      <c r="C28" s="53" t="s">
        <v>3</v>
      </c>
      <c r="D28" s="53" t="s">
        <v>3</v>
      </c>
      <c r="E28" s="53" t="s">
        <v>3</v>
      </c>
      <c r="F28" s="53" t="s">
        <v>3</v>
      </c>
      <c r="G28" s="53" t="s">
        <v>3</v>
      </c>
    </row>
    <row r="29" spans="1:10" ht="10.5" customHeight="1" x14ac:dyDescent="0.25">
      <c r="A29" s="54" t="s">
        <v>189</v>
      </c>
      <c r="B29" s="55">
        <v>98.5</v>
      </c>
      <c r="C29" s="55">
        <v>60.1</v>
      </c>
      <c r="D29" s="55">
        <v>6.6</v>
      </c>
      <c r="E29" s="55">
        <v>8.3000000000000007</v>
      </c>
      <c r="F29" s="55">
        <v>19.5</v>
      </c>
      <c r="G29" s="55">
        <v>4</v>
      </c>
    </row>
    <row r="30" spans="1:10" ht="10.5" customHeight="1" x14ac:dyDescent="0.25">
      <c r="A30" s="54" t="s">
        <v>190</v>
      </c>
      <c r="B30" s="55">
        <v>12.3</v>
      </c>
      <c r="C30" s="55">
        <v>8.6</v>
      </c>
      <c r="D30" s="55">
        <v>0.2</v>
      </c>
      <c r="E30" s="55">
        <v>0.6</v>
      </c>
      <c r="F30" s="55">
        <v>1.2</v>
      </c>
      <c r="G30" s="55">
        <v>1.7</v>
      </c>
    </row>
    <row r="31" spans="1:10" ht="14.25" customHeight="1" x14ac:dyDescent="0.25">
      <c r="A31" s="54" t="s">
        <v>477</v>
      </c>
      <c r="B31" s="55">
        <v>7.4</v>
      </c>
      <c r="C31" s="55">
        <v>5.2</v>
      </c>
      <c r="D31" s="55" t="s">
        <v>192</v>
      </c>
      <c r="E31" s="55">
        <v>0.5</v>
      </c>
      <c r="F31" s="55" t="s">
        <v>192</v>
      </c>
      <c r="G31" s="55">
        <v>1.1000000000000001</v>
      </c>
      <c r="H31" s="13"/>
      <c r="I31" s="13"/>
      <c r="J31" s="13"/>
    </row>
    <row r="32" spans="1:10" ht="10.5" customHeight="1" x14ac:dyDescent="0.25">
      <c r="A32" s="58" t="s">
        <v>478</v>
      </c>
      <c r="B32" s="53" t="s">
        <v>3</v>
      </c>
      <c r="C32" s="53" t="s">
        <v>3</v>
      </c>
      <c r="D32" s="53" t="s">
        <v>3</v>
      </c>
      <c r="E32" s="53" t="s">
        <v>3</v>
      </c>
      <c r="F32" s="53" t="s">
        <v>3</v>
      </c>
      <c r="G32" s="53" t="s">
        <v>3</v>
      </c>
      <c r="H32" s="13"/>
      <c r="I32" s="13"/>
      <c r="J32" s="13"/>
    </row>
    <row r="33" spans="1:10" ht="10.5" customHeight="1" x14ac:dyDescent="0.25">
      <c r="A33" s="54" t="s">
        <v>479</v>
      </c>
      <c r="B33" s="55">
        <v>42.5</v>
      </c>
      <c r="C33" s="55">
        <v>27.5</v>
      </c>
      <c r="D33" s="55">
        <v>2.2999999999999998</v>
      </c>
      <c r="E33" s="55">
        <v>4.3</v>
      </c>
      <c r="F33" s="55">
        <v>6.7</v>
      </c>
      <c r="G33" s="55">
        <v>1.8</v>
      </c>
      <c r="H33" s="13"/>
      <c r="I33" s="13"/>
      <c r="J33" s="13"/>
    </row>
    <row r="34" spans="1:10" ht="10.5" customHeight="1" x14ac:dyDescent="0.25">
      <c r="A34" s="54" t="s">
        <v>480</v>
      </c>
      <c r="B34" s="55">
        <v>33.5</v>
      </c>
      <c r="C34" s="55">
        <v>20.100000000000001</v>
      </c>
      <c r="D34" s="55">
        <v>2.4</v>
      </c>
      <c r="E34" s="55">
        <v>2.2999999999999998</v>
      </c>
      <c r="F34" s="55">
        <v>6.3</v>
      </c>
      <c r="G34" s="55">
        <v>2.4</v>
      </c>
      <c r="H34" s="13"/>
      <c r="I34" s="13"/>
      <c r="J34" s="13"/>
    </row>
    <row r="35" spans="1:10" ht="10.5" customHeight="1" x14ac:dyDescent="0.25">
      <c r="A35" s="54" t="s">
        <v>481</v>
      </c>
      <c r="B35" s="55">
        <v>12.7</v>
      </c>
      <c r="C35" s="55">
        <v>7</v>
      </c>
      <c r="D35" s="55">
        <v>1</v>
      </c>
      <c r="E35" s="55">
        <v>1.3</v>
      </c>
      <c r="F35" s="55">
        <v>3.2</v>
      </c>
      <c r="G35" s="55">
        <v>0.3</v>
      </c>
    </row>
    <row r="36" spans="1:10" ht="10.5" customHeight="1" x14ac:dyDescent="0.25">
      <c r="A36" s="54" t="s">
        <v>482</v>
      </c>
      <c r="B36" s="55">
        <v>22.8</v>
      </c>
      <c r="C36" s="55">
        <v>14.6</v>
      </c>
      <c r="D36" s="55">
        <v>1</v>
      </c>
      <c r="E36" s="55">
        <v>1.2</v>
      </c>
      <c r="F36" s="55">
        <v>4.2</v>
      </c>
      <c r="G36" s="55">
        <v>1.8</v>
      </c>
    </row>
    <row r="37" spans="1:10" ht="10.5" customHeight="1" x14ac:dyDescent="0.25">
      <c r="A37" s="54" t="s">
        <v>191</v>
      </c>
      <c r="B37" s="55">
        <v>6.7</v>
      </c>
      <c r="C37" s="55">
        <v>4.8</v>
      </c>
      <c r="D37" s="55">
        <v>0.3</v>
      </c>
      <c r="E37" s="55">
        <v>0.3</v>
      </c>
      <c r="F37" s="55">
        <v>0.8</v>
      </c>
      <c r="G37" s="55">
        <v>0.4</v>
      </c>
    </row>
    <row r="38" spans="1:10" ht="10.5" customHeight="1" x14ac:dyDescent="0.25">
      <c r="A38" s="58" t="s">
        <v>483</v>
      </c>
      <c r="B38" s="53" t="s">
        <v>3</v>
      </c>
      <c r="C38" s="53" t="s">
        <v>3</v>
      </c>
      <c r="D38" s="53" t="s">
        <v>3</v>
      </c>
      <c r="E38" s="53" t="s">
        <v>3</v>
      </c>
      <c r="F38" s="53" t="s">
        <v>3</v>
      </c>
      <c r="G38" s="53" t="s">
        <v>3</v>
      </c>
    </row>
    <row r="39" spans="1:10" ht="10.5" customHeight="1" x14ac:dyDescent="0.25">
      <c r="A39" s="54" t="s">
        <v>484</v>
      </c>
      <c r="B39" s="55">
        <v>20.8</v>
      </c>
      <c r="C39" s="55">
        <v>13.6</v>
      </c>
      <c r="D39" s="55">
        <v>1.1000000000000001</v>
      </c>
      <c r="E39" s="55">
        <v>2.9</v>
      </c>
      <c r="F39" s="55">
        <v>3.1</v>
      </c>
      <c r="G39" s="55" t="s">
        <v>192</v>
      </c>
    </row>
    <row r="40" spans="1:10" ht="10.5" customHeight="1" x14ac:dyDescent="0.25">
      <c r="A40" s="54" t="s">
        <v>193</v>
      </c>
      <c r="B40" s="55">
        <v>12.6</v>
      </c>
      <c r="C40" s="55">
        <v>9.5</v>
      </c>
      <c r="D40" s="55">
        <v>0.8</v>
      </c>
      <c r="E40" s="55">
        <v>1.1000000000000001</v>
      </c>
      <c r="F40" s="55">
        <v>1.1000000000000001</v>
      </c>
      <c r="G40" s="55" t="s">
        <v>192</v>
      </c>
    </row>
    <row r="41" spans="1:10" ht="10.5" customHeight="1" x14ac:dyDescent="0.25">
      <c r="A41" s="54" t="s">
        <v>194</v>
      </c>
      <c r="B41" s="55">
        <v>12.8</v>
      </c>
      <c r="C41" s="55">
        <v>8.3000000000000007</v>
      </c>
      <c r="D41" s="55">
        <v>0.5</v>
      </c>
      <c r="E41" s="55">
        <v>0.9</v>
      </c>
      <c r="F41" s="55">
        <v>2.7</v>
      </c>
      <c r="G41" s="55">
        <v>0.4</v>
      </c>
    </row>
    <row r="42" spans="1:10" s="3" customFormat="1" ht="14.25" customHeight="1" x14ac:dyDescent="0.25">
      <c r="A42" s="54" t="s">
        <v>195</v>
      </c>
      <c r="B42" s="55">
        <v>18.3</v>
      </c>
      <c r="C42" s="55">
        <v>10.3</v>
      </c>
      <c r="D42" s="55">
        <v>1</v>
      </c>
      <c r="E42" s="55">
        <v>1.4</v>
      </c>
      <c r="F42" s="55">
        <v>4</v>
      </c>
      <c r="G42" s="55">
        <v>1.5</v>
      </c>
    </row>
    <row r="43" spans="1:10" s="3" customFormat="1" ht="10.5" customHeight="1" x14ac:dyDescent="0.25">
      <c r="A43" s="54" t="s">
        <v>196</v>
      </c>
      <c r="B43" s="55">
        <v>16</v>
      </c>
      <c r="C43" s="55">
        <v>8.4</v>
      </c>
      <c r="D43" s="55">
        <v>1.3</v>
      </c>
      <c r="E43" s="55">
        <v>1.1000000000000001</v>
      </c>
      <c r="F43" s="55">
        <v>3.8</v>
      </c>
      <c r="G43" s="55">
        <v>1.4</v>
      </c>
    </row>
    <row r="44" spans="1:10" s="3" customFormat="1" ht="10.5" customHeight="1" x14ac:dyDescent="0.25">
      <c r="A44" s="54" t="s">
        <v>197</v>
      </c>
      <c r="B44" s="55">
        <v>16.8</v>
      </c>
      <c r="C44" s="55">
        <v>10.5</v>
      </c>
      <c r="D44" s="55">
        <v>1</v>
      </c>
      <c r="E44" s="55">
        <v>0.9</v>
      </c>
      <c r="F44" s="55">
        <v>2.7</v>
      </c>
      <c r="G44" s="55">
        <v>1.8</v>
      </c>
    </row>
    <row r="45" spans="1:10" s="3" customFormat="1" ht="10.5" customHeight="1" x14ac:dyDescent="0.25">
      <c r="A45" s="54" t="s">
        <v>198</v>
      </c>
      <c r="B45" s="55">
        <v>17</v>
      </c>
      <c r="C45" s="55">
        <v>10.9</v>
      </c>
      <c r="D45" s="55">
        <v>1.1000000000000001</v>
      </c>
      <c r="E45" s="55">
        <v>1</v>
      </c>
      <c r="F45" s="55">
        <v>2.9</v>
      </c>
      <c r="G45" s="55">
        <v>1.2</v>
      </c>
    </row>
    <row r="46" spans="1:10" s="3" customFormat="1" ht="10.5" customHeight="1" x14ac:dyDescent="0.25">
      <c r="A46" s="54" t="s">
        <v>485</v>
      </c>
      <c r="B46" s="55">
        <v>3.8</v>
      </c>
      <c r="C46" s="55">
        <v>2.2999999999999998</v>
      </c>
      <c r="D46" s="55">
        <v>0.3</v>
      </c>
      <c r="E46" s="55" t="s">
        <v>192</v>
      </c>
      <c r="F46" s="55">
        <v>0.9</v>
      </c>
      <c r="G46" s="55">
        <v>0.3</v>
      </c>
    </row>
    <row r="47" spans="1:10" s="3" customFormat="1" ht="10.5" customHeight="1" x14ac:dyDescent="0.25">
      <c r="A47" s="58" t="s">
        <v>486</v>
      </c>
      <c r="B47" s="53" t="s">
        <v>3</v>
      </c>
      <c r="C47" s="53" t="s">
        <v>3</v>
      </c>
      <c r="D47" s="53" t="s">
        <v>3</v>
      </c>
      <c r="E47" s="53" t="s">
        <v>3</v>
      </c>
      <c r="F47" s="53" t="s">
        <v>3</v>
      </c>
      <c r="G47" s="53" t="s">
        <v>3</v>
      </c>
    </row>
    <row r="48" spans="1:10" s="3" customFormat="1" ht="10.5" customHeight="1" x14ac:dyDescent="0.25">
      <c r="A48" s="59" t="s">
        <v>487</v>
      </c>
      <c r="B48" s="55">
        <v>47.5</v>
      </c>
      <c r="C48" s="55">
        <v>45.2</v>
      </c>
      <c r="D48" s="55">
        <v>2.2999999999999998</v>
      </c>
      <c r="E48" s="55" t="s">
        <v>199</v>
      </c>
      <c r="F48" s="55" t="s">
        <v>199</v>
      </c>
      <c r="G48" s="55" t="s">
        <v>199</v>
      </c>
    </row>
    <row r="49" spans="1:7" s="3" customFormat="1" ht="10.5" customHeight="1" x14ac:dyDescent="0.25">
      <c r="A49" s="59" t="s">
        <v>488</v>
      </c>
      <c r="B49" s="55">
        <v>29.5</v>
      </c>
      <c r="C49" s="55">
        <v>25.4</v>
      </c>
      <c r="D49" s="55">
        <v>4.0999999999999996</v>
      </c>
      <c r="E49" s="55" t="s">
        <v>199</v>
      </c>
      <c r="F49" s="55" t="s">
        <v>199</v>
      </c>
      <c r="G49" s="55" t="s">
        <v>199</v>
      </c>
    </row>
    <row r="50" spans="1:7" ht="10.5" customHeight="1" x14ac:dyDescent="0.25">
      <c r="A50" s="59" t="s">
        <v>489</v>
      </c>
      <c r="B50" s="55">
        <v>1.8</v>
      </c>
      <c r="C50" s="55">
        <v>1.2</v>
      </c>
      <c r="D50" s="55">
        <v>0.5</v>
      </c>
      <c r="E50" s="55" t="s">
        <v>199</v>
      </c>
      <c r="F50" s="55" t="s">
        <v>199</v>
      </c>
      <c r="G50" s="55" t="s">
        <v>199</v>
      </c>
    </row>
    <row r="51" spans="1:7" ht="10.5" customHeight="1" x14ac:dyDescent="0.25">
      <c r="A51" s="59" t="s">
        <v>490</v>
      </c>
      <c r="B51" s="55">
        <v>2.1</v>
      </c>
      <c r="C51" s="55">
        <v>2</v>
      </c>
      <c r="D51" s="55" t="s">
        <v>192</v>
      </c>
      <c r="E51" s="55" t="s">
        <v>199</v>
      </c>
      <c r="F51" s="55" t="s">
        <v>199</v>
      </c>
      <c r="G51" s="55" t="s">
        <v>199</v>
      </c>
    </row>
    <row r="52" spans="1:7" ht="10.5" customHeight="1" x14ac:dyDescent="0.25">
      <c r="A52" s="59" t="s">
        <v>491</v>
      </c>
      <c r="B52" s="55">
        <v>37.299999999999997</v>
      </c>
      <c r="C52" s="55" t="s">
        <v>199</v>
      </c>
      <c r="D52" s="55" t="s">
        <v>199</v>
      </c>
      <c r="E52" s="55">
        <v>9.4</v>
      </c>
      <c r="F52" s="55">
        <v>21.1</v>
      </c>
      <c r="G52" s="55">
        <v>6.8</v>
      </c>
    </row>
    <row r="53" spans="1:7" ht="10.5" customHeight="1" x14ac:dyDescent="0.25">
      <c r="A53" s="58" t="s">
        <v>492</v>
      </c>
      <c r="B53" s="60" t="s">
        <v>3</v>
      </c>
      <c r="C53" s="60" t="s">
        <v>3</v>
      </c>
      <c r="D53" s="60" t="s">
        <v>3</v>
      </c>
      <c r="E53" s="60" t="s">
        <v>3</v>
      </c>
      <c r="F53" s="60" t="s">
        <v>3</v>
      </c>
      <c r="G53" s="60" t="s">
        <v>3</v>
      </c>
    </row>
    <row r="54" spans="1:7" ht="10.5" customHeight="1" x14ac:dyDescent="0.25">
      <c r="A54" s="54" t="s">
        <v>493</v>
      </c>
      <c r="B54" s="61">
        <v>40.200000000000003</v>
      </c>
      <c r="C54" s="61">
        <v>27.3</v>
      </c>
      <c r="D54" s="61">
        <v>2</v>
      </c>
      <c r="E54" s="61">
        <v>2.4</v>
      </c>
      <c r="F54" s="61">
        <v>3.3</v>
      </c>
      <c r="G54" s="61">
        <v>5.2</v>
      </c>
    </row>
    <row r="55" spans="1:7" ht="10.5" customHeight="1" x14ac:dyDescent="0.25">
      <c r="A55" s="59" t="s">
        <v>200</v>
      </c>
      <c r="B55" s="61">
        <v>32.9</v>
      </c>
      <c r="C55" s="61">
        <v>18.100000000000001</v>
      </c>
      <c r="D55" s="61">
        <v>2.5</v>
      </c>
      <c r="E55" s="61">
        <v>3.2</v>
      </c>
      <c r="F55" s="61">
        <v>8.6999999999999993</v>
      </c>
      <c r="G55" s="61">
        <v>0.5</v>
      </c>
    </row>
    <row r="56" spans="1:7" ht="10.5" customHeight="1" x14ac:dyDescent="0.25">
      <c r="A56" s="59" t="s">
        <v>201</v>
      </c>
      <c r="B56" s="61">
        <v>18</v>
      </c>
      <c r="C56" s="61">
        <v>12.6</v>
      </c>
      <c r="D56" s="61">
        <v>0.9</v>
      </c>
      <c r="E56" s="61">
        <v>1.6</v>
      </c>
      <c r="F56" s="61">
        <v>2</v>
      </c>
      <c r="G56" s="61">
        <v>0.8</v>
      </c>
    </row>
    <row r="57" spans="1:7" ht="10.5" customHeight="1" x14ac:dyDescent="0.25">
      <c r="A57" s="54" t="s">
        <v>202</v>
      </c>
      <c r="B57" s="61">
        <v>15.3</v>
      </c>
      <c r="C57" s="61">
        <v>9.5</v>
      </c>
      <c r="D57" s="61">
        <v>1.1000000000000001</v>
      </c>
      <c r="E57" s="61">
        <v>1.4</v>
      </c>
      <c r="F57" s="61">
        <v>3.4</v>
      </c>
      <c r="G57" s="61" t="s">
        <v>192</v>
      </c>
    </row>
    <row r="58" spans="1:7" ht="10.5" customHeight="1" x14ac:dyDescent="0.25">
      <c r="A58" s="54" t="s">
        <v>494</v>
      </c>
      <c r="B58" s="61">
        <v>6.7</v>
      </c>
      <c r="C58" s="61">
        <v>2.8</v>
      </c>
      <c r="D58" s="61">
        <v>0.3</v>
      </c>
      <c r="E58" s="61">
        <v>0.5</v>
      </c>
      <c r="F58" s="61">
        <v>3</v>
      </c>
      <c r="G58" s="61" t="s">
        <v>192</v>
      </c>
    </row>
    <row r="59" spans="1:7" ht="10.5" customHeight="1" x14ac:dyDescent="0.25">
      <c r="A59" s="54" t="s">
        <v>495</v>
      </c>
      <c r="B59" s="61">
        <v>3</v>
      </c>
      <c r="C59" s="61">
        <v>2.2000000000000002</v>
      </c>
      <c r="D59" s="61">
        <v>0.2</v>
      </c>
      <c r="E59" s="61" t="s">
        <v>192</v>
      </c>
      <c r="F59" s="61" t="s">
        <v>192</v>
      </c>
      <c r="G59" s="61" t="s">
        <v>192</v>
      </c>
    </row>
    <row r="60" spans="1:7" ht="10.5" customHeight="1" x14ac:dyDescent="0.25">
      <c r="A60" s="54" t="s">
        <v>203</v>
      </c>
      <c r="B60" s="61">
        <v>1.4</v>
      </c>
      <c r="C60" s="61">
        <v>0.9</v>
      </c>
      <c r="D60" s="61" t="s">
        <v>192</v>
      </c>
      <c r="E60" s="61" t="s">
        <v>192</v>
      </c>
      <c r="F60" s="61">
        <v>0.3</v>
      </c>
      <c r="G60" s="61" t="s">
        <v>199</v>
      </c>
    </row>
    <row r="61" spans="1:7" ht="10.5" customHeight="1" x14ac:dyDescent="0.25">
      <c r="A61" s="54" t="s">
        <v>496</v>
      </c>
      <c r="B61" s="61">
        <v>0.7</v>
      </c>
      <c r="C61" s="61">
        <v>0.5</v>
      </c>
      <c r="D61" s="61" t="s">
        <v>192</v>
      </c>
      <c r="E61" s="61" t="s">
        <v>199</v>
      </c>
      <c r="F61" s="61" t="s">
        <v>192</v>
      </c>
      <c r="G61" s="61" t="s">
        <v>192</v>
      </c>
    </row>
    <row r="62" spans="1:7" ht="10.5" customHeight="1" x14ac:dyDescent="0.25">
      <c r="A62" s="58" t="s">
        <v>497</v>
      </c>
      <c r="B62" s="60" t="s">
        <v>3</v>
      </c>
      <c r="C62" s="60" t="s">
        <v>3</v>
      </c>
      <c r="D62" s="60" t="s">
        <v>3</v>
      </c>
      <c r="E62" s="60" t="s">
        <v>3</v>
      </c>
      <c r="F62" s="60" t="s">
        <v>3</v>
      </c>
      <c r="G62" s="60" t="s">
        <v>3</v>
      </c>
    </row>
    <row r="63" spans="1:7" ht="10.5" customHeight="1" x14ac:dyDescent="0.25">
      <c r="A63" s="54" t="s">
        <v>498</v>
      </c>
      <c r="B63" s="61">
        <v>73.099999999999994</v>
      </c>
      <c r="C63" s="61">
        <v>59.3</v>
      </c>
      <c r="D63" s="61">
        <v>5</v>
      </c>
      <c r="E63" s="61">
        <v>6.4</v>
      </c>
      <c r="F63" s="61" t="s">
        <v>199</v>
      </c>
      <c r="G63" s="61">
        <v>2.4</v>
      </c>
    </row>
    <row r="64" spans="1:7" ht="10.5" customHeight="1" x14ac:dyDescent="0.25">
      <c r="A64" s="59" t="s">
        <v>204</v>
      </c>
      <c r="B64" s="61">
        <v>9.8000000000000007</v>
      </c>
      <c r="C64" s="61">
        <v>5.3</v>
      </c>
      <c r="D64" s="61">
        <v>0.3</v>
      </c>
      <c r="E64" s="61">
        <v>0.5</v>
      </c>
      <c r="F64" s="61" t="s">
        <v>199</v>
      </c>
      <c r="G64" s="61">
        <v>3.7</v>
      </c>
    </row>
    <row r="65" spans="1:7" ht="10.5" customHeight="1" x14ac:dyDescent="0.25">
      <c r="A65" s="59" t="s">
        <v>499</v>
      </c>
      <c r="B65" s="61">
        <v>5.4</v>
      </c>
      <c r="C65" s="61">
        <v>3.6</v>
      </c>
      <c r="D65" s="61">
        <v>0.7</v>
      </c>
      <c r="E65" s="61">
        <v>0.8</v>
      </c>
      <c r="F65" s="61" t="s">
        <v>199</v>
      </c>
      <c r="G65" s="61" t="s">
        <v>192</v>
      </c>
    </row>
    <row r="66" spans="1:7" ht="10.5" customHeight="1" x14ac:dyDescent="0.25">
      <c r="A66" s="54" t="s">
        <v>500</v>
      </c>
      <c r="B66" s="61">
        <v>4.4000000000000004</v>
      </c>
      <c r="C66" s="61">
        <v>3</v>
      </c>
      <c r="D66" s="61">
        <v>0.6</v>
      </c>
      <c r="E66" s="61">
        <v>0.7</v>
      </c>
      <c r="F66" s="61" t="s">
        <v>199</v>
      </c>
      <c r="G66" s="61" t="s">
        <v>192</v>
      </c>
    </row>
    <row r="67" spans="1:7" ht="10.5" customHeight="1" x14ac:dyDescent="0.25">
      <c r="A67" s="54" t="s">
        <v>501</v>
      </c>
      <c r="B67" s="61">
        <v>1.8</v>
      </c>
      <c r="C67" s="61">
        <v>1.3</v>
      </c>
      <c r="D67" s="61" t="s">
        <v>192</v>
      </c>
      <c r="E67" s="61">
        <v>0.5</v>
      </c>
      <c r="F67" s="61" t="s">
        <v>199</v>
      </c>
      <c r="G67" s="61" t="s">
        <v>199</v>
      </c>
    </row>
    <row r="68" spans="1:7" ht="10.5" customHeight="1" x14ac:dyDescent="0.25">
      <c r="A68" s="54" t="s">
        <v>502</v>
      </c>
      <c r="B68" s="61">
        <v>1.2</v>
      </c>
      <c r="C68" s="61">
        <v>0.7</v>
      </c>
      <c r="D68" s="61" t="s">
        <v>192</v>
      </c>
      <c r="E68" s="61" t="s">
        <v>192</v>
      </c>
      <c r="F68" s="61" t="s">
        <v>199</v>
      </c>
      <c r="G68" s="61" t="s">
        <v>192</v>
      </c>
    </row>
    <row r="69" spans="1:7" ht="10.5" customHeight="1" x14ac:dyDescent="0.25">
      <c r="A69" s="54" t="s">
        <v>496</v>
      </c>
      <c r="B69" s="61">
        <v>1.3</v>
      </c>
      <c r="C69" s="61">
        <v>0.7</v>
      </c>
      <c r="D69" s="61">
        <v>0.3</v>
      </c>
      <c r="E69" s="61" t="s">
        <v>192</v>
      </c>
      <c r="F69" s="61" t="s">
        <v>199</v>
      </c>
      <c r="G69" s="61" t="s">
        <v>192</v>
      </c>
    </row>
    <row r="70" spans="1:7" ht="10.5" customHeight="1" x14ac:dyDescent="0.25">
      <c r="A70" s="54" t="s">
        <v>503</v>
      </c>
      <c r="B70" s="61">
        <v>21.1</v>
      </c>
      <c r="C70" s="61" t="s">
        <v>199</v>
      </c>
      <c r="D70" s="61" t="s">
        <v>199</v>
      </c>
      <c r="E70" s="61" t="s">
        <v>199</v>
      </c>
      <c r="F70" s="61">
        <v>21.1</v>
      </c>
      <c r="G70" s="61" t="s">
        <v>199</v>
      </c>
    </row>
    <row r="71" spans="1:7" ht="10.5" customHeight="1" x14ac:dyDescent="0.25">
      <c r="A71" s="58" t="s">
        <v>504</v>
      </c>
      <c r="B71" s="60" t="s">
        <v>3</v>
      </c>
      <c r="C71" s="60" t="s">
        <v>3</v>
      </c>
      <c r="D71" s="60" t="s">
        <v>3</v>
      </c>
      <c r="E71" s="60" t="s">
        <v>3</v>
      </c>
      <c r="F71" s="60" t="s">
        <v>3</v>
      </c>
      <c r="G71" s="60" t="s">
        <v>3</v>
      </c>
    </row>
    <row r="72" spans="1:7" ht="10.5" customHeight="1" x14ac:dyDescent="0.25">
      <c r="A72" s="62" t="s">
        <v>208</v>
      </c>
      <c r="B72" s="61">
        <v>5.3</v>
      </c>
      <c r="C72" s="61" t="s">
        <v>192</v>
      </c>
      <c r="D72" s="61" t="s">
        <v>192</v>
      </c>
      <c r="E72" s="61">
        <v>1</v>
      </c>
      <c r="F72" s="61">
        <v>4.2</v>
      </c>
      <c r="G72" s="61" t="s">
        <v>192</v>
      </c>
    </row>
    <row r="73" spans="1:7" ht="10.5" customHeight="1" x14ac:dyDescent="0.25">
      <c r="A73" s="62">
        <v>3</v>
      </c>
      <c r="B73" s="61">
        <v>9</v>
      </c>
      <c r="C73" s="61">
        <v>0.9</v>
      </c>
      <c r="D73" s="61">
        <v>0.5</v>
      </c>
      <c r="E73" s="61">
        <v>2</v>
      </c>
      <c r="F73" s="61">
        <v>5.2</v>
      </c>
      <c r="G73" s="61">
        <v>0.4</v>
      </c>
    </row>
    <row r="74" spans="1:7" ht="10.5" customHeight="1" x14ac:dyDescent="0.25">
      <c r="A74" s="62">
        <v>4</v>
      </c>
      <c r="B74" s="61">
        <v>16.8</v>
      </c>
      <c r="C74" s="61">
        <v>4.0999999999999996</v>
      </c>
      <c r="D74" s="61">
        <v>1.5</v>
      </c>
      <c r="E74" s="61">
        <v>3</v>
      </c>
      <c r="F74" s="61">
        <v>6.9</v>
      </c>
      <c r="G74" s="61">
        <v>1.3</v>
      </c>
    </row>
    <row r="75" spans="1:7" ht="10.5" customHeight="1" x14ac:dyDescent="0.25">
      <c r="A75" s="62">
        <v>5</v>
      </c>
      <c r="B75" s="61">
        <v>19.399999999999999</v>
      </c>
      <c r="C75" s="61">
        <v>10.4</v>
      </c>
      <c r="D75" s="61">
        <v>1.7</v>
      </c>
      <c r="E75" s="61">
        <v>2.2000000000000002</v>
      </c>
      <c r="F75" s="61">
        <v>3.3</v>
      </c>
      <c r="G75" s="61">
        <v>1.8</v>
      </c>
    </row>
    <row r="76" spans="1:7" ht="10.5" customHeight="1" x14ac:dyDescent="0.25">
      <c r="A76" s="62">
        <v>6</v>
      </c>
      <c r="B76" s="61">
        <v>22.2</v>
      </c>
      <c r="C76" s="61">
        <v>17</v>
      </c>
      <c r="D76" s="61">
        <v>1.5</v>
      </c>
      <c r="E76" s="61">
        <v>0.9</v>
      </c>
      <c r="F76" s="61">
        <v>1.2</v>
      </c>
      <c r="G76" s="61">
        <v>1.6</v>
      </c>
    </row>
    <row r="77" spans="1:7" ht="10.5" customHeight="1" x14ac:dyDescent="0.25">
      <c r="A77" s="62">
        <v>7</v>
      </c>
      <c r="B77" s="61">
        <v>16.899999999999999</v>
      </c>
      <c r="C77" s="61">
        <v>14.4</v>
      </c>
      <c r="D77" s="61">
        <v>0.9</v>
      </c>
      <c r="E77" s="61" t="s">
        <v>192</v>
      </c>
      <c r="F77" s="61">
        <v>0.3</v>
      </c>
      <c r="G77" s="61">
        <v>1</v>
      </c>
    </row>
    <row r="78" spans="1:7" ht="10.5" customHeight="1" x14ac:dyDescent="0.25">
      <c r="A78" s="62">
        <v>8</v>
      </c>
      <c r="B78" s="61">
        <v>12.6</v>
      </c>
      <c r="C78" s="61">
        <v>11.5</v>
      </c>
      <c r="D78" s="61">
        <v>0.6</v>
      </c>
      <c r="E78" s="61" t="s">
        <v>192</v>
      </c>
      <c r="F78" s="61" t="s">
        <v>192</v>
      </c>
      <c r="G78" s="61">
        <v>0.3</v>
      </c>
    </row>
    <row r="79" spans="1:7" ht="10.5" customHeight="1" x14ac:dyDescent="0.25">
      <c r="A79" s="62" t="s">
        <v>505</v>
      </c>
      <c r="B79" s="61">
        <v>16</v>
      </c>
      <c r="C79" s="61">
        <v>15.3</v>
      </c>
      <c r="D79" s="61">
        <v>0.3</v>
      </c>
      <c r="E79" s="61" t="s">
        <v>192</v>
      </c>
      <c r="F79" s="61" t="s">
        <v>192</v>
      </c>
      <c r="G79" s="61">
        <v>0.3</v>
      </c>
    </row>
    <row r="80" spans="1:7" ht="10.5" customHeight="1" x14ac:dyDescent="0.25">
      <c r="A80" s="58" t="s">
        <v>506</v>
      </c>
      <c r="B80" s="58" t="s">
        <v>3</v>
      </c>
      <c r="C80" s="58" t="s">
        <v>3</v>
      </c>
      <c r="D80" s="58" t="s">
        <v>3</v>
      </c>
      <c r="E80" s="58" t="s">
        <v>3</v>
      </c>
      <c r="F80" s="58" t="s">
        <v>3</v>
      </c>
      <c r="G80" s="58" t="s">
        <v>3</v>
      </c>
    </row>
    <row r="81" spans="1:7" ht="10.5" customHeight="1" x14ac:dyDescent="0.25">
      <c r="A81" s="62">
        <v>0</v>
      </c>
      <c r="B81" s="61">
        <v>3.2</v>
      </c>
      <c r="C81" s="61" t="s">
        <v>192</v>
      </c>
      <c r="D81" s="61" t="s">
        <v>192</v>
      </c>
      <c r="E81" s="61">
        <v>0.7</v>
      </c>
      <c r="F81" s="61">
        <v>2.4</v>
      </c>
      <c r="G81" s="61" t="s">
        <v>192</v>
      </c>
    </row>
    <row r="82" spans="1:7" ht="10.5" customHeight="1" x14ac:dyDescent="0.25">
      <c r="A82" s="62">
        <v>1</v>
      </c>
      <c r="B82" s="61">
        <v>11.7</v>
      </c>
      <c r="C82" s="61">
        <v>1.2</v>
      </c>
      <c r="D82" s="61">
        <v>0.3</v>
      </c>
      <c r="E82" s="61">
        <v>2.5</v>
      </c>
      <c r="F82" s="61">
        <v>7.4</v>
      </c>
      <c r="G82" s="61">
        <v>0.3</v>
      </c>
    </row>
    <row r="83" spans="1:7" ht="10.5" customHeight="1" x14ac:dyDescent="0.25">
      <c r="A83" s="62">
        <v>2</v>
      </c>
      <c r="B83" s="61">
        <v>29.8</v>
      </c>
      <c r="C83" s="61">
        <v>10.3</v>
      </c>
      <c r="D83" s="61">
        <v>3.2</v>
      </c>
      <c r="E83" s="61">
        <v>4.7</v>
      </c>
      <c r="F83" s="61">
        <v>9.1999999999999993</v>
      </c>
      <c r="G83" s="61">
        <v>2.4</v>
      </c>
    </row>
    <row r="84" spans="1:7" ht="10.5" customHeight="1" x14ac:dyDescent="0.25">
      <c r="A84" s="62">
        <v>3</v>
      </c>
      <c r="B84" s="61">
        <v>47.6</v>
      </c>
      <c r="C84" s="61">
        <v>38.1</v>
      </c>
      <c r="D84" s="61">
        <v>2.9</v>
      </c>
      <c r="E84" s="61">
        <v>1.4</v>
      </c>
      <c r="F84" s="61">
        <v>1.8</v>
      </c>
      <c r="G84" s="61">
        <v>3.5</v>
      </c>
    </row>
    <row r="85" spans="1:7" ht="10.5" customHeight="1" x14ac:dyDescent="0.25">
      <c r="A85" s="62">
        <v>4</v>
      </c>
      <c r="B85" s="61">
        <v>20.5</v>
      </c>
      <c r="C85" s="61">
        <v>19.100000000000001</v>
      </c>
      <c r="D85" s="61">
        <v>0.5</v>
      </c>
      <c r="E85" s="61" t="s">
        <v>192</v>
      </c>
      <c r="F85" s="61">
        <v>0.4</v>
      </c>
      <c r="G85" s="61">
        <v>0.4</v>
      </c>
    </row>
    <row r="86" spans="1:7" ht="10.5" customHeight="1" x14ac:dyDescent="0.25">
      <c r="A86" s="62" t="s">
        <v>507</v>
      </c>
      <c r="B86" s="61">
        <v>5.3</v>
      </c>
      <c r="C86" s="61">
        <v>5.0999999999999996</v>
      </c>
      <c r="D86" s="61" t="s">
        <v>192</v>
      </c>
      <c r="E86" s="61" t="s">
        <v>192</v>
      </c>
      <c r="F86" s="61" t="s">
        <v>199</v>
      </c>
      <c r="G86" s="61" t="s">
        <v>192</v>
      </c>
    </row>
    <row r="87" spans="1:7" ht="10.5" customHeight="1" x14ac:dyDescent="0.25">
      <c r="A87" s="58" t="s">
        <v>508</v>
      </c>
      <c r="B87" s="60" t="s">
        <v>3</v>
      </c>
      <c r="C87" s="60" t="s">
        <v>3</v>
      </c>
      <c r="D87" s="60" t="s">
        <v>3</v>
      </c>
      <c r="E87" s="60" t="s">
        <v>3</v>
      </c>
      <c r="F87" s="60" t="s">
        <v>3</v>
      </c>
      <c r="G87" s="60" t="s">
        <v>3</v>
      </c>
    </row>
    <row r="88" spans="1:7" ht="10.5" customHeight="1" x14ac:dyDescent="0.25">
      <c r="A88" s="62">
        <v>1</v>
      </c>
      <c r="B88" s="61">
        <v>10.3</v>
      </c>
      <c r="C88" s="61">
        <v>2.1</v>
      </c>
      <c r="D88" s="61">
        <v>0.5</v>
      </c>
      <c r="E88" s="61">
        <v>1.6</v>
      </c>
      <c r="F88" s="61">
        <v>5.6</v>
      </c>
      <c r="G88" s="61">
        <v>0.5</v>
      </c>
    </row>
    <row r="89" spans="1:7" ht="10.5" customHeight="1" x14ac:dyDescent="0.25">
      <c r="A89" s="62">
        <v>2</v>
      </c>
      <c r="B89" s="61">
        <v>31</v>
      </c>
      <c r="C89" s="61">
        <v>11.3</v>
      </c>
      <c r="D89" s="61">
        <v>2.2999999999999998</v>
      </c>
      <c r="E89" s="61">
        <v>4.4000000000000004</v>
      </c>
      <c r="F89" s="61">
        <v>10.5</v>
      </c>
      <c r="G89" s="61">
        <v>2.5</v>
      </c>
    </row>
    <row r="90" spans="1:7" ht="10.5" customHeight="1" x14ac:dyDescent="0.25">
      <c r="A90" s="62">
        <v>3</v>
      </c>
      <c r="B90" s="61">
        <v>32.1</v>
      </c>
      <c r="C90" s="61">
        <v>21.8</v>
      </c>
      <c r="D90" s="61">
        <v>2.1</v>
      </c>
      <c r="E90" s="61">
        <v>2.4</v>
      </c>
      <c r="F90" s="61">
        <v>3.9</v>
      </c>
      <c r="G90" s="61">
        <v>1.9</v>
      </c>
    </row>
    <row r="91" spans="1:7" ht="10.5" customHeight="1" x14ac:dyDescent="0.25">
      <c r="A91" s="62">
        <v>4</v>
      </c>
      <c r="B91" s="61">
        <v>22.5</v>
      </c>
      <c r="C91" s="61">
        <v>18.399999999999999</v>
      </c>
      <c r="D91" s="61">
        <v>1.4</v>
      </c>
      <c r="E91" s="61">
        <v>0.9</v>
      </c>
      <c r="F91" s="61">
        <v>0.8</v>
      </c>
      <c r="G91" s="61">
        <v>1.1000000000000001</v>
      </c>
    </row>
    <row r="92" spans="1:7" ht="10.5" customHeight="1" x14ac:dyDescent="0.25">
      <c r="A92" s="62" t="s">
        <v>507</v>
      </c>
      <c r="B92" s="61">
        <v>22.4</v>
      </c>
      <c r="C92" s="61">
        <v>20.3</v>
      </c>
      <c r="D92" s="61">
        <v>0.8</v>
      </c>
      <c r="E92" s="61" t="s">
        <v>192</v>
      </c>
      <c r="F92" s="61">
        <v>0.4</v>
      </c>
      <c r="G92" s="61">
        <v>0.7</v>
      </c>
    </row>
    <row r="93" spans="1:7" ht="10.5" customHeight="1" x14ac:dyDescent="0.25">
      <c r="A93" s="58" t="s">
        <v>509</v>
      </c>
      <c r="B93" s="60" t="s">
        <v>3</v>
      </c>
      <c r="C93" s="60" t="s">
        <v>3</v>
      </c>
      <c r="D93" s="60" t="s">
        <v>3</v>
      </c>
      <c r="E93" s="60" t="s">
        <v>3</v>
      </c>
      <c r="F93" s="60" t="s">
        <v>3</v>
      </c>
      <c r="G93" s="60" t="s">
        <v>3</v>
      </c>
    </row>
    <row r="94" spans="1:7" ht="10.5" customHeight="1" x14ac:dyDescent="0.25">
      <c r="A94" s="62">
        <v>0</v>
      </c>
      <c r="B94" s="61" t="s">
        <v>192</v>
      </c>
      <c r="C94" s="61" t="s">
        <v>192</v>
      </c>
      <c r="D94" s="61" t="s">
        <v>192</v>
      </c>
      <c r="E94" s="61" t="s">
        <v>199</v>
      </c>
      <c r="F94" s="61" t="s">
        <v>192</v>
      </c>
      <c r="G94" s="61" t="s">
        <v>199</v>
      </c>
    </row>
    <row r="95" spans="1:7" ht="10.5" customHeight="1" x14ac:dyDescent="0.25">
      <c r="A95" s="62">
        <v>1</v>
      </c>
      <c r="B95" s="61">
        <v>53.1</v>
      </c>
      <c r="C95" s="61">
        <v>23.6</v>
      </c>
      <c r="D95" s="61">
        <v>3.3</v>
      </c>
      <c r="E95" s="61">
        <v>7.8</v>
      </c>
      <c r="F95" s="61">
        <v>16</v>
      </c>
      <c r="G95" s="61">
        <v>2.5</v>
      </c>
    </row>
    <row r="96" spans="1:7" ht="10.5" customHeight="1" x14ac:dyDescent="0.25">
      <c r="A96" s="62">
        <v>2</v>
      </c>
      <c r="B96" s="61">
        <v>52.1</v>
      </c>
      <c r="C96" s="61">
        <v>38.4</v>
      </c>
      <c r="D96" s="61">
        <v>3.1</v>
      </c>
      <c r="E96" s="61">
        <v>1.6</v>
      </c>
      <c r="F96" s="61">
        <v>4.8</v>
      </c>
      <c r="G96" s="61">
        <v>4.0999999999999996</v>
      </c>
    </row>
    <row r="97" spans="1:7" ht="10.5" customHeight="1" x14ac:dyDescent="0.25">
      <c r="A97" s="62" t="s">
        <v>510</v>
      </c>
      <c r="B97" s="61">
        <v>12.9</v>
      </c>
      <c r="C97" s="61">
        <v>11.8</v>
      </c>
      <c r="D97" s="61">
        <v>0.6</v>
      </c>
      <c r="E97" s="61" t="s">
        <v>192</v>
      </c>
      <c r="F97" s="61" t="s">
        <v>192</v>
      </c>
      <c r="G97" s="61" t="s">
        <v>192</v>
      </c>
    </row>
    <row r="98" spans="1:7" ht="10.5" customHeight="1" x14ac:dyDescent="0.25">
      <c r="A98" s="58" t="s">
        <v>511</v>
      </c>
      <c r="B98" s="60" t="s">
        <v>3</v>
      </c>
      <c r="C98" s="60" t="s">
        <v>3</v>
      </c>
      <c r="D98" s="60" t="s">
        <v>3</v>
      </c>
      <c r="E98" s="60" t="s">
        <v>3</v>
      </c>
      <c r="F98" s="60" t="s">
        <v>3</v>
      </c>
      <c r="G98" s="60" t="s">
        <v>3</v>
      </c>
    </row>
    <row r="99" spans="1:7" ht="10.5" customHeight="1" x14ac:dyDescent="0.25">
      <c r="A99" s="62">
        <v>0</v>
      </c>
      <c r="B99" s="61">
        <v>85</v>
      </c>
      <c r="C99" s="61">
        <v>47.7</v>
      </c>
      <c r="D99" s="61">
        <v>3.8</v>
      </c>
      <c r="E99" s="61">
        <v>8.4</v>
      </c>
      <c r="F99" s="61">
        <v>19.2</v>
      </c>
      <c r="G99" s="61">
        <v>5.9</v>
      </c>
    </row>
    <row r="100" spans="1:7" ht="10.5" customHeight="1" x14ac:dyDescent="0.25">
      <c r="A100" s="62">
        <v>1</v>
      </c>
      <c r="B100" s="61">
        <v>31.1</v>
      </c>
      <c r="C100" s="61">
        <v>24.2</v>
      </c>
      <c r="D100" s="61">
        <v>3.1</v>
      </c>
      <c r="E100" s="61">
        <v>1</v>
      </c>
      <c r="F100" s="61">
        <v>2</v>
      </c>
      <c r="G100" s="61">
        <v>0.8</v>
      </c>
    </row>
    <row r="101" spans="1:7" ht="10.5" customHeight="1" x14ac:dyDescent="0.25">
      <c r="A101" s="62" t="s">
        <v>512</v>
      </c>
      <c r="B101" s="61">
        <v>2.2000000000000002</v>
      </c>
      <c r="C101" s="61">
        <v>2</v>
      </c>
      <c r="D101" s="61" t="s">
        <v>192</v>
      </c>
      <c r="E101" s="61" t="s">
        <v>199</v>
      </c>
      <c r="F101" s="61" t="s">
        <v>199</v>
      </c>
      <c r="G101" s="61" t="s">
        <v>192</v>
      </c>
    </row>
    <row r="102" spans="1:7" ht="10.5" customHeight="1" x14ac:dyDescent="0.25">
      <c r="A102" s="58" t="s">
        <v>205</v>
      </c>
      <c r="B102" s="60" t="s">
        <v>3</v>
      </c>
      <c r="C102" s="60" t="s">
        <v>3</v>
      </c>
      <c r="D102" s="60" t="s">
        <v>3</v>
      </c>
      <c r="E102" s="60" t="s">
        <v>3</v>
      </c>
      <c r="F102" s="60" t="s">
        <v>3</v>
      </c>
      <c r="G102" s="60" t="s">
        <v>3</v>
      </c>
    </row>
    <row r="103" spans="1:7" ht="10.5" customHeight="1" x14ac:dyDescent="0.25">
      <c r="A103" s="54" t="s">
        <v>210</v>
      </c>
      <c r="B103" s="61">
        <v>35.200000000000003</v>
      </c>
      <c r="C103" s="61">
        <v>32.4</v>
      </c>
      <c r="D103" s="61">
        <v>2.8</v>
      </c>
      <c r="E103" s="61" t="s">
        <v>199</v>
      </c>
      <c r="F103" s="61" t="s">
        <v>199</v>
      </c>
      <c r="G103" s="61" t="s">
        <v>199</v>
      </c>
    </row>
    <row r="104" spans="1:7" ht="10.5" customHeight="1" x14ac:dyDescent="0.25">
      <c r="A104" s="56" t="s">
        <v>513</v>
      </c>
      <c r="B104" s="61">
        <v>20.6</v>
      </c>
      <c r="C104" s="61">
        <v>18.7</v>
      </c>
      <c r="D104" s="61">
        <v>1.9</v>
      </c>
      <c r="E104" s="61" t="s">
        <v>199</v>
      </c>
      <c r="F104" s="61" t="s">
        <v>199</v>
      </c>
      <c r="G104" s="61" t="s">
        <v>199</v>
      </c>
    </row>
    <row r="105" spans="1:7" ht="10.5" customHeight="1" x14ac:dyDescent="0.25">
      <c r="A105" s="56" t="s">
        <v>514</v>
      </c>
      <c r="B105" s="61">
        <v>14.6</v>
      </c>
      <c r="C105" s="61">
        <v>13.7</v>
      </c>
      <c r="D105" s="61">
        <v>0.9</v>
      </c>
      <c r="E105" s="61" t="s">
        <v>199</v>
      </c>
      <c r="F105" s="61" t="s">
        <v>199</v>
      </c>
      <c r="G105" s="61" t="s">
        <v>199</v>
      </c>
    </row>
    <row r="106" spans="1:7" ht="10.5" customHeight="1" x14ac:dyDescent="0.25">
      <c r="A106" s="62" t="s">
        <v>211</v>
      </c>
      <c r="B106" s="61">
        <v>45.7</v>
      </c>
      <c r="C106" s="61">
        <v>41.5</v>
      </c>
      <c r="D106" s="61">
        <v>4.2</v>
      </c>
      <c r="E106" s="61" t="s">
        <v>199</v>
      </c>
      <c r="F106" s="61" t="s">
        <v>199</v>
      </c>
      <c r="G106" s="61" t="s">
        <v>199</v>
      </c>
    </row>
    <row r="107" spans="1:7" ht="10.5" customHeight="1" x14ac:dyDescent="0.25">
      <c r="A107" s="62" t="s">
        <v>491</v>
      </c>
      <c r="B107" s="61">
        <v>37.299999999999997</v>
      </c>
      <c r="C107" s="61" t="s">
        <v>199</v>
      </c>
      <c r="D107" s="61" t="s">
        <v>199</v>
      </c>
      <c r="E107" s="61">
        <v>9.4</v>
      </c>
      <c r="F107" s="61">
        <v>21.1</v>
      </c>
      <c r="G107" s="61">
        <v>6.8</v>
      </c>
    </row>
    <row r="108" spans="1:7" ht="10.5" customHeight="1" x14ac:dyDescent="0.25">
      <c r="A108" s="58" t="s">
        <v>515</v>
      </c>
      <c r="B108" s="60" t="s">
        <v>3</v>
      </c>
      <c r="C108" s="60" t="s">
        <v>3</v>
      </c>
      <c r="D108" s="60" t="s">
        <v>3</v>
      </c>
      <c r="E108" s="60" t="s">
        <v>3</v>
      </c>
      <c r="F108" s="60" t="s">
        <v>3</v>
      </c>
      <c r="G108" s="60" t="s">
        <v>3</v>
      </c>
    </row>
    <row r="109" spans="1:7" ht="10.5" customHeight="1" x14ac:dyDescent="0.25">
      <c r="A109" s="54" t="s">
        <v>210</v>
      </c>
      <c r="B109" s="61">
        <v>45.3</v>
      </c>
      <c r="C109" s="61">
        <v>42.8</v>
      </c>
      <c r="D109" s="61">
        <v>2.6</v>
      </c>
      <c r="E109" s="61" t="s">
        <v>199</v>
      </c>
      <c r="F109" s="61" t="s">
        <v>199</v>
      </c>
      <c r="G109" s="61" t="s">
        <v>199</v>
      </c>
    </row>
    <row r="110" spans="1:7" ht="10.5" customHeight="1" x14ac:dyDescent="0.25">
      <c r="A110" s="56" t="s">
        <v>516</v>
      </c>
      <c r="B110" s="61">
        <v>7.5</v>
      </c>
      <c r="C110" s="61">
        <v>7</v>
      </c>
      <c r="D110" s="61">
        <v>0.5</v>
      </c>
      <c r="E110" s="61" t="s">
        <v>199</v>
      </c>
      <c r="F110" s="61" t="s">
        <v>199</v>
      </c>
      <c r="G110" s="61" t="s">
        <v>199</v>
      </c>
    </row>
    <row r="111" spans="1:7" ht="10.5" customHeight="1" x14ac:dyDescent="0.25">
      <c r="A111" s="56" t="s">
        <v>517</v>
      </c>
      <c r="B111" s="61">
        <v>37.9</v>
      </c>
      <c r="C111" s="61">
        <v>35.799999999999997</v>
      </c>
      <c r="D111" s="61">
        <v>2.1</v>
      </c>
      <c r="E111" s="61" t="s">
        <v>199</v>
      </c>
      <c r="F111" s="61" t="s">
        <v>199</v>
      </c>
      <c r="G111" s="61" t="s">
        <v>199</v>
      </c>
    </row>
    <row r="112" spans="1:7" ht="10.5" customHeight="1" x14ac:dyDescent="0.25">
      <c r="A112" s="59" t="s">
        <v>211</v>
      </c>
      <c r="B112" s="61">
        <v>35.5</v>
      </c>
      <c r="C112" s="61">
        <v>31.1</v>
      </c>
      <c r="D112" s="61">
        <v>4.4000000000000004</v>
      </c>
      <c r="E112" s="61" t="s">
        <v>199</v>
      </c>
      <c r="F112" s="61" t="s">
        <v>199</v>
      </c>
      <c r="G112" s="61" t="s">
        <v>199</v>
      </c>
    </row>
    <row r="113" spans="1:7" ht="10.5" customHeight="1" x14ac:dyDescent="0.25">
      <c r="A113" s="62" t="s">
        <v>491</v>
      </c>
      <c r="B113" s="61">
        <v>37.299999999999997</v>
      </c>
      <c r="C113" s="61" t="s">
        <v>199</v>
      </c>
      <c r="D113" s="61" t="s">
        <v>199</v>
      </c>
      <c r="E113" s="61">
        <v>9.4</v>
      </c>
      <c r="F113" s="61">
        <v>21.1</v>
      </c>
      <c r="G113" s="61">
        <v>6.8</v>
      </c>
    </row>
    <row r="114" spans="1:7" ht="10.5" customHeight="1" x14ac:dyDescent="0.25">
      <c r="A114" s="58" t="s">
        <v>518</v>
      </c>
      <c r="B114" s="60" t="s">
        <v>3</v>
      </c>
      <c r="C114" s="60" t="s">
        <v>3</v>
      </c>
      <c r="D114" s="60" t="s">
        <v>3</v>
      </c>
      <c r="E114" s="60" t="s">
        <v>3</v>
      </c>
      <c r="F114" s="60" t="s">
        <v>3</v>
      </c>
      <c r="G114" s="60" t="s">
        <v>3</v>
      </c>
    </row>
    <row r="115" spans="1:7" ht="10.5" customHeight="1" x14ac:dyDescent="0.25">
      <c r="A115" s="54" t="s">
        <v>210</v>
      </c>
      <c r="B115" s="61">
        <v>46.9</v>
      </c>
      <c r="C115" s="61">
        <v>43.8</v>
      </c>
      <c r="D115" s="61">
        <v>3.1</v>
      </c>
      <c r="E115" s="61" t="s">
        <v>199</v>
      </c>
      <c r="F115" s="61" t="s">
        <v>199</v>
      </c>
      <c r="G115" s="61" t="s">
        <v>199</v>
      </c>
    </row>
    <row r="116" spans="1:7" ht="10.5" customHeight="1" x14ac:dyDescent="0.25">
      <c r="A116" s="56" t="s">
        <v>519</v>
      </c>
      <c r="B116" s="61">
        <v>11.4</v>
      </c>
      <c r="C116" s="61">
        <v>9.9</v>
      </c>
      <c r="D116" s="61">
        <v>1.5</v>
      </c>
      <c r="E116" s="61" t="s">
        <v>199</v>
      </c>
      <c r="F116" s="61" t="s">
        <v>199</v>
      </c>
      <c r="G116" s="61" t="s">
        <v>199</v>
      </c>
    </row>
    <row r="117" spans="1:7" ht="10.5" customHeight="1" x14ac:dyDescent="0.25">
      <c r="A117" s="56" t="s">
        <v>520</v>
      </c>
      <c r="B117" s="61">
        <v>30.3</v>
      </c>
      <c r="C117" s="61">
        <v>28.7</v>
      </c>
      <c r="D117" s="61">
        <v>1.6</v>
      </c>
      <c r="E117" s="61" t="s">
        <v>199</v>
      </c>
      <c r="F117" s="61" t="s">
        <v>199</v>
      </c>
      <c r="G117" s="61" t="s">
        <v>199</v>
      </c>
    </row>
    <row r="118" spans="1:7" ht="10.5" customHeight="1" x14ac:dyDescent="0.25">
      <c r="A118" s="56" t="s">
        <v>521</v>
      </c>
      <c r="B118" s="61">
        <v>5.2</v>
      </c>
      <c r="C118" s="61">
        <v>5.2</v>
      </c>
      <c r="D118" s="61" t="s">
        <v>192</v>
      </c>
      <c r="E118" s="61" t="s">
        <v>199</v>
      </c>
      <c r="F118" s="61" t="s">
        <v>199</v>
      </c>
      <c r="G118" s="61" t="s">
        <v>199</v>
      </c>
    </row>
    <row r="119" spans="1:7" ht="10.5" customHeight="1" x14ac:dyDescent="0.25">
      <c r="A119" s="59" t="s">
        <v>211</v>
      </c>
      <c r="B119" s="55">
        <v>34</v>
      </c>
      <c r="C119" s="55">
        <v>30</v>
      </c>
      <c r="D119" s="55">
        <v>4</v>
      </c>
      <c r="E119" s="55" t="s">
        <v>199</v>
      </c>
      <c r="F119" s="55" t="s">
        <v>199</v>
      </c>
      <c r="G119" s="55" t="s">
        <v>199</v>
      </c>
    </row>
    <row r="120" spans="1:7" ht="10.5" customHeight="1" x14ac:dyDescent="0.25">
      <c r="A120" s="62" t="s">
        <v>491</v>
      </c>
      <c r="B120" s="55">
        <v>37.299999999999997</v>
      </c>
      <c r="C120" s="55" t="s">
        <v>199</v>
      </c>
      <c r="D120" s="55" t="s">
        <v>199</v>
      </c>
      <c r="E120" s="55">
        <v>9.4</v>
      </c>
      <c r="F120" s="55">
        <v>21.1</v>
      </c>
      <c r="G120" s="55">
        <v>6.8</v>
      </c>
    </row>
    <row r="121" spans="1:7" ht="10.5" customHeight="1" x14ac:dyDescent="0.25">
      <c r="A121" s="58" t="s">
        <v>522</v>
      </c>
      <c r="B121" s="60" t="s">
        <v>3</v>
      </c>
      <c r="C121" s="60" t="s">
        <v>3</v>
      </c>
      <c r="D121" s="60" t="s">
        <v>3</v>
      </c>
      <c r="E121" s="60" t="s">
        <v>3</v>
      </c>
      <c r="F121" s="60" t="s">
        <v>3</v>
      </c>
      <c r="G121" s="60" t="s">
        <v>3</v>
      </c>
    </row>
    <row r="122" spans="1:7" ht="10.5" customHeight="1" x14ac:dyDescent="0.25">
      <c r="A122" s="54" t="s">
        <v>523</v>
      </c>
      <c r="B122" s="61">
        <v>37.5</v>
      </c>
      <c r="C122" s="61">
        <v>25.7</v>
      </c>
      <c r="D122" s="61">
        <v>1.9</v>
      </c>
      <c r="E122" s="61">
        <v>2.2000000000000002</v>
      </c>
      <c r="F122" s="61">
        <v>6</v>
      </c>
      <c r="G122" s="61">
        <v>1.8</v>
      </c>
    </row>
    <row r="123" spans="1:7" ht="10.5" customHeight="1" x14ac:dyDescent="0.25">
      <c r="A123" s="59" t="s">
        <v>524</v>
      </c>
      <c r="B123" s="61">
        <v>57.9</v>
      </c>
      <c r="C123" s="61">
        <v>36.5</v>
      </c>
      <c r="D123" s="61">
        <v>3.7</v>
      </c>
      <c r="E123" s="61">
        <v>4.7</v>
      </c>
      <c r="F123" s="61">
        <v>10.1</v>
      </c>
      <c r="G123" s="61">
        <v>2.9</v>
      </c>
    </row>
    <row r="124" spans="1:7" ht="10.5" customHeight="1" x14ac:dyDescent="0.25">
      <c r="A124" s="59" t="s">
        <v>525</v>
      </c>
      <c r="B124" s="61">
        <v>20.9</v>
      </c>
      <c r="C124" s="61">
        <v>11</v>
      </c>
      <c r="D124" s="61">
        <v>1.3</v>
      </c>
      <c r="E124" s="61">
        <v>2.4</v>
      </c>
      <c r="F124" s="61">
        <v>4.2</v>
      </c>
      <c r="G124" s="61">
        <v>2</v>
      </c>
    </row>
    <row r="125" spans="1:7" ht="10.5" customHeight="1" x14ac:dyDescent="0.25">
      <c r="A125" s="54" t="s">
        <v>526</v>
      </c>
      <c r="B125" s="61">
        <v>1.9</v>
      </c>
      <c r="C125" s="61">
        <v>0.6</v>
      </c>
      <c r="D125" s="61" t="s">
        <v>192</v>
      </c>
      <c r="E125" s="61" t="s">
        <v>192</v>
      </c>
      <c r="F125" s="61">
        <v>0.9</v>
      </c>
      <c r="G125" s="61" t="s">
        <v>192</v>
      </c>
    </row>
    <row r="126" spans="1:7" ht="10.5" customHeight="1" x14ac:dyDescent="0.25">
      <c r="A126" s="58" t="s">
        <v>527</v>
      </c>
      <c r="B126" s="60" t="s">
        <v>3</v>
      </c>
      <c r="C126" s="60" t="s">
        <v>3</v>
      </c>
      <c r="D126" s="60" t="s">
        <v>3</v>
      </c>
      <c r="E126" s="60" t="s">
        <v>3</v>
      </c>
      <c r="F126" s="60" t="s">
        <v>3</v>
      </c>
      <c r="G126" s="60" t="s">
        <v>3</v>
      </c>
    </row>
    <row r="127" spans="1:7" ht="10.5" customHeight="1" x14ac:dyDescent="0.25">
      <c r="A127" s="54" t="s">
        <v>228</v>
      </c>
      <c r="B127" s="61">
        <v>56</v>
      </c>
      <c r="C127" s="61">
        <v>36</v>
      </c>
      <c r="D127" s="61">
        <v>3</v>
      </c>
      <c r="E127" s="61">
        <v>3.6</v>
      </c>
      <c r="F127" s="61">
        <v>10.8</v>
      </c>
      <c r="G127" s="61">
        <v>2.6</v>
      </c>
    </row>
    <row r="128" spans="1:7" ht="10.5" customHeight="1" x14ac:dyDescent="0.25">
      <c r="A128" s="59" t="s">
        <v>528</v>
      </c>
      <c r="B128" s="61">
        <v>48.4</v>
      </c>
      <c r="C128" s="61">
        <v>31.3</v>
      </c>
      <c r="D128" s="61">
        <v>2.9</v>
      </c>
      <c r="E128" s="61">
        <v>4</v>
      </c>
      <c r="F128" s="61">
        <v>7.3</v>
      </c>
      <c r="G128" s="61">
        <v>3</v>
      </c>
    </row>
    <row r="129" spans="1:7" ht="10.5" customHeight="1" x14ac:dyDescent="0.25">
      <c r="A129" s="59" t="s">
        <v>529</v>
      </c>
      <c r="B129" s="61">
        <v>9</v>
      </c>
      <c r="C129" s="61">
        <v>4.4000000000000004</v>
      </c>
      <c r="D129" s="61">
        <v>0.7</v>
      </c>
      <c r="E129" s="61">
        <v>1.1000000000000001</v>
      </c>
      <c r="F129" s="61">
        <v>2.1</v>
      </c>
      <c r="G129" s="61">
        <v>0.6</v>
      </c>
    </row>
    <row r="130" spans="1:7" ht="10.5" customHeight="1" x14ac:dyDescent="0.25">
      <c r="A130" s="59" t="s">
        <v>530</v>
      </c>
      <c r="B130" s="61">
        <v>4.8</v>
      </c>
      <c r="C130" s="61">
        <v>2.2000000000000002</v>
      </c>
      <c r="D130" s="61">
        <v>0.3</v>
      </c>
      <c r="E130" s="61">
        <v>0.7</v>
      </c>
      <c r="F130" s="61">
        <v>1</v>
      </c>
      <c r="G130" s="61">
        <v>0.6</v>
      </c>
    </row>
    <row r="131" spans="1:7" ht="10.5" customHeight="1" x14ac:dyDescent="0.25">
      <c r="A131" s="58" t="s">
        <v>531</v>
      </c>
      <c r="B131" s="60" t="s">
        <v>3</v>
      </c>
      <c r="C131" s="60" t="s">
        <v>3</v>
      </c>
      <c r="D131" s="60" t="s">
        <v>3</v>
      </c>
      <c r="E131" s="60" t="s">
        <v>3</v>
      </c>
      <c r="F131" s="60" t="s">
        <v>3</v>
      </c>
      <c r="G131" s="60" t="s">
        <v>3</v>
      </c>
    </row>
    <row r="132" spans="1:7" ht="10.5" customHeight="1" x14ac:dyDescent="0.25">
      <c r="A132" s="54" t="s">
        <v>210</v>
      </c>
      <c r="B132" s="61">
        <v>38.200000000000003</v>
      </c>
      <c r="C132" s="61">
        <v>29</v>
      </c>
      <c r="D132" s="61">
        <v>2.9</v>
      </c>
      <c r="E132" s="61">
        <v>2</v>
      </c>
      <c r="F132" s="61">
        <v>4.2</v>
      </c>
      <c r="G132" s="61" t="s">
        <v>199</v>
      </c>
    </row>
    <row r="133" spans="1:7" ht="10.5" customHeight="1" x14ac:dyDescent="0.25">
      <c r="A133" s="59" t="s">
        <v>211</v>
      </c>
      <c r="B133" s="61">
        <v>73.3</v>
      </c>
      <c r="C133" s="61">
        <v>44.8</v>
      </c>
      <c r="D133" s="61">
        <v>4.0999999999999996</v>
      </c>
      <c r="E133" s="61">
        <v>7.4</v>
      </c>
      <c r="F133" s="61">
        <v>16.899999999999999</v>
      </c>
      <c r="G133" s="61" t="s">
        <v>199</v>
      </c>
    </row>
    <row r="134" spans="1:7" ht="10.5" customHeight="1" x14ac:dyDescent="0.25">
      <c r="A134" s="59" t="s">
        <v>532</v>
      </c>
      <c r="B134" s="61">
        <v>6.8</v>
      </c>
      <c r="C134" s="61" t="s">
        <v>199</v>
      </c>
      <c r="D134" s="61" t="s">
        <v>199</v>
      </c>
      <c r="E134" s="61" t="s">
        <v>199</v>
      </c>
      <c r="F134" s="61" t="s">
        <v>199</v>
      </c>
      <c r="G134" s="61">
        <v>6.8</v>
      </c>
    </row>
    <row r="135" spans="1:7" ht="10.5" customHeight="1" x14ac:dyDescent="0.25">
      <c r="A135" s="58" t="s">
        <v>533</v>
      </c>
      <c r="B135" s="60" t="s">
        <v>3</v>
      </c>
      <c r="C135" s="60" t="s">
        <v>3</v>
      </c>
      <c r="D135" s="60" t="s">
        <v>3</v>
      </c>
      <c r="E135" s="60" t="s">
        <v>3</v>
      </c>
      <c r="F135" s="60" t="s">
        <v>3</v>
      </c>
      <c r="G135" s="60" t="s">
        <v>3</v>
      </c>
    </row>
    <row r="136" spans="1:7" ht="10.5" customHeight="1" x14ac:dyDescent="0.25">
      <c r="A136" s="54" t="s">
        <v>534</v>
      </c>
      <c r="B136" s="61">
        <v>5.8</v>
      </c>
      <c r="C136" s="61" t="s">
        <v>192</v>
      </c>
      <c r="D136" s="61">
        <v>0.1</v>
      </c>
      <c r="E136" s="61">
        <v>0.7</v>
      </c>
      <c r="F136" s="61">
        <v>4.8</v>
      </c>
      <c r="G136" s="61" t="s">
        <v>199</v>
      </c>
    </row>
    <row r="137" spans="1:7" ht="10.5" customHeight="1" x14ac:dyDescent="0.25">
      <c r="A137" s="59" t="s">
        <v>535</v>
      </c>
      <c r="B137" s="61">
        <v>17.8</v>
      </c>
      <c r="C137" s="61">
        <v>1.6</v>
      </c>
      <c r="D137" s="61">
        <v>1.8</v>
      </c>
      <c r="E137" s="61">
        <v>3.5</v>
      </c>
      <c r="F137" s="61">
        <v>10.6</v>
      </c>
      <c r="G137" s="61" t="s">
        <v>192</v>
      </c>
    </row>
    <row r="138" spans="1:7" ht="10.5" customHeight="1" x14ac:dyDescent="0.25">
      <c r="A138" s="59" t="s">
        <v>536</v>
      </c>
      <c r="B138" s="61">
        <v>28.2</v>
      </c>
      <c r="C138" s="61">
        <v>15.3</v>
      </c>
      <c r="D138" s="61">
        <v>2.5</v>
      </c>
      <c r="E138" s="61">
        <v>3</v>
      </c>
      <c r="F138" s="61">
        <v>4.4000000000000004</v>
      </c>
      <c r="G138" s="61">
        <v>3</v>
      </c>
    </row>
    <row r="139" spans="1:7" ht="10.5" customHeight="1" x14ac:dyDescent="0.25">
      <c r="A139" s="63" t="s">
        <v>537</v>
      </c>
      <c r="B139" s="61">
        <v>37.6</v>
      </c>
      <c r="C139" s="61">
        <v>30.2</v>
      </c>
      <c r="D139" s="61">
        <v>1.7</v>
      </c>
      <c r="E139" s="61">
        <v>1.6</v>
      </c>
      <c r="F139" s="61">
        <v>1.1000000000000001</v>
      </c>
      <c r="G139" s="61">
        <v>3.1</v>
      </c>
    </row>
    <row r="140" spans="1:7" ht="10.5" customHeight="1" x14ac:dyDescent="0.25">
      <c r="A140" s="63" t="s">
        <v>538</v>
      </c>
      <c r="B140" s="61">
        <v>12.9</v>
      </c>
      <c r="C140" s="61">
        <v>11.5</v>
      </c>
      <c r="D140" s="61">
        <v>0.4</v>
      </c>
      <c r="E140" s="61">
        <v>0.4</v>
      </c>
      <c r="F140" s="61" t="s">
        <v>192</v>
      </c>
      <c r="G140" s="61">
        <v>0.5</v>
      </c>
    </row>
    <row r="141" spans="1:7" ht="10.5" customHeight="1" x14ac:dyDescent="0.25">
      <c r="A141" s="63" t="s">
        <v>539</v>
      </c>
      <c r="B141" s="61">
        <v>12.2</v>
      </c>
      <c r="C141" s="61">
        <v>11.5</v>
      </c>
      <c r="D141" s="61">
        <v>0.4</v>
      </c>
      <c r="E141" s="61" t="s">
        <v>192</v>
      </c>
      <c r="F141" s="61" t="s">
        <v>192</v>
      </c>
      <c r="G141" s="61" t="s">
        <v>199</v>
      </c>
    </row>
    <row r="142" spans="1:7" ht="10.5" customHeight="1" x14ac:dyDescent="0.25">
      <c r="A142" s="63" t="s">
        <v>540</v>
      </c>
      <c r="B142" s="61">
        <v>3.7</v>
      </c>
      <c r="C142" s="61">
        <v>3.7</v>
      </c>
      <c r="D142" s="61" t="s">
        <v>192</v>
      </c>
      <c r="E142" s="61" t="s">
        <v>192</v>
      </c>
      <c r="F142" s="61" t="s">
        <v>199</v>
      </c>
      <c r="G142" s="61" t="s">
        <v>199</v>
      </c>
    </row>
    <row r="143" spans="1:7" ht="10.5" customHeight="1" x14ac:dyDescent="0.25">
      <c r="A143" s="58" t="s">
        <v>541</v>
      </c>
      <c r="B143" s="60" t="s">
        <v>3</v>
      </c>
      <c r="C143" s="60" t="s">
        <v>3</v>
      </c>
      <c r="D143" s="60" t="s">
        <v>3</v>
      </c>
      <c r="E143" s="60" t="s">
        <v>3</v>
      </c>
      <c r="F143" s="60" t="s">
        <v>3</v>
      </c>
      <c r="G143" s="60" t="s">
        <v>3</v>
      </c>
    </row>
    <row r="144" spans="1:7" ht="10.5" customHeight="1" x14ac:dyDescent="0.25">
      <c r="A144" s="54" t="s">
        <v>542</v>
      </c>
      <c r="B144" s="61">
        <v>48.7</v>
      </c>
      <c r="C144" s="61">
        <v>25.2</v>
      </c>
      <c r="D144" s="61">
        <v>2.8</v>
      </c>
      <c r="E144" s="61">
        <v>5.7</v>
      </c>
      <c r="F144" s="61">
        <v>11</v>
      </c>
      <c r="G144" s="61">
        <v>4</v>
      </c>
    </row>
    <row r="145" spans="1:7" ht="10.5" customHeight="1" x14ac:dyDescent="0.25">
      <c r="A145" s="59" t="s">
        <v>543</v>
      </c>
      <c r="B145" s="61">
        <v>68.3</v>
      </c>
      <c r="C145" s="61">
        <v>47.8</v>
      </c>
      <c r="D145" s="61">
        <v>4.2</v>
      </c>
      <c r="E145" s="61">
        <v>3.7</v>
      </c>
      <c r="F145" s="61">
        <v>9.9</v>
      </c>
      <c r="G145" s="61">
        <v>2.7</v>
      </c>
    </row>
    <row r="146" spans="1:7" ht="10.5" customHeight="1" x14ac:dyDescent="0.25">
      <c r="A146" s="59" t="s">
        <v>544</v>
      </c>
      <c r="B146" s="61">
        <v>1.2</v>
      </c>
      <c r="C146" s="61">
        <v>0.9</v>
      </c>
      <c r="D146" s="61" t="s">
        <v>192</v>
      </c>
      <c r="E146" s="61" t="s">
        <v>192</v>
      </c>
      <c r="F146" s="61" t="s">
        <v>192</v>
      </c>
      <c r="G146" s="61" t="s">
        <v>192</v>
      </c>
    </row>
    <row r="147" spans="1:7" ht="10.5" customHeight="1" x14ac:dyDescent="0.25">
      <c r="A147" s="58" t="s">
        <v>545</v>
      </c>
      <c r="B147" s="60" t="s">
        <v>3</v>
      </c>
      <c r="C147" s="60" t="s">
        <v>3</v>
      </c>
      <c r="D147" s="60" t="s">
        <v>3</v>
      </c>
      <c r="E147" s="60" t="s">
        <v>3</v>
      </c>
      <c r="F147" s="60" t="s">
        <v>3</v>
      </c>
      <c r="G147" s="60" t="s">
        <v>3</v>
      </c>
    </row>
    <row r="148" spans="1:7" ht="10.5" customHeight="1" x14ac:dyDescent="0.25">
      <c r="A148" s="59" t="s">
        <v>546</v>
      </c>
      <c r="B148" s="61">
        <v>47.7</v>
      </c>
      <c r="C148" s="61">
        <v>22.3</v>
      </c>
      <c r="D148" s="61">
        <v>2.8</v>
      </c>
      <c r="E148" s="61">
        <v>4.2</v>
      </c>
      <c r="F148" s="61">
        <v>14.1</v>
      </c>
      <c r="G148" s="61">
        <v>4.2</v>
      </c>
    </row>
    <row r="149" spans="1:7" ht="10.5" customHeight="1" x14ac:dyDescent="0.25">
      <c r="A149" s="54" t="s">
        <v>201</v>
      </c>
      <c r="B149" s="61">
        <v>41.9</v>
      </c>
      <c r="C149" s="61">
        <v>28.6</v>
      </c>
      <c r="D149" s="61">
        <v>2.4</v>
      </c>
      <c r="E149" s="61">
        <v>4</v>
      </c>
      <c r="F149" s="61">
        <v>5</v>
      </c>
      <c r="G149" s="61">
        <v>1.8</v>
      </c>
    </row>
    <row r="150" spans="1:7" ht="10.5" customHeight="1" x14ac:dyDescent="0.25">
      <c r="A150" s="59" t="s">
        <v>547</v>
      </c>
      <c r="B150" s="61">
        <v>25.3</v>
      </c>
      <c r="C150" s="61">
        <v>20.7</v>
      </c>
      <c r="D150" s="61">
        <v>1.6</v>
      </c>
      <c r="E150" s="61">
        <v>0.9</v>
      </c>
      <c r="F150" s="61">
        <v>1.4</v>
      </c>
      <c r="G150" s="61">
        <v>0.7</v>
      </c>
    </row>
    <row r="151" spans="1:7" ht="10.5" customHeight="1" x14ac:dyDescent="0.25">
      <c r="A151" s="63" t="s">
        <v>548</v>
      </c>
      <c r="B151" s="61">
        <v>2</v>
      </c>
      <c r="C151" s="61">
        <v>1</v>
      </c>
      <c r="D151" s="61">
        <v>0.1</v>
      </c>
      <c r="E151" s="61" t="s">
        <v>192</v>
      </c>
      <c r="F151" s="61">
        <v>0.6</v>
      </c>
      <c r="G151" s="61" t="s">
        <v>192</v>
      </c>
    </row>
    <row r="152" spans="1:7" ht="10.5" customHeight="1" x14ac:dyDescent="0.25">
      <c r="A152" s="63" t="s">
        <v>549</v>
      </c>
      <c r="B152" s="61">
        <v>1.4</v>
      </c>
      <c r="C152" s="61">
        <v>1.2</v>
      </c>
      <c r="D152" s="61" t="s">
        <v>192</v>
      </c>
      <c r="E152" s="61" t="s">
        <v>192</v>
      </c>
      <c r="F152" s="61" t="s">
        <v>192</v>
      </c>
      <c r="G152" s="61" t="s">
        <v>199</v>
      </c>
    </row>
    <row r="153" spans="1:7" ht="10.5" customHeight="1" x14ac:dyDescent="0.25">
      <c r="A153" s="58" t="s">
        <v>550</v>
      </c>
      <c r="B153" s="60" t="s">
        <v>3</v>
      </c>
      <c r="C153" s="60" t="s">
        <v>3</v>
      </c>
      <c r="D153" s="60" t="s">
        <v>3</v>
      </c>
      <c r="E153" s="60" t="s">
        <v>3</v>
      </c>
      <c r="F153" s="60" t="s">
        <v>3</v>
      </c>
      <c r="G153" s="60" t="s">
        <v>3</v>
      </c>
    </row>
    <row r="154" spans="1:7" ht="10.5" customHeight="1" x14ac:dyDescent="0.25">
      <c r="A154" s="62">
        <v>0</v>
      </c>
      <c r="B154" s="61">
        <v>75.599999999999994</v>
      </c>
      <c r="C154" s="61">
        <v>45.7</v>
      </c>
      <c r="D154" s="61">
        <v>3.6</v>
      </c>
      <c r="E154" s="61">
        <v>7.3</v>
      </c>
      <c r="F154" s="61">
        <v>13.5</v>
      </c>
      <c r="G154" s="61">
        <v>5.6</v>
      </c>
    </row>
    <row r="155" spans="1:7" ht="10.5" customHeight="1" x14ac:dyDescent="0.25">
      <c r="A155" s="62">
        <v>1</v>
      </c>
      <c r="B155" s="55">
        <v>32.299999999999997</v>
      </c>
      <c r="C155" s="55">
        <v>20.3</v>
      </c>
      <c r="D155" s="55">
        <v>2.5</v>
      </c>
      <c r="E155" s="55">
        <v>1.8</v>
      </c>
      <c r="F155" s="55">
        <v>6.6</v>
      </c>
      <c r="G155" s="55">
        <v>1.1000000000000001</v>
      </c>
    </row>
    <row r="156" spans="1:7" ht="10.5" customHeight="1" x14ac:dyDescent="0.25">
      <c r="A156" s="62">
        <v>2</v>
      </c>
      <c r="B156" s="55">
        <v>7.4</v>
      </c>
      <c r="C156" s="55">
        <v>5.5</v>
      </c>
      <c r="D156" s="55">
        <v>0.7</v>
      </c>
      <c r="E156" s="55" t="s">
        <v>192</v>
      </c>
      <c r="F156" s="55">
        <v>0.9</v>
      </c>
      <c r="G156" s="55" t="s">
        <v>192</v>
      </c>
    </row>
    <row r="157" spans="1:7" ht="10.5" customHeight="1" x14ac:dyDescent="0.25">
      <c r="A157" s="62" t="s">
        <v>510</v>
      </c>
      <c r="B157" s="55">
        <v>2.9</v>
      </c>
      <c r="C157" s="55">
        <v>2.2999999999999998</v>
      </c>
      <c r="D157" s="55">
        <v>0.2</v>
      </c>
      <c r="E157" s="55" t="s">
        <v>192</v>
      </c>
      <c r="F157" s="55">
        <v>0.2</v>
      </c>
      <c r="G157" s="55" t="s">
        <v>199</v>
      </c>
    </row>
    <row r="158" spans="1:7" ht="10.5" customHeight="1" x14ac:dyDescent="0.25">
      <c r="A158" s="58" t="s">
        <v>551</v>
      </c>
      <c r="B158" s="60" t="s">
        <v>3</v>
      </c>
      <c r="C158" s="60" t="s">
        <v>3</v>
      </c>
      <c r="D158" s="60" t="s">
        <v>3</v>
      </c>
      <c r="E158" s="60" t="s">
        <v>3</v>
      </c>
      <c r="F158" s="60" t="s">
        <v>3</v>
      </c>
      <c r="G158" s="60" t="s">
        <v>3</v>
      </c>
    </row>
    <row r="159" spans="1:7" ht="10.5" customHeight="1" x14ac:dyDescent="0.25">
      <c r="A159" s="54" t="s">
        <v>210</v>
      </c>
      <c r="B159" s="61">
        <v>8.9</v>
      </c>
      <c r="C159" s="61">
        <v>7</v>
      </c>
      <c r="D159" s="61">
        <v>0.5</v>
      </c>
      <c r="E159" s="61">
        <v>0.5</v>
      </c>
      <c r="F159" s="61">
        <v>0.6</v>
      </c>
      <c r="G159" s="61">
        <v>0.4</v>
      </c>
    </row>
    <row r="160" spans="1:7" ht="10.5" customHeight="1" x14ac:dyDescent="0.25">
      <c r="A160" s="54" t="s">
        <v>211</v>
      </c>
      <c r="B160" s="61">
        <v>94.6</v>
      </c>
      <c r="C160" s="61">
        <v>61.4</v>
      </c>
      <c r="D160" s="61">
        <v>5.4</v>
      </c>
      <c r="E160" s="61">
        <v>6.8</v>
      </c>
      <c r="F160" s="61">
        <v>15.3</v>
      </c>
      <c r="G160" s="61">
        <v>5.8</v>
      </c>
    </row>
    <row r="161" spans="1:7" ht="10.5" customHeight="1" x14ac:dyDescent="0.25">
      <c r="A161" s="59" t="s">
        <v>552</v>
      </c>
      <c r="B161" s="55">
        <v>14.7</v>
      </c>
      <c r="C161" s="55">
        <v>5.5</v>
      </c>
      <c r="D161" s="55">
        <v>1.1000000000000001</v>
      </c>
      <c r="E161" s="55">
        <v>2.2000000000000002</v>
      </c>
      <c r="F161" s="55">
        <v>5.3</v>
      </c>
      <c r="G161" s="55">
        <v>0.6</v>
      </c>
    </row>
    <row r="162" spans="1:7" ht="10.5" customHeight="1" x14ac:dyDescent="0.25">
      <c r="A162" s="58" t="s">
        <v>553</v>
      </c>
      <c r="B162" s="60" t="s">
        <v>3</v>
      </c>
      <c r="C162" s="60" t="s">
        <v>3</v>
      </c>
      <c r="D162" s="60" t="s">
        <v>3</v>
      </c>
      <c r="E162" s="60" t="s">
        <v>3</v>
      </c>
      <c r="F162" s="60" t="s">
        <v>3</v>
      </c>
      <c r="G162" s="60" t="s">
        <v>3</v>
      </c>
    </row>
    <row r="163" spans="1:7" ht="10.5" customHeight="1" x14ac:dyDescent="0.25">
      <c r="A163" s="54" t="s">
        <v>210</v>
      </c>
      <c r="B163" s="61">
        <v>26.1</v>
      </c>
      <c r="C163" s="61">
        <v>19.3</v>
      </c>
      <c r="D163" s="61">
        <v>1.4</v>
      </c>
      <c r="E163" s="61">
        <v>1.4</v>
      </c>
      <c r="F163" s="61">
        <v>2.2999999999999998</v>
      </c>
      <c r="G163" s="61">
        <v>1.6</v>
      </c>
    </row>
    <row r="164" spans="1:7" ht="10.5" customHeight="1" x14ac:dyDescent="0.25">
      <c r="A164" s="54" t="s">
        <v>211</v>
      </c>
      <c r="B164" s="61">
        <v>57.9</v>
      </c>
      <c r="C164" s="61">
        <v>35.4</v>
      </c>
      <c r="D164" s="61">
        <v>3.2</v>
      </c>
      <c r="E164" s="61">
        <v>4.5</v>
      </c>
      <c r="F164" s="61">
        <v>11.2</v>
      </c>
      <c r="G164" s="61">
        <v>3.6</v>
      </c>
    </row>
    <row r="165" spans="1:7" ht="10.5" customHeight="1" x14ac:dyDescent="0.25">
      <c r="A165" s="59" t="s">
        <v>552</v>
      </c>
      <c r="B165" s="55">
        <v>34.200000000000003</v>
      </c>
      <c r="C165" s="55">
        <v>19.100000000000001</v>
      </c>
      <c r="D165" s="55">
        <v>2.4</v>
      </c>
      <c r="E165" s="55">
        <v>3.4</v>
      </c>
      <c r="F165" s="55">
        <v>7.6</v>
      </c>
      <c r="G165" s="55">
        <v>1.6</v>
      </c>
    </row>
    <row r="166" spans="1:7" ht="10.5" customHeight="1" x14ac:dyDescent="0.25">
      <c r="A166" s="58" t="s">
        <v>554</v>
      </c>
      <c r="B166" s="60" t="s">
        <v>3</v>
      </c>
      <c r="C166" s="60" t="s">
        <v>3</v>
      </c>
      <c r="D166" s="60" t="s">
        <v>3</v>
      </c>
      <c r="E166" s="60" t="s">
        <v>3</v>
      </c>
      <c r="F166" s="60" t="s">
        <v>3</v>
      </c>
      <c r="G166" s="60" t="s">
        <v>3</v>
      </c>
    </row>
    <row r="167" spans="1:7" ht="10.5" customHeight="1" x14ac:dyDescent="0.25">
      <c r="A167" s="54" t="s">
        <v>210</v>
      </c>
      <c r="B167" s="61">
        <v>56.4</v>
      </c>
      <c r="C167" s="61">
        <v>48.5</v>
      </c>
      <c r="D167" s="61">
        <v>3.4</v>
      </c>
      <c r="E167" s="61">
        <v>2.2000000000000002</v>
      </c>
      <c r="F167" s="61" t="s">
        <v>199</v>
      </c>
      <c r="G167" s="61">
        <v>2.4</v>
      </c>
    </row>
    <row r="168" spans="1:7" ht="10.5" customHeight="1" x14ac:dyDescent="0.25">
      <c r="A168" s="54" t="s">
        <v>211</v>
      </c>
      <c r="B168" s="61">
        <v>40.6</v>
      </c>
      <c r="C168" s="61">
        <v>25.4</v>
      </c>
      <c r="D168" s="61">
        <v>3.6</v>
      </c>
      <c r="E168" s="61">
        <v>7.2</v>
      </c>
      <c r="F168" s="61" t="s">
        <v>199</v>
      </c>
      <c r="G168" s="61">
        <v>4.4000000000000004</v>
      </c>
    </row>
    <row r="169" spans="1:7" ht="10.5" customHeight="1" x14ac:dyDescent="0.25">
      <c r="A169" s="54" t="s">
        <v>503</v>
      </c>
      <c r="B169" s="61">
        <v>21.1</v>
      </c>
      <c r="C169" s="61" t="s">
        <v>199</v>
      </c>
      <c r="D169" s="61" t="s">
        <v>199</v>
      </c>
      <c r="E169" s="61" t="s">
        <v>199</v>
      </c>
      <c r="F169" s="61">
        <v>21.1</v>
      </c>
      <c r="G169" s="61" t="s">
        <v>199</v>
      </c>
    </row>
    <row r="170" spans="1:7" ht="10.5" customHeight="1" x14ac:dyDescent="0.25">
      <c r="A170" s="58" t="s">
        <v>555</v>
      </c>
      <c r="B170" s="60" t="s">
        <v>3</v>
      </c>
      <c r="C170" s="60" t="s">
        <v>3</v>
      </c>
      <c r="D170" s="60" t="s">
        <v>3</v>
      </c>
      <c r="E170" s="60" t="s">
        <v>3</v>
      </c>
      <c r="F170" s="60" t="s">
        <v>3</v>
      </c>
      <c r="G170" s="60" t="s">
        <v>3</v>
      </c>
    </row>
    <row r="171" spans="1:7" ht="10.5" customHeight="1" x14ac:dyDescent="0.25">
      <c r="A171" s="54" t="s">
        <v>210</v>
      </c>
      <c r="B171" s="61">
        <v>81.900000000000006</v>
      </c>
      <c r="C171" s="61">
        <v>51.7</v>
      </c>
      <c r="D171" s="61">
        <v>5.4</v>
      </c>
      <c r="E171" s="61">
        <v>7.3</v>
      </c>
      <c r="F171" s="61">
        <v>14.8</v>
      </c>
      <c r="G171" s="61">
        <v>2.8</v>
      </c>
    </row>
    <row r="172" spans="1:7" ht="10.5" customHeight="1" x14ac:dyDescent="0.25">
      <c r="A172" s="56" t="s">
        <v>556</v>
      </c>
      <c r="B172" s="61">
        <v>68.599999999999994</v>
      </c>
      <c r="C172" s="61">
        <v>45.1</v>
      </c>
      <c r="D172" s="61">
        <v>4.8</v>
      </c>
      <c r="E172" s="61">
        <v>6</v>
      </c>
      <c r="F172" s="61">
        <v>11.1</v>
      </c>
      <c r="G172" s="61">
        <v>1.7</v>
      </c>
    </row>
    <row r="173" spans="1:7" ht="10.5" customHeight="1" x14ac:dyDescent="0.25">
      <c r="A173" s="56" t="s">
        <v>557</v>
      </c>
      <c r="B173" s="61">
        <v>13.3</v>
      </c>
      <c r="C173" s="61">
        <v>6.7</v>
      </c>
      <c r="D173" s="61">
        <v>0.6</v>
      </c>
      <c r="E173" s="61">
        <v>1.3</v>
      </c>
      <c r="F173" s="61">
        <v>3.6</v>
      </c>
      <c r="G173" s="61">
        <v>1.2</v>
      </c>
    </row>
    <row r="174" spans="1:7" ht="10.5" customHeight="1" x14ac:dyDescent="0.25">
      <c r="A174" s="54" t="s">
        <v>211</v>
      </c>
      <c r="B174" s="61">
        <v>36.299999999999997</v>
      </c>
      <c r="C174" s="61">
        <v>22.1</v>
      </c>
      <c r="D174" s="61">
        <v>1.6</v>
      </c>
      <c r="E174" s="61">
        <v>2.1</v>
      </c>
      <c r="F174" s="61">
        <v>6.4</v>
      </c>
      <c r="G174" s="61">
        <v>4</v>
      </c>
    </row>
    <row r="175" spans="1:7" ht="10.5" customHeight="1" x14ac:dyDescent="0.25">
      <c r="A175" s="58" t="s">
        <v>558</v>
      </c>
      <c r="B175" s="53" t="s">
        <v>3</v>
      </c>
      <c r="C175" s="53" t="s">
        <v>3</v>
      </c>
      <c r="D175" s="53" t="s">
        <v>3</v>
      </c>
      <c r="E175" s="53" t="s">
        <v>3</v>
      </c>
      <c r="F175" s="53" t="s">
        <v>3</v>
      </c>
      <c r="G175" s="53" t="s">
        <v>3</v>
      </c>
    </row>
    <row r="176" spans="1:7" ht="10.5" customHeight="1" x14ac:dyDescent="0.25">
      <c r="A176" s="59" t="s">
        <v>210</v>
      </c>
      <c r="B176" s="55">
        <v>1.5</v>
      </c>
      <c r="C176" s="55">
        <v>1.5</v>
      </c>
      <c r="D176" s="55" t="s">
        <v>199</v>
      </c>
      <c r="E176" s="55" t="s">
        <v>199</v>
      </c>
      <c r="F176" s="55" t="s">
        <v>199</v>
      </c>
      <c r="G176" s="55" t="s">
        <v>192</v>
      </c>
    </row>
    <row r="177" spans="1:7" ht="10.5" customHeight="1" x14ac:dyDescent="0.25">
      <c r="A177" s="59" t="s">
        <v>211</v>
      </c>
      <c r="B177" s="55">
        <v>86.2</v>
      </c>
      <c r="C177" s="55">
        <v>72.400000000000006</v>
      </c>
      <c r="D177" s="55">
        <v>7</v>
      </c>
      <c r="E177" s="55" t="s">
        <v>199</v>
      </c>
      <c r="F177" s="55" t="s">
        <v>199</v>
      </c>
      <c r="G177" s="55">
        <v>6.8</v>
      </c>
    </row>
    <row r="178" spans="1:7" ht="10.5" customHeight="1" x14ac:dyDescent="0.25">
      <c r="A178" s="54" t="s">
        <v>559</v>
      </c>
      <c r="B178" s="55">
        <v>30.5</v>
      </c>
      <c r="C178" s="55" t="s">
        <v>199</v>
      </c>
      <c r="D178" s="55" t="s">
        <v>199</v>
      </c>
      <c r="E178" s="55">
        <v>9.4</v>
      </c>
      <c r="F178" s="55">
        <v>21.1</v>
      </c>
      <c r="G178" s="55" t="s">
        <v>199</v>
      </c>
    </row>
    <row r="179" spans="1:7" ht="10.5" customHeight="1" x14ac:dyDescent="0.25">
      <c r="A179" s="58" t="s">
        <v>560</v>
      </c>
      <c r="B179" s="60" t="s">
        <v>3</v>
      </c>
      <c r="C179" s="60" t="s">
        <v>3</v>
      </c>
      <c r="D179" s="60" t="s">
        <v>3</v>
      </c>
      <c r="E179" s="60" t="s">
        <v>3</v>
      </c>
      <c r="F179" s="60" t="s">
        <v>3</v>
      </c>
      <c r="G179" s="60" t="s">
        <v>3</v>
      </c>
    </row>
    <row r="180" spans="1:7" ht="10.5" customHeight="1" x14ac:dyDescent="0.25">
      <c r="A180" s="54" t="s">
        <v>210</v>
      </c>
      <c r="B180" s="61">
        <v>12.6</v>
      </c>
      <c r="C180" s="61">
        <v>11.2</v>
      </c>
      <c r="D180" s="61">
        <v>0.2</v>
      </c>
      <c r="E180" s="61">
        <v>0.3</v>
      </c>
      <c r="F180" s="61" t="s">
        <v>199</v>
      </c>
      <c r="G180" s="61">
        <v>0.8</v>
      </c>
    </row>
    <row r="181" spans="1:7" ht="10.5" customHeight="1" x14ac:dyDescent="0.25">
      <c r="A181" s="54" t="s">
        <v>211</v>
      </c>
      <c r="B181" s="61">
        <v>84.5</v>
      </c>
      <c r="C181" s="61">
        <v>62.7</v>
      </c>
      <c r="D181" s="61">
        <v>6.8</v>
      </c>
      <c r="E181" s="61">
        <v>9.1</v>
      </c>
      <c r="F181" s="61" t="s">
        <v>199</v>
      </c>
      <c r="G181" s="61">
        <v>6</v>
      </c>
    </row>
    <row r="182" spans="1:7" ht="10.5" customHeight="1" x14ac:dyDescent="0.25">
      <c r="A182" s="54" t="s">
        <v>503</v>
      </c>
      <c r="B182" s="61">
        <v>21.1</v>
      </c>
      <c r="C182" s="61" t="s">
        <v>199</v>
      </c>
      <c r="D182" s="61" t="s">
        <v>199</v>
      </c>
      <c r="E182" s="61" t="s">
        <v>199</v>
      </c>
      <c r="F182" s="61">
        <v>21.1</v>
      </c>
      <c r="G182" s="61" t="s">
        <v>199</v>
      </c>
    </row>
    <row r="183" spans="1:7" ht="10.5" customHeight="1" x14ac:dyDescent="0.25">
      <c r="A183" s="58" t="s">
        <v>561</v>
      </c>
      <c r="B183" s="60" t="s">
        <v>3</v>
      </c>
      <c r="C183" s="60" t="s">
        <v>3</v>
      </c>
      <c r="D183" s="60" t="s">
        <v>3</v>
      </c>
      <c r="E183" s="60" t="s">
        <v>3</v>
      </c>
      <c r="F183" s="60" t="s">
        <v>3</v>
      </c>
      <c r="G183" s="60" t="s">
        <v>3</v>
      </c>
    </row>
    <row r="184" spans="1:7" ht="10.5" customHeight="1" x14ac:dyDescent="0.25">
      <c r="A184" s="62" t="s">
        <v>210</v>
      </c>
      <c r="B184" s="61">
        <v>8.3000000000000007</v>
      </c>
      <c r="C184" s="61">
        <v>8.1</v>
      </c>
      <c r="D184" s="61" t="s">
        <v>192</v>
      </c>
      <c r="E184" s="61" t="s">
        <v>199</v>
      </c>
      <c r="F184" s="61" t="s">
        <v>199</v>
      </c>
      <c r="G184" s="61" t="s">
        <v>192</v>
      </c>
    </row>
    <row r="185" spans="1:7" ht="10.5" customHeight="1" x14ac:dyDescent="0.25">
      <c r="A185" s="59" t="s">
        <v>211</v>
      </c>
      <c r="B185" s="61">
        <v>79.3</v>
      </c>
      <c r="C185" s="61">
        <v>65.8</v>
      </c>
      <c r="D185" s="61">
        <v>6.9</v>
      </c>
      <c r="E185" s="61" t="s">
        <v>199</v>
      </c>
      <c r="F185" s="61" t="s">
        <v>199</v>
      </c>
      <c r="G185" s="61">
        <v>6.7</v>
      </c>
    </row>
    <row r="186" spans="1:7" ht="10.5" customHeight="1" x14ac:dyDescent="0.25">
      <c r="A186" s="59" t="s">
        <v>559</v>
      </c>
      <c r="B186" s="61">
        <v>30.5</v>
      </c>
      <c r="C186" s="61" t="s">
        <v>199</v>
      </c>
      <c r="D186" s="61" t="s">
        <v>199</v>
      </c>
      <c r="E186" s="61">
        <v>9.4</v>
      </c>
      <c r="F186" s="61">
        <v>21.1</v>
      </c>
      <c r="G186" s="61" t="s">
        <v>199</v>
      </c>
    </row>
    <row r="187" spans="1:7" ht="10.5" customHeight="1" x14ac:dyDescent="0.25">
      <c r="A187" s="64" t="s">
        <v>562</v>
      </c>
      <c r="B187" s="53" t="s">
        <v>3</v>
      </c>
      <c r="C187" s="53" t="s">
        <v>3</v>
      </c>
      <c r="D187" s="53" t="s">
        <v>3</v>
      </c>
      <c r="E187" s="53" t="s">
        <v>3</v>
      </c>
      <c r="F187" s="53" t="s">
        <v>3</v>
      </c>
      <c r="G187" s="53" t="s">
        <v>3</v>
      </c>
    </row>
    <row r="188" spans="1:7" ht="10.5" customHeight="1" x14ac:dyDescent="0.25">
      <c r="A188" s="56" t="s">
        <v>563</v>
      </c>
      <c r="B188" s="61">
        <v>2.7</v>
      </c>
      <c r="C188" s="61">
        <v>2.6</v>
      </c>
      <c r="D188" s="61" t="s">
        <v>192</v>
      </c>
      <c r="E188" s="61" t="s">
        <v>199</v>
      </c>
      <c r="F188" s="61" t="s">
        <v>199</v>
      </c>
      <c r="G188" s="61" t="s">
        <v>192</v>
      </c>
    </row>
    <row r="189" spans="1:7" ht="10.5" customHeight="1" x14ac:dyDescent="0.25">
      <c r="A189" s="56" t="s">
        <v>564</v>
      </c>
      <c r="B189" s="61">
        <v>4.7</v>
      </c>
      <c r="C189" s="61">
        <v>4.7</v>
      </c>
      <c r="D189" s="61" t="s">
        <v>192</v>
      </c>
      <c r="E189" s="61" t="s">
        <v>199</v>
      </c>
      <c r="F189" s="61" t="s">
        <v>199</v>
      </c>
      <c r="G189" s="61" t="s">
        <v>192</v>
      </c>
    </row>
    <row r="190" spans="1:7" ht="10.5" customHeight="1" x14ac:dyDescent="0.25">
      <c r="A190" s="56" t="s">
        <v>565</v>
      </c>
      <c r="B190" s="61">
        <v>0.8</v>
      </c>
      <c r="C190" s="61">
        <v>0.8</v>
      </c>
      <c r="D190" s="61" t="s">
        <v>192</v>
      </c>
      <c r="E190" s="61" t="s">
        <v>199</v>
      </c>
      <c r="F190" s="61" t="s">
        <v>199</v>
      </c>
      <c r="G190" s="61" t="s">
        <v>199</v>
      </c>
    </row>
    <row r="191" spans="1:7" ht="10.5" customHeight="1" x14ac:dyDescent="0.25">
      <c r="A191" s="56" t="s">
        <v>566</v>
      </c>
      <c r="B191" s="61">
        <v>79.3</v>
      </c>
      <c r="C191" s="61">
        <v>65.8</v>
      </c>
      <c r="D191" s="61">
        <v>6.9</v>
      </c>
      <c r="E191" s="61" t="s">
        <v>199</v>
      </c>
      <c r="F191" s="61" t="s">
        <v>199</v>
      </c>
      <c r="G191" s="61">
        <v>6.7</v>
      </c>
    </row>
    <row r="192" spans="1:7" ht="10.5" customHeight="1" x14ac:dyDescent="0.25">
      <c r="A192" s="56" t="s">
        <v>559</v>
      </c>
      <c r="B192" s="61">
        <v>30.5</v>
      </c>
      <c r="C192" s="61" t="s">
        <v>199</v>
      </c>
      <c r="D192" s="61" t="s">
        <v>199</v>
      </c>
      <c r="E192" s="61">
        <v>9.4</v>
      </c>
      <c r="F192" s="61">
        <v>21.1</v>
      </c>
      <c r="G192" s="61" t="s">
        <v>199</v>
      </c>
    </row>
    <row r="193" spans="1:7" ht="10.5" customHeight="1" x14ac:dyDescent="0.25">
      <c r="A193" s="64" t="s">
        <v>567</v>
      </c>
      <c r="B193" s="60" t="s">
        <v>3</v>
      </c>
      <c r="C193" s="60" t="s">
        <v>3</v>
      </c>
      <c r="D193" s="60" t="s">
        <v>3</v>
      </c>
      <c r="E193" s="60" t="s">
        <v>3</v>
      </c>
      <c r="F193" s="60" t="s">
        <v>3</v>
      </c>
      <c r="G193" s="60" t="s">
        <v>3</v>
      </c>
    </row>
    <row r="194" spans="1:7" ht="10.5" customHeight="1" x14ac:dyDescent="0.25">
      <c r="A194" s="56" t="s">
        <v>568</v>
      </c>
      <c r="B194" s="61">
        <v>2.5</v>
      </c>
      <c r="C194" s="61">
        <v>2.5</v>
      </c>
      <c r="D194" s="61" t="s">
        <v>192</v>
      </c>
      <c r="E194" s="61" t="s">
        <v>199</v>
      </c>
      <c r="F194" s="61" t="s">
        <v>199</v>
      </c>
      <c r="G194" s="61" t="s">
        <v>199</v>
      </c>
    </row>
    <row r="195" spans="1:7" ht="10.5" customHeight="1" x14ac:dyDescent="0.25">
      <c r="A195" s="57" t="s">
        <v>569</v>
      </c>
      <c r="B195" s="61">
        <v>0.7</v>
      </c>
      <c r="C195" s="61">
        <v>0.7</v>
      </c>
      <c r="D195" s="61" t="s">
        <v>192</v>
      </c>
      <c r="E195" s="61" t="s">
        <v>199</v>
      </c>
      <c r="F195" s="61" t="s">
        <v>199</v>
      </c>
      <c r="G195" s="61" t="s">
        <v>199</v>
      </c>
    </row>
    <row r="196" spans="1:7" ht="10.5" customHeight="1" x14ac:dyDescent="0.25">
      <c r="A196" s="57" t="s">
        <v>570</v>
      </c>
      <c r="B196" s="61">
        <v>1.1000000000000001</v>
      </c>
      <c r="C196" s="61">
        <v>1.1000000000000001</v>
      </c>
      <c r="D196" s="61" t="s">
        <v>192</v>
      </c>
      <c r="E196" s="61" t="s">
        <v>199</v>
      </c>
      <c r="F196" s="61" t="s">
        <v>199</v>
      </c>
      <c r="G196" s="61" t="s">
        <v>199</v>
      </c>
    </row>
    <row r="197" spans="1:7" ht="10.5" customHeight="1" x14ac:dyDescent="0.25">
      <c r="A197" s="57" t="s">
        <v>571</v>
      </c>
      <c r="B197" s="61">
        <v>0.3</v>
      </c>
      <c r="C197" s="61">
        <v>0.3</v>
      </c>
      <c r="D197" s="61" t="s">
        <v>199</v>
      </c>
      <c r="E197" s="61" t="s">
        <v>199</v>
      </c>
      <c r="F197" s="61" t="s">
        <v>199</v>
      </c>
      <c r="G197" s="61" t="s">
        <v>199</v>
      </c>
    </row>
    <row r="198" spans="1:7" ht="10.5" customHeight="1" x14ac:dyDescent="0.25">
      <c r="A198" s="57" t="s">
        <v>572</v>
      </c>
      <c r="B198" s="61">
        <v>0.3</v>
      </c>
      <c r="C198" s="61">
        <v>0.3</v>
      </c>
      <c r="D198" s="61" t="s">
        <v>199</v>
      </c>
      <c r="E198" s="61" t="s">
        <v>199</v>
      </c>
      <c r="F198" s="61" t="s">
        <v>199</v>
      </c>
      <c r="G198" s="61" t="s">
        <v>199</v>
      </c>
    </row>
    <row r="199" spans="1:7" ht="10.5" customHeight="1" x14ac:dyDescent="0.25">
      <c r="A199" s="57" t="s">
        <v>573</v>
      </c>
      <c r="B199" s="61" t="s">
        <v>192</v>
      </c>
      <c r="C199" s="61" t="s">
        <v>192</v>
      </c>
      <c r="D199" s="61" t="s">
        <v>199</v>
      </c>
      <c r="E199" s="61" t="s">
        <v>199</v>
      </c>
      <c r="F199" s="61" t="s">
        <v>199</v>
      </c>
      <c r="G199" s="61" t="s">
        <v>199</v>
      </c>
    </row>
    <row r="200" spans="1:7" ht="10.5" customHeight="1" x14ac:dyDescent="0.25">
      <c r="A200" s="56" t="s">
        <v>574</v>
      </c>
      <c r="B200" s="61">
        <v>5.4</v>
      </c>
      <c r="C200" s="61">
        <v>5.3</v>
      </c>
      <c r="D200" s="61" t="s">
        <v>192</v>
      </c>
      <c r="E200" s="61" t="s">
        <v>199</v>
      </c>
      <c r="F200" s="61" t="s">
        <v>199</v>
      </c>
      <c r="G200" s="61" t="s">
        <v>192</v>
      </c>
    </row>
    <row r="201" spans="1:7" ht="10.5" customHeight="1" x14ac:dyDescent="0.25">
      <c r="A201" s="56" t="s">
        <v>566</v>
      </c>
      <c r="B201" s="61">
        <v>79.3</v>
      </c>
      <c r="C201" s="61">
        <v>65.8</v>
      </c>
      <c r="D201" s="61">
        <v>6.9</v>
      </c>
      <c r="E201" s="61" t="s">
        <v>199</v>
      </c>
      <c r="F201" s="61" t="s">
        <v>199</v>
      </c>
      <c r="G201" s="61">
        <v>6.7</v>
      </c>
    </row>
    <row r="202" spans="1:7" ht="10.5" customHeight="1" x14ac:dyDescent="0.25">
      <c r="A202" s="56" t="s">
        <v>559</v>
      </c>
      <c r="B202" s="61">
        <v>30.5</v>
      </c>
      <c r="C202" s="61" t="s">
        <v>199</v>
      </c>
      <c r="D202" s="61" t="s">
        <v>199</v>
      </c>
      <c r="E202" s="61">
        <v>9.4</v>
      </c>
      <c r="F202" s="61">
        <v>21.1</v>
      </c>
      <c r="G202" s="61" t="s">
        <v>199</v>
      </c>
    </row>
    <row r="203" spans="1:7" ht="10.5" customHeight="1" x14ac:dyDescent="0.25">
      <c r="A203" s="58" t="s">
        <v>575</v>
      </c>
      <c r="B203" s="53" t="s">
        <v>3</v>
      </c>
      <c r="C203" s="53" t="s">
        <v>3</v>
      </c>
      <c r="D203" s="53" t="s">
        <v>3</v>
      </c>
      <c r="E203" s="53" t="s">
        <v>3</v>
      </c>
      <c r="F203" s="53" t="s">
        <v>3</v>
      </c>
      <c r="G203" s="53" t="s">
        <v>3</v>
      </c>
    </row>
    <row r="204" spans="1:7" ht="10.5" customHeight="1" x14ac:dyDescent="0.25">
      <c r="A204" s="54" t="s">
        <v>210</v>
      </c>
      <c r="B204" s="61">
        <v>8.4</v>
      </c>
      <c r="C204" s="61">
        <v>7.3</v>
      </c>
      <c r="D204" s="61">
        <v>0.3</v>
      </c>
      <c r="E204" s="61" t="s">
        <v>192</v>
      </c>
      <c r="F204" s="61">
        <v>0.3</v>
      </c>
      <c r="G204" s="61">
        <v>0.3</v>
      </c>
    </row>
    <row r="205" spans="1:7" ht="10.5" customHeight="1" x14ac:dyDescent="0.25">
      <c r="A205" s="59" t="s">
        <v>211</v>
      </c>
      <c r="B205" s="61">
        <v>109.8</v>
      </c>
      <c r="C205" s="61">
        <v>66.599999999999994</v>
      </c>
      <c r="D205" s="61">
        <v>6.8</v>
      </c>
      <c r="E205" s="61">
        <v>9.1</v>
      </c>
      <c r="F205" s="61">
        <v>20.8</v>
      </c>
      <c r="G205" s="61">
        <v>6.5</v>
      </c>
    </row>
    <row r="206" spans="1:7" ht="10.5" customHeight="1" x14ac:dyDescent="0.25">
      <c r="A206" s="64" t="s">
        <v>576</v>
      </c>
      <c r="B206" s="53" t="s">
        <v>3</v>
      </c>
      <c r="C206" s="53" t="s">
        <v>3</v>
      </c>
      <c r="D206" s="53" t="s">
        <v>3</v>
      </c>
      <c r="E206" s="53" t="s">
        <v>3</v>
      </c>
      <c r="F206" s="53" t="s">
        <v>3</v>
      </c>
      <c r="G206" s="53" t="s">
        <v>3</v>
      </c>
    </row>
    <row r="207" spans="1:7" ht="10.5" customHeight="1" x14ac:dyDescent="0.25">
      <c r="A207" s="56" t="s">
        <v>563</v>
      </c>
      <c r="B207" s="61">
        <v>4</v>
      </c>
      <c r="C207" s="61">
        <v>3.3</v>
      </c>
      <c r="D207" s="61" t="s">
        <v>192</v>
      </c>
      <c r="E207" s="61" t="s">
        <v>192</v>
      </c>
      <c r="F207" s="61" t="s">
        <v>192</v>
      </c>
      <c r="G207" s="61" t="s">
        <v>192</v>
      </c>
    </row>
    <row r="208" spans="1:7" ht="10.5" customHeight="1" x14ac:dyDescent="0.25">
      <c r="A208" s="56" t="s">
        <v>564</v>
      </c>
      <c r="B208" s="61">
        <v>1.6</v>
      </c>
      <c r="C208" s="61">
        <v>1.5</v>
      </c>
      <c r="D208" s="61" t="s">
        <v>192</v>
      </c>
      <c r="E208" s="61" t="s">
        <v>199</v>
      </c>
      <c r="F208" s="61" t="s">
        <v>192</v>
      </c>
      <c r="G208" s="61" t="s">
        <v>192</v>
      </c>
    </row>
    <row r="209" spans="1:7" ht="10.5" customHeight="1" x14ac:dyDescent="0.25">
      <c r="A209" s="56" t="s">
        <v>565</v>
      </c>
      <c r="B209" s="61">
        <v>2.9</v>
      </c>
      <c r="C209" s="61">
        <v>2.5</v>
      </c>
      <c r="D209" s="61" t="s">
        <v>192</v>
      </c>
      <c r="E209" s="61" t="s">
        <v>192</v>
      </c>
      <c r="F209" s="61" t="s">
        <v>192</v>
      </c>
      <c r="G209" s="61" t="s">
        <v>192</v>
      </c>
    </row>
    <row r="210" spans="1:7" ht="10.5" customHeight="1" x14ac:dyDescent="0.25">
      <c r="A210" s="56" t="s">
        <v>577</v>
      </c>
      <c r="B210" s="61">
        <v>109.8</v>
      </c>
      <c r="C210" s="61">
        <v>66.599999999999994</v>
      </c>
      <c r="D210" s="61">
        <v>6.8</v>
      </c>
      <c r="E210" s="61">
        <v>9.1</v>
      </c>
      <c r="F210" s="61">
        <v>20.8</v>
      </c>
      <c r="G210" s="61">
        <v>6.5</v>
      </c>
    </row>
    <row r="211" spans="1:7" ht="10.5" customHeight="1" x14ac:dyDescent="0.25">
      <c r="A211" s="64" t="s">
        <v>578</v>
      </c>
      <c r="B211" s="53" t="s">
        <v>3</v>
      </c>
      <c r="C211" s="53" t="s">
        <v>3</v>
      </c>
      <c r="D211" s="53" t="s">
        <v>3</v>
      </c>
      <c r="E211" s="53" t="s">
        <v>3</v>
      </c>
      <c r="F211" s="53" t="s">
        <v>3</v>
      </c>
      <c r="G211" s="53" t="s">
        <v>3</v>
      </c>
    </row>
    <row r="212" spans="1:7" ht="10.5" customHeight="1" x14ac:dyDescent="0.25">
      <c r="A212" s="56" t="s">
        <v>569</v>
      </c>
      <c r="B212" s="61">
        <v>4</v>
      </c>
      <c r="C212" s="61">
        <v>3.6</v>
      </c>
      <c r="D212" s="61" t="s">
        <v>192</v>
      </c>
      <c r="E212" s="61" t="s">
        <v>192</v>
      </c>
      <c r="F212" s="61" t="s">
        <v>192</v>
      </c>
      <c r="G212" s="61" t="s">
        <v>192</v>
      </c>
    </row>
    <row r="213" spans="1:7" ht="10.5" customHeight="1" x14ac:dyDescent="0.25">
      <c r="A213" s="56" t="s">
        <v>570</v>
      </c>
      <c r="B213" s="61">
        <v>1.6</v>
      </c>
      <c r="C213" s="61">
        <v>1.4</v>
      </c>
      <c r="D213" s="61" t="s">
        <v>192</v>
      </c>
      <c r="E213" s="61" t="s">
        <v>192</v>
      </c>
      <c r="F213" s="61" t="s">
        <v>192</v>
      </c>
      <c r="G213" s="61" t="s">
        <v>192</v>
      </c>
    </row>
    <row r="214" spans="1:7" ht="10.5" customHeight="1" x14ac:dyDescent="0.25">
      <c r="A214" s="56" t="s">
        <v>573</v>
      </c>
      <c r="B214" s="61">
        <v>0.3</v>
      </c>
      <c r="C214" s="61">
        <v>0.3</v>
      </c>
      <c r="D214" s="61" t="s">
        <v>199</v>
      </c>
      <c r="E214" s="61" t="s">
        <v>199</v>
      </c>
      <c r="F214" s="61" t="s">
        <v>199</v>
      </c>
      <c r="G214" s="61" t="s">
        <v>199</v>
      </c>
    </row>
    <row r="215" spans="1:7" ht="10.5" customHeight="1" x14ac:dyDescent="0.25">
      <c r="A215" s="56" t="s">
        <v>579</v>
      </c>
      <c r="B215" s="61">
        <v>2.5</v>
      </c>
      <c r="C215" s="61">
        <v>2</v>
      </c>
      <c r="D215" s="61" t="s">
        <v>192</v>
      </c>
      <c r="E215" s="61" t="s">
        <v>192</v>
      </c>
      <c r="F215" s="61" t="s">
        <v>192</v>
      </c>
      <c r="G215" s="61" t="s">
        <v>192</v>
      </c>
    </row>
    <row r="216" spans="1:7" ht="10.5" customHeight="1" x14ac:dyDescent="0.25">
      <c r="A216" s="56" t="s">
        <v>577</v>
      </c>
      <c r="B216" s="61">
        <v>109.8</v>
      </c>
      <c r="C216" s="61">
        <v>66.599999999999994</v>
      </c>
      <c r="D216" s="61">
        <v>6.8</v>
      </c>
      <c r="E216" s="61">
        <v>9.1</v>
      </c>
      <c r="F216" s="61">
        <v>20.8</v>
      </c>
      <c r="G216" s="61">
        <v>6.5</v>
      </c>
    </row>
    <row r="217" spans="1:7" ht="10.5" customHeight="1" x14ac:dyDescent="0.25">
      <c r="A217" s="58" t="s">
        <v>580</v>
      </c>
      <c r="B217" s="60" t="s">
        <v>3</v>
      </c>
      <c r="C217" s="60" t="s">
        <v>3</v>
      </c>
      <c r="D217" s="60" t="s">
        <v>3</v>
      </c>
      <c r="E217" s="60" t="s">
        <v>3</v>
      </c>
      <c r="F217" s="60" t="s">
        <v>3</v>
      </c>
      <c r="G217" s="60" t="s">
        <v>3</v>
      </c>
    </row>
    <row r="218" spans="1:7" ht="10.5" customHeight="1" x14ac:dyDescent="0.25">
      <c r="A218" s="54" t="s">
        <v>581</v>
      </c>
      <c r="B218" s="55">
        <v>5.6</v>
      </c>
      <c r="C218" s="55">
        <v>4.8</v>
      </c>
      <c r="D218" s="55">
        <v>0.3</v>
      </c>
      <c r="E218" s="55" t="s">
        <v>192</v>
      </c>
      <c r="F218" s="55" t="s">
        <v>192</v>
      </c>
      <c r="G218" s="55">
        <v>0.3</v>
      </c>
    </row>
    <row r="219" spans="1:7" ht="10.5" customHeight="1" x14ac:dyDescent="0.25">
      <c r="A219" s="59" t="s">
        <v>582</v>
      </c>
      <c r="B219" s="55">
        <v>2.4</v>
      </c>
      <c r="C219" s="55">
        <v>2.2000000000000002</v>
      </c>
      <c r="D219" s="55" t="s">
        <v>192</v>
      </c>
      <c r="E219" s="55" t="s">
        <v>192</v>
      </c>
      <c r="F219" s="55" t="s">
        <v>199</v>
      </c>
      <c r="G219" s="55" t="s">
        <v>192</v>
      </c>
    </row>
    <row r="220" spans="1:7" ht="10.5" customHeight="1" x14ac:dyDescent="0.25">
      <c r="A220" s="59" t="s">
        <v>583</v>
      </c>
      <c r="B220" s="55">
        <v>4.2</v>
      </c>
      <c r="C220" s="55">
        <v>3.8</v>
      </c>
      <c r="D220" s="55">
        <v>0.1</v>
      </c>
      <c r="E220" s="55" t="s">
        <v>192</v>
      </c>
      <c r="F220" s="55" t="s">
        <v>192</v>
      </c>
      <c r="G220" s="55" t="s">
        <v>192</v>
      </c>
    </row>
    <row r="221" spans="1:7" ht="10.5" customHeight="1" x14ac:dyDescent="0.25">
      <c r="A221" s="59" t="s">
        <v>584</v>
      </c>
      <c r="B221" s="55">
        <v>6.5</v>
      </c>
      <c r="C221" s="55">
        <v>5.6</v>
      </c>
      <c r="D221" s="55">
        <v>0.4</v>
      </c>
      <c r="E221" s="55" t="s">
        <v>192</v>
      </c>
      <c r="F221" s="55" t="s">
        <v>192</v>
      </c>
      <c r="G221" s="55" t="s">
        <v>192</v>
      </c>
    </row>
    <row r="222" spans="1:7" ht="10.5" customHeight="1" x14ac:dyDescent="0.25">
      <c r="A222" s="59" t="s">
        <v>585</v>
      </c>
      <c r="B222" s="55">
        <v>6.6</v>
      </c>
      <c r="C222" s="55">
        <v>6.1</v>
      </c>
      <c r="D222" s="55">
        <v>0.3</v>
      </c>
      <c r="E222" s="55" t="s">
        <v>192</v>
      </c>
      <c r="F222" s="55" t="s">
        <v>192</v>
      </c>
      <c r="G222" s="55" t="s">
        <v>192</v>
      </c>
    </row>
    <row r="223" spans="1:7" ht="10.5" customHeight="1" x14ac:dyDescent="0.25">
      <c r="A223" s="59" t="s">
        <v>586</v>
      </c>
      <c r="B223" s="55">
        <v>2.6</v>
      </c>
      <c r="C223" s="55">
        <v>2.2999999999999998</v>
      </c>
      <c r="D223" s="55" t="s">
        <v>192</v>
      </c>
      <c r="E223" s="55" t="s">
        <v>192</v>
      </c>
      <c r="F223" s="55" t="s">
        <v>192</v>
      </c>
      <c r="G223" s="55" t="s">
        <v>192</v>
      </c>
    </row>
    <row r="224" spans="1:7" ht="10.5" customHeight="1" x14ac:dyDescent="0.25">
      <c r="A224" s="21" t="s">
        <v>206</v>
      </c>
      <c r="B224" s="13"/>
      <c r="C224" s="13"/>
      <c r="D224" s="13"/>
      <c r="E224" s="13"/>
      <c r="F224" s="13"/>
      <c r="G224" s="13"/>
    </row>
    <row r="225" spans="1:7" ht="10.5" customHeight="1" x14ac:dyDescent="0.25">
      <c r="A225" s="16" t="s">
        <v>207</v>
      </c>
      <c r="B225" s="13">
        <v>26.1</v>
      </c>
      <c r="C225" s="13" t="s">
        <v>199</v>
      </c>
      <c r="D225" s="13" t="s">
        <v>199</v>
      </c>
      <c r="E225" s="13" t="s">
        <v>199</v>
      </c>
      <c r="F225" s="13">
        <v>19.100000000000001</v>
      </c>
      <c r="G225" s="13">
        <v>6.9</v>
      </c>
    </row>
    <row r="226" spans="1:7" ht="10.5" customHeight="1" x14ac:dyDescent="0.25">
      <c r="A226" s="16"/>
      <c r="B226" s="13"/>
      <c r="C226" s="13"/>
      <c r="D226" s="13"/>
      <c r="E226" s="13"/>
      <c r="F226" s="13"/>
      <c r="G226" s="13"/>
    </row>
    <row r="227" spans="1:7" ht="10.5" customHeight="1" x14ac:dyDescent="0.25">
      <c r="A227" s="19" t="s">
        <v>213</v>
      </c>
      <c r="B227" s="13"/>
      <c r="C227" s="13"/>
      <c r="D227" s="13"/>
      <c r="E227" s="13"/>
      <c r="F227" s="13"/>
      <c r="G227" s="13"/>
    </row>
    <row r="228" spans="1:7" ht="10.5" customHeight="1" x14ac:dyDescent="0.25">
      <c r="A228" s="19" t="s">
        <v>214</v>
      </c>
      <c r="B228" s="13"/>
      <c r="C228" s="13"/>
      <c r="D228" s="13"/>
      <c r="E228" s="13"/>
      <c r="F228" s="13"/>
      <c r="G228" s="13"/>
    </row>
    <row r="229" spans="1:7" ht="10.5" customHeight="1" x14ac:dyDescent="0.25">
      <c r="A229" s="15" t="s">
        <v>210</v>
      </c>
      <c r="B229" s="13">
        <v>63</v>
      </c>
      <c r="C229" s="13">
        <v>57.3</v>
      </c>
      <c r="D229" s="13">
        <v>3.7</v>
      </c>
      <c r="E229" s="13" t="s">
        <v>199</v>
      </c>
      <c r="F229" s="13" t="s">
        <v>199</v>
      </c>
      <c r="G229" s="13">
        <v>2</v>
      </c>
    </row>
    <row r="230" spans="1:7" ht="10.5" customHeight="1" x14ac:dyDescent="0.25">
      <c r="A230" s="16" t="s">
        <v>171</v>
      </c>
      <c r="B230" s="13">
        <v>42.8</v>
      </c>
      <c r="C230" s="13">
        <v>39.799999999999997</v>
      </c>
      <c r="D230" s="13">
        <v>2.8</v>
      </c>
      <c r="E230" s="13" t="s">
        <v>199</v>
      </c>
      <c r="F230" s="13" t="s">
        <v>199</v>
      </c>
      <c r="G230" s="13" t="s">
        <v>192</v>
      </c>
    </row>
    <row r="231" spans="1:7" ht="10.5" customHeight="1" x14ac:dyDescent="0.25">
      <c r="A231" s="17" t="s">
        <v>215</v>
      </c>
      <c r="B231" s="13">
        <v>9.8000000000000007</v>
      </c>
      <c r="C231" s="13">
        <v>8.3000000000000007</v>
      </c>
      <c r="D231" s="13">
        <v>1.4</v>
      </c>
      <c r="E231" s="13" t="s">
        <v>199</v>
      </c>
      <c r="F231" s="13" t="s">
        <v>199</v>
      </c>
      <c r="G231" s="13" t="s">
        <v>192</v>
      </c>
    </row>
    <row r="232" spans="1:7" ht="10.5" customHeight="1" x14ac:dyDescent="0.25">
      <c r="A232" s="17" t="s">
        <v>216</v>
      </c>
      <c r="B232" s="13">
        <v>28.7</v>
      </c>
      <c r="C232" s="13">
        <v>27.2</v>
      </c>
      <c r="D232" s="13">
        <v>1.4</v>
      </c>
      <c r="E232" s="13" t="s">
        <v>199</v>
      </c>
      <c r="F232" s="13" t="s">
        <v>199</v>
      </c>
      <c r="G232" s="13" t="s">
        <v>192</v>
      </c>
    </row>
    <row r="233" spans="1:7" ht="10.5" customHeight="1" x14ac:dyDescent="0.25">
      <c r="A233" s="17" t="s">
        <v>217</v>
      </c>
      <c r="B233" s="13">
        <v>4.3</v>
      </c>
      <c r="C233" s="13">
        <v>4.3</v>
      </c>
      <c r="D233" s="13" t="s">
        <v>192</v>
      </c>
      <c r="E233" s="13" t="s">
        <v>199</v>
      </c>
      <c r="F233" s="13" t="s">
        <v>199</v>
      </c>
      <c r="G233" s="13" t="s">
        <v>192</v>
      </c>
    </row>
    <row r="234" spans="1:7" ht="10.5" customHeight="1" x14ac:dyDescent="0.25">
      <c r="A234" s="16" t="s">
        <v>170</v>
      </c>
      <c r="B234" s="13">
        <v>15.6</v>
      </c>
      <c r="C234" s="13">
        <v>14</v>
      </c>
      <c r="D234" s="13">
        <v>0.7</v>
      </c>
      <c r="E234" s="13" t="s">
        <v>199</v>
      </c>
      <c r="F234" s="13" t="s">
        <v>199</v>
      </c>
      <c r="G234" s="13">
        <v>0.9</v>
      </c>
    </row>
    <row r="235" spans="1:7" ht="10.5" customHeight="1" x14ac:dyDescent="0.25">
      <c r="A235" s="17" t="s">
        <v>215</v>
      </c>
      <c r="B235" s="13">
        <v>6</v>
      </c>
      <c r="C235" s="13">
        <v>5.2</v>
      </c>
      <c r="D235" s="13">
        <v>0.5</v>
      </c>
      <c r="E235" s="13" t="s">
        <v>199</v>
      </c>
      <c r="F235" s="13" t="s">
        <v>199</v>
      </c>
      <c r="G235" s="13">
        <v>0.4</v>
      </c>
    </row>
    <row r="236" spans="1:7" ht="10.5" customHeight="1" x14ac:dyDescent="0.25">
      <c r="A236" s="17" t="s">
        <v>216</v>
      </c>
      <c r="B236" s="13">
        <v>7.9</v>
      </c>
      <c r="C236" s="13">
        <v>7.4</v>
      </c>
      <c r="D236" s="13">
        <v>0.2</v>
      </c>
      <c r="E236" s="13" t="s">
        <v>199</v>
      </c>
      <c r="F236" s="13" t="s">
        <v>199</v>
      </c>
      <c r="G236" s="13">
        <v>0.3</v>
      </c>
    </row>
    <row r="237" spans="1:7" ht="10.5" customHeight="1" x14ac:dyDescent="0.25">
      <c r="A237" s="17" t="s">
        <v>217</v>
      </c>
      <c r="B237" s="13">
        <v>1.6</v>
      </c>
      <c r="C237" s="13">
        <v>1.4</v>
      </c>
      <c r="D237" s="13" t="s">
        <v>192</v>
      </c>
      <c r="E237" s="13" t="s">
        <v>199</v>
      </c>
      <c r="F237" s="13" t="s">
        <v>199</v>
      </c>
      <c r="G237" s="13">
        <v>0.2</v>
      </c>
    </row>
    <row r="238" spans="1:7" ht="10.5" customHeight="1" x14ac:dyDescent="0.25">
      <c r="A238" s="16" t="s">
        <v>218</v>
      </c>
      <c r="B238" s="13">
        <v>4.5999999999999996</v>
      </c>
      <c r="C238" s="13">
        <v>3.5</v>
      </c>
      <c r="D238" s="13">
        <v>0.2</v>
      </c>
      <c r="E238" s="13" t="s">
        <v>199</v>
      </c>
      <c r="F238" s="13" t="s">
        <v>199</v>
      </c>
      <c r="G238" s="13">
        <v>1</v>
      </c>
    </row>
    <row r="239" spans="1:7" ht="10.5" customHeight="1" x14ac:dyDescent="0.25">
      <c r="A239" s="15" t="s">
        <v>211</v>
      </c>
      <c r="B239" s="13">
        <v>22.5</v>
      </c>
      <c r="C239" s="13">
        <v>14.6</v>
      </c>
      <c r="D239" s="13">
        <v>3</v>
      </c>
      <c r="E239" s="13" t="s">
        <v>199</v>
      </c>
      <c r="F239" s="13" t="s">
        <v>199</v>
      </c>
      <c r="G239" s="13">
        <v>4.9000000000000004</v>
      </c>
    </row>
    <row r="240" spans="1:7" ht="10.5" customHeight="1" x14ac:dyDescent="0.25">
      <c r="A240" s="15" t="s">
        <v>219</v>
      </c>
      <c r="B240" s="13">
        <v>28.1</v>
      </c>
      <c r="C240" s="13" t="s">
        <v>199</v>
      </c>
      <c r="D240" s="13" t="s">
        <v>199</v>
      </c>
      <c r="E240" s="13">
        <v>9</v>
      </c>
      <c r="F240" s="13">
        <v>19.100000000000001</v>
      </c>
      <c r="G240" s="13" t="s">
        <v>199</v>
      </c>
    </row>
    <row r="241" spans="1:7" ht="10.5" customHeight="1" x14ac:dyDescent="0.25">
      <c r="A241" s="22"/>
      <c r="B241" s="13"/>
      <c r="C241" s="13"/>
      <c r="D241" s="13"/>
      <c r="E241" s="13"/>
      <c r="F241" s="13"/>
      <c r="G241" s="13"/>
    </row>
    <row r="242" spans="1:7" ht="10.5" customHeight="1" x14ac:dyDescent="0.25">
      <c r="A242" s="23" t="s">
        <v>220</v>
      </c>
      <c r="B242" s="13"/>
      <c r="C242" s="13"/>
      <c r="D242" s="13"/>
      <c r="E242" s="13"/>
      <c r="F242" s="13"/>
      <c r="G242" s="13"/>
    </row>
    <row r="243" spans="1:7" ht="10.5" customHeight="1" x14ac:dyDescent="0.25">
      <c r="A243" s="15" t="s">
        <v>210</v>
      </c>
      <c r="B243" s="13">
        <v>50.2</v>
      </c>
      <c r="C243" s="13">
        <v>36.799999999999997</v>
      </c>
      <c r="D243" s="13">
        <v>2.2999999999999998</v>
      </c>
      <c r="E243" s="13">
        <v>3.3</v>
      </c>
      <c r="F243" s="13">
        <v>4.7</v>
      </c>
      <c r="G243" s="13">
        <v>3.1</v>
      </c>
    </row>
    <row r="244" spans="1:7" ht="10.5" customHeight="1" x14ac:dyDescent="0.25">
      <c r="A244" s="15" t="s">
        <v>211</v>
      </c>
      <c r="B244" s="13">
        <v>63.4</v>
      </c>
      <c r="C244" s="13">
        <v>35.1</v>
      </c>
      <c r="D244" s="13">
        <v>4.4000000000000004</v>
      </c>
      <c r="E244" s="13">
        <v>5.7</v>
      </c>
      <c r="F244" s="13">
        <v>14.4</v>
      </c>
      <c r="G244" s="13">
        <v>3.8</v>
      </c>
    </row>
    <row r="245" spans="1:7" ht="10.5" customHeight="1" x14ac:dyDescent="0.25">
      <c r="A245" s="24"/>
      <c r="B245" s="13"/>
      <c r="C245" s="13"/>
      <c r="D245" s="13"/>
      <c r="E245" s="13"/>
      <c r="F245" s="13"/>
      <c r="G245" s="13"/>
    </row>
    <row r="246" spans="1:7" ht="10.5" customHeight="1" x14ac:dyDescent="0.25">
      <c r="A246" s="23" t="s">
        <v>221</v>
      </c>
      <c r="B246" s="13"/>
      <c r="C246" s="13"/>
      <c r="D246" s="13"/>
      <c r="E246" s="13"/>
      <c r="F246" s="13"/>
      <c r="G246" s="13"/>
    </row>
    <row r="247" spans="1:7" ht="10.5" customHeight="1" x14ac:dyDescent="0.25">
      <c r="A247" s="15" t="s">
        <v>222</v>
      </c>
      <c r="B247" s="13">
        <v>40.6</v>
      </c>
      <c r="C247" s="13">
        <v>27.7</v>
      </c>
      <c r="D247" s="13">
        <v>2.1</v>
      </c>
      <c r="E247" s="13">
        <v>2.4</v>
      </c>
      <c r="F247" s="13">
        <v>6.7</v>
      </c>
      <c r="G247" s="13">
        <v>1.7</v>
      </c>
    </row>
    <row r="248" spans="1:7" ht="10.5" customHeight="1" x14ac:dyDescent="0.25">
      <c r="A248" s="15" t="s">
        <v>223</v>
      </c>
      <c r="B248" s="13">
        <v>49.2</v>
      </c>
      <c r="C248" s="13">
        <v>31.4</v>
      </c>
      <c r="D248" s="13">
        <v>3</v>
      </c>
      <c r="E248" s="13">
        <v>3.7</v>
      </c>
      <c r="F248" s="13">
        <v>8.3000000000000007</v>
      </c>
      <c r="G248" s="13">
        <v>2.9</v>
      </c>
    </row>
    <row r="249" spans="1:7" ht="10.5" customHeight="1" x14ac:dyDescent="0.25">
      <c r="A249" s="15" t="s">
        <v>224</v>
      </c>
      <c r="B249" s="13">
        <v>22.8</v>
      </c>
      <c r="C249" s="13">
        <v>12.2</v>
      </c>
      <c r="D249" s="13">
        <v>1.6</v>
      </c>
      <c r="E249" s="13">
        <v>2.8</v>
      </c>
      <c r="F249" s="13">
        <v>3.8</v>
      </c>
      <c r="G249" s="13">
        <v>2.2999999999999998</v>
      </c>
    </row>
    <row r="250" spans="1:7" ht="10.5" customHeight="1" x14ac:dyDescent="0.25">
      <c r="A250" s="15" t="s">
        <v>225</v>
      </c>
      <c r="B250" s="13">
        <v>1</v>
      </c>
      <c r="C250" s="13">
        <v>0.5</v>
      </c>
      <c r="D250" s="13" t="s">
        <v>192</v>
      </c>
      <c r="E250" s="13">
        <v>0.1</v>
      </c>
      <c r="F250" s="13">
        <v>0.3</v>
      </c>
      <c r="G250" s="13" t="s">
        <v>192</v>
      </c>
    </row>
    <row r="251" spans="1:7" ht="10.5" customHeight="1" x14ac:dyDescent="0.25">
      <c r="A251" s="24"/>
      <c r="B251" s="13"/>
      <c r="C251" s="13"/>
      <c r="D251" s="13"/>
      <c r="E251" s="13"/>
      <c r="F251" s="13"/>
      <c r="G251" s="13"/>
    </row>
    <row r="252" spans="1:7" ht="10.5" customHeight="1" x14ac:dyDescent="0.25">
      <c r="A252" s="23" t="s">
        <v>226</v>
      </c>
      <c r="B252" s="13"/>
      <c r="C252" s="13"/>
      <c r="D252" s="13"/>
      <c r="E252" s="13"/>
      <c r="F252" s="13"/>
      <c r="G252" s="13"/>
    </row>
    <row r="253" spans="1:7" ht="10.5" customHeight="1" x14ac:dyDescent="0.25">
      <c r="A253" s="15" t="s">
        <v>210</v>
      </c>
      <c r="B253" s="13">
        <v>25.5</v>
      </c>
      <c r="C253" s="13">
        <v>22.2</v>
      </c>
      <c r="D253" s="13">
        <v>1</v>
      </c>
      <c r="E253" s="13">
        <v>0.7</v>
      </c>
      <c r="F253" s="13">
        <v>0.5</v>
      </c>
      <c r="G253" s="13">
        <v>1.1000000000000001</v>
      </c>
    </row>
    <row r="254" spans="1:7" ht="10.5" customHeight="1" x14ac:dyDescent="0.25">
      <c r="A254" s="15" t="s">
        <v>211</v>
      </c>
      <c r="B254" s="13">
        <v>88.1</v>
      </c>
      <c r="C254" s="13">
        <v>49.6</v>
      </c>
      <c r="D254" s="13">
        <v>5.7</v>
      </c>
      <c r="E254" s="13">
        <v>8.3000000000000007</v>
      </c>
      <c r="F254" s="13">
        <v>18.600000000000001</v>
      </c>
      <c r="G254" s="13">
        <v>5.8</v>
      </c>
    </row>
    <row r="255" spans="1:7" ht="10.5" customHeight="1" x14ac:dyDescent="0.25">
      <c r="A255" s="24"/>
      <c r="B255" s="13"/>
      <c r="C255" s="13"/>
      <c r="D255" s="13"/>
      <c r="E255" s="13"/>
      <c r="F255" s="13"/>
      <c r="G255" s="13"/>
    </row>
    <row r="256" spans="1:7" ht="10.5" customHeight="1" x14ac:dyDescent="0.25">
      <c r="A256" s="23" t="s">
        <v>227</v>
      </c>
      <c r="B256" s="13"/>
      <c r="C256" s="13"/>
      <c r="D256" s="13"/>
      <c r="E256" s="13"/>
      <c r="F256" s="13"/>
      <c r="G256" s="13"/>
    </row>
    <row r="257" spans="1:7" ht="10.5" customHeight="1" x14ac:dyDescent="0.25">
      <c r="A257" s="15" t="s">
        <v>228</v>
      </c>
      <c r="B257" s="13">
        <v>60.1</v>
      </c>
      <c r="C257" s="13">
        <v>39.9</v>
      </c>
      <c r="D257" s="13">
        <v>3.3</v>
      </c>
      <c r="E257" s="13">
        <v>3.6</v>
      </c>
      <c r="F257" s="13">
        <v>10.199999999999999</v>
      </c>
      <c r="G257" s="13">
        <v>3.1</v>
      </c>
    </row>
    <row r="258" spans="1:7" ht="10.5" customHeight="1" x14ac:dyDescent="0.25">
      <c r="A258" s="15" t="s">
        <v>229</v>
      </c>
      <c r="B258" s="13">
        <v>36</v>
      </c>
      <c r="C258" s="13">
        <v>22.7</v>
      </c>
      <c r="D258" s="13">
        <v>2.2000000000000002</v>
      </c>
      <c r="E258" s="13">
        <v>3.2</v>
      </c>
      <c r="F258" s="13">
        <v>5.7</v>
      </c>
      <c r="G258" s="13">
        <v>2.2999999999999998</v>
      </c>
    </row>
    <row r="259" spans="1:7" ht="10.5" customHeight="1" x14ac:dyDescent="0.25">
      <c r="A259" s="15" t="s">
        <v>230</v>
      </c>
      <c r="B259" s="13">
        <v>9.1</v>
      </c>
      <c r="C259" s="13">
        <v>5.0999999999999996</v>
      </c>
      <c r="D259" s="13">
        <v>0.6</v>
      </c>
      <c r="E259" s="13">
        <v>1</v>
      </c>
      <c r="F259" s="13">
        <v>1.7</v>
      </c>
      <c r="G259" s="13">
        <v>0.7</v>
      </c>
    </row>
    <row r="260" spans="1:7" ht="10.5" customHeight="1" x14ac:dyDescent="0.25">
      <c r="A260" s="15" t="s">
        <v>231</v>
      </c>
      <c r="B260" s="13">
        <v>8.4</v>
      </c>
      <c r="C260" s="13">
        <v>4.2</v>
      </c>
      <c r="D260" s="13">
        <v>0.7</v>
      </c>
      <c r="E260" s="13">
        <v>1.2</v>
      </c>
      <c r="F260" s="13">
        <v>1.5</v>
      </c>
      <c r="G260" s="13">
        <v>0.8</v>
      </c>
    </row>
    <row r="261" spans="1:7" ht="10.5" customHeight="1" x14ac:dyDescent="0.25">
      <c r="B261" s="13"/>
      <c r="C261" s="13"/>
      <c r="D261" s="13"/>
      <c r="E261" s="13"/>
      <c r="F261" s="13"/>
      <c r="G261" s="13"/>
    </row>
    <row r="262" spans="1:7" ht="10.5" customHeight="1" x14ac:dyDescent="0.25">
      <c r="A262" s="23" t="s">
        <v>232</v>
      </c>
      <c r="B262" s="13"/>
      <c r="C262" s="13"/>
      <c r="D262" s="13"/>
      <c r="E262" s="13"/>
      <c r="F262" s="13"/>
      <c r="G262" s="13"/>
    </row>
    <row r="263" spans="1:7" ht="10.5" customHeight="1" x14ac:dyDescent="0.25">
      <c r="A263" s="23" t="s">
        <v>233</v>
      </c>
      <c r="B263" s="13"/>
      <c r="C263" s="13"/>
      <c r="D263" s="13"/>
      <c r="E263" s="13"/>
      <c r="F263" s="13"/>
      <c r="G263" s="13"/>
    </row>
    <row r="264" spans="1:7" ht="10.5" customHeight="1" x14ac:dyDescent="0.25">
      <c r="A264" s="15" t="s">
        <v>210</v>
      </c>
      <c r="B264" s="13">
        <v>40.799999999999997</v>
      </c>
      <c r="C264" s="13">
        <v>32.200000000000003</v>
      </c>
      <c r="D264" s="13">
        <v>2.1</v>
      </c>
      <c r="E264" s="13">
        <v>1.6</v>
      </c>
      <c r="F264" s="13">
        <v>2.4</v>
      </c>
      <c r="G264" s="13">
        <v>2.4</v>
      </c>
    </row>
    <row r="265" spans="1:7" ht="10.5" customHeight="1" x14ac:dyDescent="0.25">
      <c r="A265" s="15" t="s">
        <v>211</v>
      </c>
      <c r="B265" s="13">
        <v>72.900000000000006</v>
      </c>
      <c r="C265" s="13">
        <v>39.6</v>
      </c>
      <c r="D265" s="13">
        <v>4.5999999999999996</v>
      </c>
      <c r="E265" s="13">
        <v>7.4</v>
      </c>
      <c r="F265" s="13">
        <v>16.7</v>
      </c>
      <c r="G265" s="13">
        <v>4.5</v>
      </c>
    </row>
    <row r="266" spans="1:7" ht="10.5" customHeight="1" x14ac:dyDescent="0.25">
      <c r="B266" s="13"/>
      <c r="C266" s="13"/>
      <c r="D266" s="13"/>
      <c r="E266" s="13"/>
      <c r="F266" s="13"/>
      <c r="G266" s="13"/>
    </row>
    <row r="267" spans="1:7" ht="10.5" customHeight="1" x14ac:dyDescent="0.25">
      <c r="A267" s="23" t="s">
        <v>234</v>
      </c>
      <c r="B267" s="13"/>
      <c r="C267" s="13"/>
      <c r="D267" s="13"/>
      <c r="E267" s="13"/>
      <c r="F267" s="13"/>
      <c r="G267" s="13"/>
    </row>
    <row r="268" spans="1:7" ht="10.5" customHeight="1" x14ac:dyDescent="0.25">
      <c r="A268" s="15" t="s">
        <v>210</v>
      </c>
      <c r="B268" s="13">
        <v>30.7</v>
      </c>
      <c r="C268" s="13">
        <v>24.8</v>
      </c>
      <c r="D268" s="13">
        <v>2</v>
      </c>
      <c r="E268" s="13">
        <v>1.3</v>
      </c>
      <c r="F268" s="13">
        <v>2.6</v>
      </c>
      <c r="G268" s="13" t="s">
        <v>199</v>
      </c>
    </row>
    <row r="269" spans="1:7" ht="10.5" customHeight="1" x14ac:dyDescent="0.25">
      <c r="A269" s="15" t="s">
        <v>211</v>
      </c>
      <c r="B269" s="13">
        <v>76</v>
      </c>
      <c r="C269" s="13">
        <v>47</v>
      </c>
      <c r="D269" s="13">
        <v>4.7</v>
      </c>
      <c r="E269" s="13">
        <v>7.8</v>
      </c>
      <c r="F269" s="13">
        <v>16.5</v>
      </c>
      <c r="G269" s="13" t="s">
        <v>199</v>
      </c>
    </row>
    <row r="270" spans="1:7" ht="10.5" customHeight="1" x14ac:dyDescent="0.25">
      <c r="A270" s="15" t="s">
        <v>235</v>
      </c>
      <c r="B270" s="13">
        <v>6.9</v>
      </c>
      <c r="C270" s="13" t="s">
        <v>199</v>
      </c>
      <c r="D270" s="13" t="s">
        <v>199</v>
      </c>
      <c r="E270" s="13" t="s">
        <v>199</v>
      </c>
      <c r="F270" s="13" t="s">
        <v>199</v>
      </c>
      <c r="G270" s="13">
        <v>6.9</v>
      </c>
    </row>
    <row r="271" spans="1:7" ht="10.5" customHeight="1" x14ac:dyDescent="0.25">
      <c r="A271" s="16"/>
      <c r="B271" s="13"/>
      <c r="C271" s="13"/>
      <c r="D271" s="13"/>
      <c r="E271" s="13"/>
      <c r="F271" s="13"/>
      <c r="G271" s="13"/>
    </row>
    <row r="272" spans="1:7" ht="10.5" customHeight="1" x14ac:dyDescent="0.25">
      <c r="A272" s="25" t="s">
        <v>236</v>
      </c>
      <c r="B272" s="13"/>
      <c r="C272" s="13"/>
      <c r="D272" s="13"/>
      <c r="E272" s="13"/>
      <c r="F272" s="13"/>
      <c r="G272" s="13"/>
    </row>
    <row r="273" spans="1:7" ht="10.5" customHeight="1" x14ac:dyDescent="0.25">
      <c r="A273" s="25" t="s">
        <v>237</v>
      </c>
      <c r="B273" s="13"/>
      <c r="C273" s="13"/>
      <c r="D273" s="13"/>
      <c r="E273" s="13"/>
      <c r="F273" s="13"/>
      <c r="G273" s="13"/>
    </row>
    <row r="274" spans="1:7" ht="10.5" customHeight="1" x14ac:dyDescent="0.25">
      <c r="A274" s="16" t="s">
        <v>210</v>
      </c>
      <c r="B274" s="13">
        <v>18</v>
      </c>
      <c r="C274" s="13">
        <v>15.7</v>
      </c>
      <c r="D274" s="13">
        <v>1.1000000000000001</v>
      </c>
      <c r="E274" s="13">
        <v>0.3</v>
      </c>
      <c r="F274" s="13">
        <v>0.8</v>
      </c>
      <c r="G274" s="13" t="s">
        <v>199</v>
      </c>
    </row>
    <row r="275" spans="1:7" ht="10.5" customHeight="1" x14ac:dyDescent="0.25">
      <c r="A275" s="16" t="s">
        <v>211</v>
      </c>
      <c r="B275" s="13">
        <v>12.7</v>
      </c>
      <c r="C275" s="13">
        <v>9.1</v>
      </c>
      <c r="D275" s="13">
        <v>0.9</v>
      </c>
      <c r="E275" s="13">
        <v>1</v>
      </c>
      <c r="F275" s="13">
        <v>1.8</v>
      </c>
      <c r="G275" s="13" t="s">
        <v>199</v>
      </c>
    </row>
    <row r="276" spans="1:7" ht="10.5" customHeight="1" x14ac:dyDescent="0.25">
      <c r="A276" s="24"/>
      <c r="B276" s="13"/>
      <c r="C276" s="13"/>
      <c r="D276" s="13"/>
      <c r="E276" s="13"/>
      <c r="F276" s="13"/>
      <c r="G276" s="13"/>
    </row>
    <row r="277" spans="1:7" ht="10.5" customHeight="1" x14ac:dyDescent="0.25">
      <c r="A277" s="23" t="s">
        <v>238</v>
      </c>
      <c r="B277" s="13"/>
      <c r="C277" s="13"/>
      <c r="D277" s="13"/>
      <c r="E277" s="13"/>
      <c r="F277" s="13"/>
      <c r="G277" s="13"/>
    </row>
    <row r="278" spans="1:7" ht="10.5" customHeight="1" x14ac:dyDescent="0.25">
      <c r="A278" s="15" t="s">
        <v>239</v>
      </c>
      <c r="B278" s="13">
        <v>47.2</v>
      </c>
      <c r="C278" s="13">
        <v>25.4</v>
      </c>
      <c r="D278" s="13">
        <v>2.6</v>
      </c>
      <c r="E278" s="13">
        <v>5</v>
      </c>
      <c r="F278" s="13">
        <v>9.9</v>
      </c>
      <c r="G278" s="13">
        <v>4.3</v>
      </c>
    </row>
    <row r="279" spans="1:7" ht="10.5" customHeight="1" x14ac:dyDescent="0.25">
      <c r="A279" s="15" t="s">
        <v>240</v>
      </c>
      <c r="B279" s="13">
        <v>64.099999999999994</v>
      </c>
      <c r="C279" s="13">
        <v>44.7</v>
      </c>
      <c r="D279" s="13">
        <v>4</v>
      </c>
      <c r="E279" s="13">
        <v>4</v>
      </c>
      <c r="F279" s="13">
        <v>8.9</v>
      </c>
      <c r="G279" s="13">
        <v>2.6</v>
      </c>
    </row>
    <row r="280" spans="1:7" ht="10.5" customHeight="1" x14ac:dyDescent="0.25">
      <c r="A280" s="15" t="s">
        <v>241</v>
      </c>
      <c r="B280" s="13">
        <v>1.6</v>
      </c>
      <c r="C280" s="13">
        <v>1.3</v>
      </c>
      <c r="D280" s="13">
        <v>0.1</v>
      </c>
      <c r="E280" s="13" t="s">
        <v>192</v>
      </c>
      <c r="F280" s="13">
        <v>0.2</v>
      </c>
      <c r="G280" s="13" t="s">
        <v>192</v>
      </c>
    </row>
    <row r="281" spans="1:7" ht="10.5" customHeight="1" x14ac:dyDescent="0.25">
      <c r="A281" s="17"/>
      <c r="B281" s="13"/>
      <c r="C281" s="13"/>
      <c r="D281" s="13"/>
      <c r="E281" s="13"/>
      <c r="F281" s="13"/>
      <c r="G281" s="13"/>
    </row>
    <row r="282" spans="1:7" ht="10.5" customHeight="1" x14ac:dyDescent="0.25">
      <c r="A282" s="20" t="s">
        <v>242</v>
      </c>
      <c r="B282" s="13"/>
      <c r="C282" s="13"/>
      <c r="D282" s="13"/>
      <c r="E282" s="13"/>
      <c r="F282" s="13"/>
      <c r="G282" s="13"/>
    </row>
    <row r="283" spans="1:7" ht="10.5" customHeight="1" x14ac:dyDescent="0.25">
      <c r="A283" s="15" t="s">
        <v>212</v>
      </c>
      <c r="B283" s="13">
        <v>16.8</v>
      </c>
      <c r="C283" s="13">
        <v>13.5</v>
      </c>
      <c r="D283" s="13">
        <v>0.9</v>
      </c>
      <c r="E283" s="13">
        <v>1</v>
      </c>
      <c r="F283" s="13">
        <v>1</v>
      </c>
      <c r="G283" s="13">
        <v>0.4</v>
      </c>
    </row>
    <row r="284" spans="1:7" ht="10.5" customHeight="1" x14ac:dyDescent="0.25">
      <c r="A284" s="15" t="s">
        <v>243</v>
      </c>
      <c r="B284" s="13">
        <v>18</v>
      </c>
      <c r="C284" s="13">
        <v>14.2</v>
      </c>
      <c r="D284" s="13">
        <v>0.9</v>
      </c>
      <c r="E284" s="13">
        <v>1</v>
      </c>
      <c r="F284" s="13">
        <v>0.8</v>
      </c>
      <c r="G284" s="13">
        <v>1.1000000000000001</v>
      </c>
    </row>
    <row r="285" spans="1:7" ht="10.5" customHeight="1" x14ac:dyDescent="0.25">
      <c r="A285" s="15" t="s">
        <v>209</v>
      </c>
      <c r="B285" s="13">
        <v>78.099999999999994</v>
      </c>
      <c r="C285" s="13">
        <v>43.6</v>
      </c>
      <c r="D285" s="13">
        <v>4.9000000000000004</v>
      </c>
      <c r="E285" s="13">
        <v>7</v>
      </c>
      <c r="F285" s="13">
        <v>17.2</v>
      </c>
      <c r="G285" s="13">
        <v>5.4</v>
      </c>
    </row>
    <row r="286" spans="1:7" ht="10.5" customHeight="1" x14ac:dyDescent="0.25">
      <c r="A286" s="22"/>
      <c r="B286" s="13"/>
      <c r="C286" s="13"/>
      <c r="D286" s="13"/>
      <c r="E286" s="13"/>
      <c r="F286" s="13"/>
      <c r="G286" s="13"/>
    </row>
    <row r="287" spans="1:7" ht="10.5" customHeight="1" x14ac:dyDescent="0.25">
      <c r="A287" s="20" t="s">
        <v>244</v>
      </c>
      <c r="B287" s="13"/>
      <c r="C287" s="13"/>
      <c r="D287" s="13"/>
      <c r="E287" s="13"/>
      <c r="F287" s="13"/>
      <c r="G287" s="13"/>
    </row>
    <row r="288" spans="1:7" ht="10.5" customHeight="1" x14ac:dyDescent="0.25">
      <c r="A288" s="15" t="s">
        <v>210</v>
      </c>
      <c r="B288" s="13">
        <v>68.099999999999994</v>
      </c>
      <c r="C288" s="13">
        <v>47</v>
      </c>
      <c r="D288" s="13">
        <v>3.9</v>
      </c>
      <c r="E288" s="13">
        <v>4.3</v>
      </c>
      <c r="F288" s="13">
        <v>9.1999999999999993</v>
      </c>
      <c r="G288" s="13">
        <v>3.7</v>
      </c>
    </row>
    <row r="289" spans="1:9" ht="10.5" customHeight="1" x14ac:dyDescent="0.25">
      <c r="A289" s="15" t="s">
        <v>211</v>
      </c>
      <c r="B289" s="13">
        <v>44.7</v>
      </c>
      <c r="C289" s="13">
        <v>24.4</v>
      </c>
      <c r="D289" s="13">
        <v>2.8</v>
      </c>
      <c r="E289" s="13">
        <v>4.5999999999999996</v>
      </c>
      <c r="F289" s="13">
        <v>9.8000000000000007</v>
      </c>
      <c r="G289" s="13">
        <v>3.2</v>
      </c>
    </row>
    <row r="290" spans="1:9" ht="10.5" customHeight="1" x14ac:dyDescent="0.25">
      <c r="A290" s="15" t="s">
        <v>245</v>
      </c>
      <c r="B290" s="13">
        <v>0.8</v>
      </c>
      <c r="C290" s="13">
        <v>0.4</v>
      </c>
      <c r="D290" s="13" t="s">
        <v>192</v>
      </c>
      <c r="E290" s="13">
        <v>0.1</v>
      </c>
      <c r="F290" s="13">
        <v>0.2</v>
      </c>
      <c r="G290" s="13" t="s">
        <v>192</v>
      </c>
    </row>
    <row r="291" spans="1:9" ht="10.5" customHeight="1" x14ac:dyDescent="0.25">
      <c r="A291" s="22"/>
      <c r="B291" s="13"/>
      <c r="C291" s="13"/>
      <c r="D291" s="13"/>
      <c r="E291" s="13"/>
      <c r="F291" s="13"/>
      <c r="G291" s="13"/>
    </row>
    <row r="292" spans="1:9" ht="10.5" customHeight="1" x14ac:dyDescent="0.25">
      <c r="A292" s="23" t="s">
        <v>246</v>
      </c>
      <c r="B292" s="13"/>
      <c r="C292" s="13"/>
      <c r="D292" s="13"/>
      <c r="E292" s="13"/>
      <c r="F292" s="13"/>
      <c r="G292" s="13"/>
    </row>
    <row r="293" spans="1:9" ht="10.5" customHeight="1" x14ac:dyDescent="0.25">
      <c r="A293" s="15" t="s">
        <v>210</v>
      </c>
      <c r="B293" s="13">
        <v>4.5999999999999996</v>
      </c>
      <c r="C293" s="13">
        <v>3.6</v>
      </c>
      <c r="D293" s="13">
        <v>0.3</v>
      </c>
      <c r="E293" s="13">
        <v>0.1</v>
      </c>
      <c r="F293" s="13">
        <v>0.4</v>
      </c>
      <c r="G293" s="13">
        <v>0.2</v>
      </c>
    </row>
    <row r="294" spans="1:9" ht="10.5" customHeight="1" x14ac:dyDescent="0.25">
      <c r="A294" s="15" t="s">
        <v>211</v>
      </c>
      <c r="B294" s="13">
        <v>109</v>
      </c>
      <c r="C294" s="13">
        <v>68.2</v>
      </c>
      <c r="D294" s="13">
        <v>6.5</v>
      </c>
      <c r="E294" s="13">
        <v>8.9</v>
      </c>
      <c r="F294" s="13">
        <v>18.7</v>
      </c>
      <c r="G294" s="13">
        <v>6.7</v>
      </c>
    </row>
    <row r="295" spans="1:9" ht="10.5" customHeight="1" x14ac:dyDescent="0.25">
      <c r="A295" s="22"/>
      <c r="B295" s="13"/>
      <c r="C295" s="13"/>
      <c r="D295" s="13"/>
      <c r="E295" s="13"/>
      <c r="F295" s="13"/>
      <c r="G295" s="13"/>
    </row>
    <row r="296" spans="1:9" ht="10.5" customHeight="1" x14ac:dyDescent="0.25">
      <c r="A296" s="23" t="s">
        <v>247</v>
      </c>
      <c r="B296" s="13"/>
      <c r="C296" s="13"/>
      <c r="D296" s="13"/>
      <c r="E296" s="13"/>
      <c r="F296" s="13"/>
      <c r="G296" s="13"/>
    </row>
    <row r="297" spans="1:9" ht="10.5" customHeight="1" x14ac:dyDescent="0.25">
      <c r="A297" s="23" t="s">
        <v>248</v>
      </c>
      <c r="B297" s="13"/>
      <c r="C297" s="13"/>
      <c r="D297" s="13"/>
      <c r="E297" s="13"/>
      <c r="F297" s="13"/>
      <c r="G297" s="13"/>
    </row>
    <row r="298" spans="1:9" ht="10.5" customHeight="1" x14ac:dyDescent="0.25">
      <c r="A298" s="15" t="s">
        <v>210</v>
      </c>
      <c r="B298" s="13">
        <v>49.6</v>
      </c>
      <c r="C298" s="13">
        <v>41.1</v>
      </c>
      <c r="D298" s="13">
        <v>2.8</v>
      </c>
      <c r="E298" s="13">
        <v>1.4</v>
      </c>
      <c r="F298" s="13">
        <v>1.5</v>
      </c>
      <c r="G298" s="13">
        <v>2.7</v>
      </c>
    </row>
    <row r="299" spans="1:9" ht="10.5" customHeight="1" x14ac:dyDescent="0.25">
      <c r="A299" s="15" t="s">
        <v>211</v>
      </c>
      <c r="B299" s="13">
        <v>52.3</v>
      </c>
      <c r="C299" s="13">
        <v>27.7</v>
      </c>
      <c r="D299" s="13">
        <v>3.2</v>
      </c>
      <c r="E299" s="13">
        <v>5.4</v>
      </c>
      <c r="F299" s="13">
        <v>12.4</v>
      </c>
      <c r="G299" s="13">
        <v>3.7</v>
      </c>
    </row>
    <row r="300" spans="1:9" ht="10.5" customHeight="1" x14ac:dyDescent="0.25">
      <c r="A300" s="15" t="s">
        <v>245</v>
      </c>
      <c r="B300" s="13">
        <v>0.5</v>
      </c>
      <c r="C300" s="13">
        <v>0.3</v>
      </c>
      <c r="D300" s="13" t="s">
        <v>192</v>
      </c>
      <c r="E300" s="13" t="s">
        <v>192</v>
      </c>
      <c r="F300" s="13">
        <v>0.1</v>
      </c>
      <c r="G300" s="13" t="s">
        <v>192</v>
      </c>
    </row>
    <row r="301" spans="1:9" ht="10.5" customHeight="1" x14ac:dyDescent="0.25">
      <c r="A301" s="15" t="s">
        <v>249</v>
      </c>
      <c r="B301" s="13">
        <v>11.2</v>
      </c>
      <c r="C301" s="13">
        <v>2.7</v>
      </c>
      <c r="D301" s="13">
        <v>0.7</v>
      </c>
      <c r="E301" s="13">
        <v>2.2000000000000002</v>
      </c>
      <c r="F301" s="13">
        <v>5</v>
      </c>
      <c r="G301" s="13">
        <v>0.6</v>
      </c>
    </row>
    <row r="302" spans="1:9" ht="10.5" customHeight="1" x14ac:dyDescent="0.25">
      <c r="A302" s="26"/>
      <c r="B302" s="27"/>
      <c r="C302" s="27"/>
      <c r="D302" s="27"/>
      <c r="E302" s="27"/>
      <c r="F302" s="27"/>
      <c r="G302" s="27"/>
    </row>
    <row r="303" spans="1:9" ht="10.5" customHeight="1" x14ac:dyDescent="0.25">
      <c r="B303" s="13"/>
      <c r="C303" s="13"/>
      <c r="D303" s="13"/>
      <c r="E303" s="13"/>
      <c r="F303" s="13"/>
      <c r="G303" s="13"/>
    </row>
    <row r="304" spans="1:9" ht="10.5" customHeight="1" x14ac:dyDescent="0.25">
      <c r="A304" s="73" t="s">
        <v>250</v>
      </c>
      <c r="B304" s="73"/>
      <c r="C304" s="73"/>
      <c r="D304" s="73"/>
      <c r="E304" s="73"/>
      <c r="F304" s="73"/>
      <c r="G304" s="73"/>
      <c r="H304" s="28"/>
      <c r="I304" s="28"/>
    </row>
    <row r="305" spans="1:9" ht="10.5" customHeight="1" x14ac:dyDescent="0.25">
      <c r="A305" s="73"/>
      <c r="B305" s="73"/>
      <c r="C305" s="73"/>
      <c r="D305" s="73"/>
      <c r="E305" s="73"/>
      <c r="F305" s="73"/>
      <c r="G305" s="73"/>
      <c r="H305" s="28"/>
      <c r="I305" s="28"/>
    </row>
    <row r="306" spans="1:9" ht="10.5" customHeight="1" x14ac:dyDescent="0.25">
      <c r="A306" s="73"/>
      <c r="B306" s="73"/>
      <c r="C306" s="73"/>
      <c r="D306" s="73"/>
      <c r="E306" s="73"/>
      <c r="F306" s="73"/>
      <c r="G306" s="73"/>
      <c r="H306" s="28"/>
      <c r="I306" s="28"/>
    </row>
    <row r="307" spans="1:9" ht="10.5" customHeight="1" x14ac:dyDescent="0.25">
      <c r="A307" s="73"/>
      <c r="B307" s="73"/>
      <c r="C307" s="73"/>
      <c r="D307" s="73"/>
      <c r="E307" s="73"/>
      <c r="F307" s="73"/>
      <c r="G307" s="73"/>
      <c r="H307" s="28"/>
      <c r="I307" s="28"/>
    </row>
    <row r="308" spans="1:9" ht="10.5" customHeight="1" x14ac:dyDescent="0.25">
      <c r="A308" s="73"/>
      <c r="B308" s="73"/>
      <c r="C308" s="73"/>
      <c r="D308" s="73"/>
      <c r="E308" s="73"/>
      <c r="F308" s="73"/>
      <c r="G308" s="73"/>
      <c r="H308" s="28"/>
      <c r="I308" s="28"/>
    </row>
    <row r="309" spans="1:9" ht="10.5" customHeight="1" x14ac:dyDescent="0.25">
      <c r="A309" s="73"/>
      <c r="B309" s="73"/>
      <c r="C309" s="73"/>
      <c r="D309" s="73"/>
      <c r="E309" s="73"/>
      <c r="F309" s="73"/>
      <c r="G309" s="73"/>
      <c r="H309" s="28"/>
      <c r="I309" s="28"/>
    </row>
    <row r="310" spans="1:9" ht="10.5" customHeight="1" x14ac:dyDescent="0.25">
      <c r="A310" s="73"/>
      <c r="B310" s="73"/>
      <c r="C310" s="73"/>
      <c r="D310" s="73"/>
      <c r="E310" s="73"/>
      <c r="F310" s="73"/>
      <c r="G310" s="73"/>
      <c r="H310" s="28"/>
      <c r="I310" s="28"/>
    </row>
    <row r="311" spans="1:9" ht="10.5" customHeight="1" x14ac:dyDescent="0.25">
      <c r="A311" s="73"/>
      <c r="B311" s="73"/>
      <c r="C311" s="73"/>
      <c r="D311" s="73"/>
      <c r="E311" s="73"/>
      <c r="F311" s="73"/>
      <c r="G311" s="73"/>
      <c r="H311" s="28"/>
      <c r="I311" s="28"/>
    </row>
    <row r="312" spans="1:9" ht="10.5" customHeight="1" x14ac:dyDescent="0.25">
      <c r="A312" s="73"/>
      <c r="B312" s="73"/>
      <c r="C312" s="73"/>
      <c r="D312" s="73"/>
      <c r="E312" s="73"/>
      <c r="F312" s="73"/>
      <c r="G312" s="73"/>
      <c r="H312" s="28"/>
      <c r="I312" s="28"/>
    </row>
    <row r="313" spans="1:9" ht="10.5" customHeight="1" x14ac:dyDescent="0.25">
      <c r="A313" s="73"/>
      <c r="B313" s="73"/>
      <c r="C313" s="73"/>
      <c r="D313" s="73"/>
      <c r="E313" s="73"/>
      <c r="F313" s="73"/>
      <c r="G313" s="73"/>
      <c r="H313" s="28"/>
      <c r="I313" s="28"/>
    </row>
    <row r="314" spans="1:9" ht="10.5" customHeight="1" x14ac:dyDescent="0.25">
      <c r="A314" s="73"/>
      <c r="B314" s="73"/>
      <c r="C314" s="73"/>
      <c r="D314" s="73"/>
      <c r="E314" s="73"/>
      <c r="F314" s="73"/>
      <c r="G314" s="73"/>
      <c r="H314" s="28"/>
      <c r="I314" s="28"/>
    </row>
    <row r="315" spans="1:9" ht="10.5" customHeight="1" x14ac:dyDescent="0.25">
      <c r="A315" s="73"/>
      <c r="B315" s="73"/>
      <c r="C315" s="73"/>
      <c r="D315" s="73"/>
      <c r="E315" s="73"/>
      <c r="F315" s="73"/>
      <c r="G315" s="73"/>
      <c r="H315" s="28"/>
      <c r="I315" s="28"/>
    </row>
    <row r="316" spans="1:9" ht="10.5" customHeight="1" x14ac:dyDescent="0.25">
      <c r="A316" s="73"/>
      <c r="B316" s="73"/>
      <c r="C316" s="73"/>
      <c r="D316" s="73"/>
      <c r="E316" s="73"/>
      <c r="F316" s="73"/>
      <c r="G316" s="73"/>
      <c r="H316" s="28"/>
      <c r="I316" s="28"/>
    </row>
    <row r="317" spans="1:9" ht="10.5" customHeight="1" x14ac:dyDescent="0.25">
      <c r="A317" s="73"/>
      <c r="B317" s="73"/>
      <c r="C317" s="73"/>
      <c r="D317" s="73"/>
      <c r="E317" s="73"/>
      <c r="F317" s="73"/>
      <c r="G317" s="73"/>
      <c r="H317" s="28"/>
      <c r="I317" s="28"/>
    </row>
    <row r="318" spans="1:9" x14ac:dyDescent="0.25">
      <c r="A318" s="5"/>
      <c r="B318" s="5"/>
      <c r="C318" s="5"/>
      <c r="D318" s="5"/>
      <c r="E318" s="5"/>
      <c r="F318" s="5"/>
      <c r="G318" s="5"/>
      <c r="H318" s="28"/>
      <c r="I318" s="28"/>
    </row>
    <row r="319" spans="1:9" x14ac:dyDescent="0.25">
      <c r="A319" s="5"/>
      <c r="B319" s="5"/>
      <c r="C319" s="5"/>
      <c r="D319" s="5"/>
      <c r="E319" s="5"/>
      <c r="F319" s="5"/>
      <c r="G319" s="5"/>
      <c r="H319" s="28"/>
      <c r="I319" s="28"/>
    </row>
    <row r="320" spans="1:9" x14ac:dyDescent="0.25">
      <c r="A320" s="5"/>
      <c r="B320" s="5"/>
      <c r="C320" s="5"/>
      <c r="D320" s="5"/>
      <c r="E320" s="5"/>
      <c r="F320" s="5"/>
      <c r="G320" s="5"/>
      <c r="H320" s="28"/>
      <c r="I320" s="28"/>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selection pane="bottomLeft"/>
      <selection pane="bottomRight" activeCell="C4" sqref="C4:D4"/>
    </sheetView>
  </sheetViews>
  <sheetFormatPr defaultRowHeight="15" x14ac:dyDescent="0.25"/>
  <cols>
    <col min="1" max="1" width="25.85546875" customWidth="1"/>
    <col min="2" max="2" width="12.140625" bestFit="1" customWidth="1"/>
    <col min="3" max="26" width="9.5703125" bestFit="1" customWidth="1"/>
    <col min="27" max="27" width="11.42578125" customWidth="1"/>
    <col min="28"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'AEO Table 4'!C34*10^15*About!$A$68</f>
        <v>242187638747884.94</v>
      </c>
      <c r="C2" s="9">
        <f>'AEO Table 4'!D34*10^15*About!$A$68</f>
        <v>233837694585448.38</v>
      </c>
      <c r="D2" s="9">
        <f>'AEO Table 4'!E34*10^15*About!$A$68</f>
        <v>291083123519458.56</v>
      </c>
      <c r="E2" s="9">
        <f>'AEO Table 4'!F34*10^15*About!$A$68</f>
        <v>278235329949238.56</v>
      </c>
      <c r="F2" s="9">
        <f>'AEO Table 4'!G34*10^15*About!$A$68</f>
        <v>275272549915397.63</v>
      </c>
      <c r="G2" s="9">
        <f>'AEO Table 4'!H34*10^15*About!$A$68</f>
        <v>272631044839255.5</v>
      </c>
      <c r="H2" s="9">
        <f>'AEO Table 4'!I34*10^15*About!$A$68</f>
        <v>270767489847715.72</v>
      </c>
      <c r="I2" s="9">
        <f>'AEO Table 4'!J34*10^15*About!$A$68</f>
        <v>269204379018612.5</v>
      </c>
      <c r="J2" s="9">
        <f>'AEO Table 4'!K34*10^15*About!$A$68</f>
        <v>267575571065989.84</v>
      </c>
      <c r="K2" s="9">
        <f>'AEO Table 4'!L34*10^15*About!$A$68</f>
        <v>265792134517766.5</v>
      </c>
      <c r="L2" s="9">
        <f>'AEO Table 4'!M34*10^15*About!$A$68</f>
        <v>264088015228426.38</v>
      </c>
      <c r="M2" s="9">
        <f>'AEO Table 4'!N34*10^15*About!$A$68</f>
        <v>262542530456852.78</v>
      </c>
      <c r="N2" s="9">
        <f>'AEO Table 4'!O34*10^15*About!$A$68</f>
        <v>261051526226734.34</v>
      </c>
      <c r="O2" s="9">
        <f>'AEO Table 4'!P34*10^15*About!$A$68</f>
        <v>259670284263959.38</v>
      </c>
      <c r="P2" s="9">
        <f>'AEO Table 4'!Q34*10^15*About!$A$68</f>
        <v>258071921319796.94</v>
      </c>
      <c r="Q2" s="9">
        <f>'AEO Table 4'!R34*10^15*About!$A$68</f>
        <v>256454329949238.56</v>
      </c>
      <c r="R2" s="9">
        <f>'AEO Table 4'!S34*10^15*About!$A$68</f>
        <v>254784661590524.53</v>
      </c>
      <c r="S2" s="9">
        <f>'AEO Table 4'!T34*10^15*About!$A$68</f>
        <v>253228761421319.78</v>
      </c>
      <c r="T2" s="9">
        <f>'AEO Table 4'!U34*10^15*About!$A$68</f>
        <v>251763395093062.59</v>
      </c>
      <c r="U2" s="9">
        <f>'AEO Table 4'!V34*10^15*About!$A$68</f>
        <v>250562419627749.56</v>
      </c>
      <c r="V2" s="9">
        <f>'AEO Table 4'!W34*10^15*About!$A$68</f>
        <v>249327794416243.66</v>
      </c>
      <c r="W2" s="9">
        <f>'AEO Table 4'!X34*10^15*About!$A$68</f>
        <v>248083554991539.75</v>
      </c>
      <c r="X2" s="9">
        <f>'AEO Table 4'!Y34*10^15*About!$A$68</f>
        <v>246740769881556.69</v>
      </c>
      <c r="Y2" s="9">
        <f>'AEO Table 4'!Z34*10^15*About!$A$68</f>
        <v>245365937394247.03</v>
      </c>
      <c r="Z2" s="9">
        <f>'AEO Table 4'!AA34*10^15*About!$A$68</f>
        <v>244035971235194.59</v>
      </c>
      <c r="AA2" s="9">
        <f>'AEO Table 4'!AB34*10^15*About!$A$68</f>
        <v>242738052453468.69</v>
      </c>
      <c r="AB2" s="9">
        <f>'AEO Table 4'!AC34*10^15*About!$A$68</f>
        <v>241507433164128.59</v>
      </c>
      <c r="AC2" s="9">
        <f>'AEO Table 4'!AD34*10^15*About!$A$68</f>
        <v>240402599830795.25</v>
      </c>
      <c r="AD2" s="9">
        <f>'AEO Table 4'!AE34*10^15*About!$A$68</f>
        <v>239417944162436.53</v>
      </c>
      <c r="AE2" s="9">
        <f>'AEO Table 4'!AF34*10^15*About!$A$68</f>
        <v>238341953468697.13</v>
      </c>
      <c r="AF2" s="9">
        <f>'AEO Table 4'!AG34*10^15*About!$A$68</f>
        <v>237322846869712.34</v>
      </c>
      <c r="AG2" s="9">
        <f>'AEO Table 4'!AH34*10^15*About!$A$68</f>
        <v>236366232656514.38</v>
      </c>
      <c r="AH2" s="9">
        <f>'AEO Table 4'!AI34*10^15*About!$A$68</f>
        <v>235378372250423</v>
      </c>
      <c r="AI2" s="9">
        <f>'AEO Table 4'!AJ34*10^15*About!$A$68</f>
        <v>234569977157360.41</v>
      </c>
      <c r="AJ2" s="9">
        <f>'AEO Table 4'!AK34*10^15*About!$A$68</f>
        <v>233759979695431.47</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row>
    <row r="4" spans="1:38" x14ac:dyDescent="0.25">
      <c r="A4" s="1" t="s">
        <v>121</v>
      </c>
      <c r="B4" s="9">
        <f>('AEO Table 4'!C51)*10^15*About!$A$68</f>
        <v>2177358904399323</v>
      </c>
      <c r="C4" s="9">
        <f>('AEO Table 4'!D51)*10^15*About!$A$68</f>
        <v>2207756642978003.3</v>
      </c>
      <c r="D4" s="9">
        <f>('AEO Table 4'!E51)*10^15*About!$A$68</f>
        <v>2501325841793570</v>
      </c>
      <c r="E4" s="9">
        <f>('AEO Table 4'!F51)*10^15*About!$A$68</f>
        <v>2391601230118443</v>
      </c>
      <c r="F4" s="9">
        <f>('AEO Table 4'!G51)*10^15*About!$A$68</f>
        <v>2376424393401015</v>
      </c>
      <c r="G4" s="9">
        <f>('AEO Table 4'!H51)*10^15*About!$A$68</f>
        <v>2362242627749577</v>
      </c>
      <c r="H4" s="9">
        <f>('AEO Table 4'!I51)*10^15*About!$A$68</f>
        <v>2351808001692047.5</v>
      </c>
      <c r="I4" s="9">
        <f>('AEO Table 4'!J51)*10^15*About!$A$68</f>
        <v>2340735632825719</v>
      </c>
      <c r="J4" s="9">
        <f>('AEO Table 4'!K51)*10^15*About!$A$68</f>
        <v>2328055286802030.5</v>
      </c>
      <c r="K4" s="9">
        <f>('AEO Table 4'!L51)*10^15*About!$A$68</f>
        <v>2316584729272419.5</v>
      </c>
      <c r="L4" s="9">
        <f>('AEO Table 4'!M51)*10^15*About!$A$68</f>
        <v>2308062530456852.5</v>
      </c>
      <c r="M4" s="9">
        <f>('AEO Table 4'!N51)*10^15*About!$A$68</f>
        <v>2300501752961083</v>
      </c>
      <c r="N4" s="9">
        <f>('AEO Table 4'!O51)*10^15*About!$A$68</f>
        <v>2293716521996616</v>
      </c>
      <c r="O4" s="9">
        <f>('AEO Table 4'!P51)*10^15*About!$A$68</f>
        <v>2285928208121827.5</v>
      </c>
      <c r="P4" s="9">
        <f>('AEO Table 4'!Q51)*10^15*About!$A$68</f>
        <v>2279167012690355.5</v>
      </c>
      <c r="Q4" s="9">
        <f>('AEO Table 4'!R51)*10^15*About!$A$68</f>
        <v>2273112461928934</v>
      </c>
      <c r="R4" s="9">
        <f>('AEO Table 4'!S51)*10^15*About!$A$68</f>
        <v>2266432186125211.5</v>
      </c>
      <c r="S4" s="9">
        <f>('AEO Table 4'!T51)*10^15*About!$A$68</f>
        <v>2260077992385786.5</v>
      </c>
      <c r="T4" s="9">
        <f>('AEO Table 4'!U51)*10^15*About!$A$68</f>
        <v>2253940118443316.5</v>
      </c>
      <c r="U4" s="9">
        <f>('AEO Table 4'!V51)*10^15*About!$A$68</f>
        <v>2249216335025380.8</v>
      </c>
      <c r="V4" s="9">
        <f>('AEO Table 4'!W51)*10^15*About!$A$68</f>
        <v>2242970301184433</v>
      </c>
      <c r="W4" s="9">
        <f>('AEO Table 4'!X51)*10^15*About!$A$68</f>
        <v>2236468689509306.3</v>
      </c>
      <c r="X4" s="9">
        <f>('AEO Table 4'!Y51)*10^15*About!$A$68</f>
        <v>2229419868866328.3</v>
      </c>
      <c r="Y4" s="9">
        <f>('AEO Table 4'!Z51)*10^15*About!$A$68</f>
        <v>2222482412859560</v>
      </c>
      <c r="Z4" s="9">
        <f>('AEO Table 4'!AA51)*10^15*About!$A$68</f>
        <v>2215818961928934</v>
      </c>
      <c r="AA4" s="9">
        <f>('AEO Table 4'!AB51)*10^15*About!$A$68</f>
        <v>2208831031302876.5</v>
      </c>
      <c r="AB4" s="9">
        <f>('AEO Table 4'!AC51)*10^15*About!$A$68</f>
        <v>2201035506768189.5</v>
      </c>
      <c r="AC4" s="9">
        <f>('AEO Table 4'!AD51)*10^15*About!$A$68</f>
        <v>2193736716582064.3</v>
      </c>
      <c r="AD4" s="9">
        <f>('AEO Table 4'!AE51)*10^15*About!$A$68</f>
        <v>2187455430626057.5</v>
      </c>
      <c r="AE4" s="9">
        <f>('AEO Table 4'!AF51)*10^15*About!$A$68</f>
        <v>2180748715736040.5</v>
      </c>
      <c r="AF4" s="9">
        <f>('AEO Table 4'!AG51)*10^15*About!$A$68</f>
        <v>2174277549069374</v>
      </c>
      <c r="AG4" s="9">
        <f>('AEO Table 4'!AH51)*10^15*About!$A$68</f>
        <v>2167766323181049</v>
      </c>
      <c r="AH4" s="9">
        <f>('AEO Table 4'!AI51)*10^15*About!$A$68</f>
        <v>2161312782571912</v>
      </c>
      <c r="AI4" s="9">
        <f>('AEO Table 4'!AJ51)*10^15*About!$A$68</f>
        <v>2154721438240270.8</v>
      </c>
      <c r="AJ4" s="9">
        <f>('AEO Table 4'!AK51)*10^15*About!$A$68</f>
        <v>2147686237732656.5</v>
      </c>
    </row>
    <row r="5" spans="1:38" x14ac:dyDescent="0.25">
      <c r="A5" s="1" t="s">
        <v>122</v>
      </c>
      <c r="B5" s="9">
        <f>('AEO Table 4'!C60+'AEO Table 4'!C66)*10^15*About!$A$68</f>
        <v>542429902707275.81</v>
      </c>
      <c r="C5" s="9">
        <f>('AEO Table 4'!D60+'AEO Table 4'!D66)*10^15*About!$A$68</f>
        <v>620564613367174.25</v>
      </c>
      <c r="D5" s="9">
        <f>('AEO Table 4'!E60+'AEO Table 4'!E66)*10^15*About!$A$68</f>
        <v>622773478849407.75</v>
      </c>
      <c r="E5" s="9">
        <f>('AEO Table 4'!F60+'AEO Table 4'!F66)*10^15*About!$A$68</f>
        <v>582151024534687</v>
      </c>
      <c r="F5" s="9">
        <f>('AEO Table 4'!G60+'AEO Table 4'!G66)*10^15*About!$A$68</f>
        <v>567015849407783.38</v>
      </c>
      <c r="G5" s="9">
        <f>('AEO Table 4'!H60+'AEO Table 4'!H66)*10^15*About!$A$68</f>
        <v>551221299492385.75</v>
      </c>
      <c r="H5" s="9">
        <f>('AEO Table 4'!I60+'AEO Table 4'!I66)*10^15*About!$A$68</f>
        <v>537613983079526.31</v>
      </c>
      <c r="I5" s="9">
        <f>('AEO Table 4'!J60+'AEO Table 4'!J66)*10^15*About!$A$68</f>
        <v>526346926395939.06</v>
      </c>
      <c r="J5" s="9">
        <f>('AEO Table 4'!K60+'AEO Table 4'!K66)*10^15*About!$A$68</f>
        <v>516118204737732.56</v>
      </c>
      <c r="K5" s="9">
        <f>('AEO Table 4'!L60+'AEO Table 4'!L66)*10^15*About!$A$68</f>
        <v>506795622673434.81</v>
      </c>
      <c r="L5" s="9">
        <f>('AEO Table 4'!M60+'AEO Table 4'!M66)*10^15*About!$A$68</f>
        <v>498153246192893.38</v>
      </c>
      <c r="M5" s="9">
        <f>('AEO Table 4'!N60+'AEO Table 4'!N66)*10^15*About!$A$68</f>
        <v>489691937394247</v>
      </c>
      <c r="N5" s="9">
        <f>('AEO Table 4'!O60+'AEO Table 4'!O66)*10^15*About!$A$68</f>
        <v>481257067681895.06</v>
      </c>
      <c r="O5" s="9">
        <f>('AEO Table 4'!P60+'AEO Table 4'!P66)*10^15*About!$A$68</f>
        <v>472726857021996.63</v>
      </c>
      <c r="P5" s="9">
        <f>('AEO Table 4'!Q60+'AEO Table 4'!Q66)*10^15*About!$A$68</f>
        <v>464409761421319.81</v>
      </c>
      <c r="Q5" s="9">
        <f>('AEO Table 4'!R60+'AEO Table 4'!R66)*10^15*About!$A$68</f>
        <v>456313792724196.38</v>
      </c>
      <c r="R5" s="9">
        <f>('AEO Table 4'!S60+'AEO Table 4'!S66)*10^15*About!$A$68</f>
        <v>448330791032148.88</v>
      </c>
      <c r="S5" s="9">
        <f>('AEO Table 4'!T60+'AEO Table 4'!T66)*10^15*About!$A$68</f>
        <v>440616987309644.69</v>
      </c>
      <c r="T5" s="9">
        <f>('AEO Table 4'!U60+'AEO Table 4'!U66)*10^15*About!$A$68</f>
        <v>433235675126903.56</v>
      </c>
      <c r="U5" s="9">
        <f>('AEO Table 4'!V60+'AEO Table 4'!V66)*10^15*About!$A$68</f>
        <v>426288604906937.38</v>
      </c>
      <c r="V5" s="9">
        <f>('AEO Table 4'!W60+'AEO Table 4'!W66)*10^15*About!$A$68</f>
        <v>419468121827411.13</v>
      </c>
      <c r="W5" s="9">
        <f>('AEO Table 4'!X60+'AEO Table 4'!X66)*10^15*About!$A$68</f>
        <v>412705324027072.75</v>
      </c>
      <c r="X5" s="9">
        <f>('AEO Table 4'!Y60+'AEO Table 4'!Y66)*10^15*About!$A$68</f>
        <v>406001012690355.25</v>
      </c>
      <c r="Y5" s="9">
        <f>('AEO Table 4'!Z60+'AEO Table 4'!Z66)*10^15*About!$A$68</f>
        <v>399521834179357</v>
      </c>
      <c r="Z5" s="9">
        <f>('AEO Table 4'!AA60+'AEO Table 4'!AA66)*10^15*About!$A$68</f>
        <v>393372743654822.31</v>
      </c>
      <c r="AA5" s="9">
        <f>('AEO Table 4'!AB60+'AEO Table 4'!AB66)*10^15*About!$A$68</f>
        <v>387302169204737.75</v>
      </c>
      <c r="AB5" s="9">
        <f>('AEO Table 4'!AC60+'AEO Table 4'!AC66)*10^15*About!$A$68</f>
        <v>381417469543147.19</v>
      </c>
      <c r="AC5" s="9">
        <f>('AEO Table 4'!AD60+'AEO Table 4'!AD66)*10^15*About!$A$68</f>
        <v>375612087140440</v>
      </c>
      <c r="AD5" s="9">
        <f>('AEO Table 4'!AE60+'AEO Table 4'!AE66)*10^15*About!$A$68</f>
        <v>370052668358714.06</v>
      </c>
      <c r="AE5" s="9">
        <f>('AEO Table 4'!AF60+'AEO Table 4'!AF66)*10^15*About!$A$68</f>
        <v>364509273265651.44</v>
      </c>
      <c r="AF5" s="9">
        <f>('AEO Table 4'!AG60+'AEO Table 4'!AG66)*10^15*About!$A$68</f>
        <v>359179794416243.63</v>
      </c>
      <c r="AG5" s="9">
        <f>('AEO Table 4'!AH60+'AEO Table 4'!AH66)*10^15*About!$A$68</f>
        <v>353873549915397.63</v>
      </c>
      <c r="AH5" s="9">
        <f>('AEO Table 4'!AI60+'AEO Table 4'!AI66)*10^15*About!$A$68</f>
        <v>348571311336717.38</v>
      </c>
      <c r="AI5" s="9">
        <f>('AEO Table 4'!AJ60+'AEO Table 4'!AJ66)*10^15*About!$A$68</f>
        <v>343475778341793.63</v>
      </c>
      <c r="AJ5" s="9">
        <f>('AEO Table 4'!AK60+'AEO Table 4'!AK66)*10^15*About!$A$68</f>
        <v>338477989847715.69</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row>
    <row r="7" spans="1:38" x14ac:dyDescent="0.25">
      <c r="A7" s="1" t="s">
        <v>255</v>
      </c>
      <c r="B7" s="9">
        <f>'AEO Table 4'!C72*10^15*About!$A$68</f>
        <v>276008838409475.47</v>
      </c>
      <c r="C7" s="9">
        <f>'AEO Table 4'!D72*10^15*About!$A$68</f>
        <v>264258667512690.34</v>
      </c>
      <c r="D7" s="9">
        <f>'AEO Table 4'!E72*10^15*About!$A$68</f>
        <v>304434060913705.56</v>
      </c>
      <c r="E7" s="9">
        <f>'AEO Table 4'!F72*10^15*About!$A$68</f>
        <v>294130027918781.69</v>
      </c>
      <c r="F7" s="9">
        <f>'AEO Table 4'!G72*10^15*About!$A$68</f>
        <v>301614692893401</v>
      </c>
      <c r="G7" s="9">
        <f>'AEO Table 4'!H72*10^15*About!$A$68</f>
        <v>308182802876480.56</v>
      </c>
      <c r="H7" s="9">
        <f>'AEO Table 4'!I72*10^15*About!$A$68</f>
        <v>309396597292724.19</v>
      </c>
      <c r="I7" s="9">
        <f>'AEO Table 4'!J72*10^15*About!$A$68</f>
        <v>305659071912013.5</v>
      </c>
      <c r="J7" s="9">
        <f>'AEO Table 4'!K72*10^15*About!$A$68</f>
        <v>300932083756345.19</v>
      </c>
      <c r="K7" s="9">
        <f>'AEO Table 4'!L72*10^15*About!$A$68</f>
        <v>296032039763113.38</v>
      </c>
      <c r="L7" s="9">
        <f>'AEO Table 4'!M72*10^15*About!$A$68</f>
        <v>290862797800338.38</v>
      </c>
      <c r="M7" s="9">
        <f>'AEO Table 4'!N72*10^15*About!$A$68</f>
        <v>285978777495769.88</v>
      </c>
      <c r="N7" s="9">
        <f>'AEO Table 4'!O72*10^15*About!$A$68</f>
        <v>281471313874788.5</v>
      </c>
      <c r="O7" s="9">
        <f>'AEO Table 4'!P72*10^15*About!$A$68</f>
        <v>277509456852791.88</v>
      </c>
      <c r="P7" s="9">
        <f>'AEO Table 4'!Q72*10^15*About!$A$68</f>
        <v>273074901015228.41</v>
      </c>
      <c r="Q7" s="9">
        <f>'AEO Table 4'!R72*10^15*About!$A$68</f>
        <v>269044142131979.69</v>
      </c>
      <c r="R7" s="9">
        <f>'AEO Table 4'!S72*10^15*About!$A$68</f>
        <v>265004570219966.16</v>
      </c>
      <c r="S7" s="9">
        <f>'AEO Table 4'!T72*10^15*About!$A$68</f>
        <v>261182119289340.09</v>
      </c>
      <c r="T7" s="9">
        <f>'AEO Table 4'!U72*10^15*About!$A$68</f>
        <v>257527917089678.5</v>
      </c>
      <c r="U7" s="9">
        <f>'AEO Table 4'!V72*10^15*About!$A$68</f>
        <v>254008313874788.5</v>
      </c>
      <c r="V7" s="9">
        <f>'AEO Table 4'!W72*10^15*About!$A$68</f>
        <v>250450253807106.59</v>
      </c>
      <c r="W7" s="9">
        <f>'AEO Table 4'!X72*10^15*About!$A$68</f>
        <v>247943347715736.03</v>
      </c>
      <c r="X7" s="9">
        <f>'AEO Table 4'!Y72*10^15*About!$A$68</f>
        <v>245394780033840.94</v>
      </c>
      <c r="Y7" s="9">
        <f>'AEO Table 4'!Z72*10^15*About!$A$68</f>
        <v>242996033840947.53</v>
      </c>
      <c r="Z7" s="9">
        <f>'AEO Table 4'!AA72*10^15*About!$A$68</f>
        <v>240615714890016.91</v>
      </c>
      <c r="AA7" s="9">
        <f>'AEO Table 4'!AB72*10^15*About!$A$68</f>
        <v>238309104906937.38</v>
      </c>
      <c r="AB7" s="9">
        <f>'AEO Table 4'!AC72*10^15*About!$A$68</f>
        <v>235634751269035.53</v>
      </c>
      <c r="AC7" s="9">
        <f>'AEO Table 4'!AD72*10^15*About!$A$68</f>
        <v>232777727580372.25</v>
      </c>
      <c r="AD7" s="9">
        <f>'AEO Table 4'!AE72*10^15*About!$A$68</f>
        <v>229847796108291.03</v>
      </c>
      <c r="AE7" s="9">
        <f>'AEO Table 4'!AF72*10^15*About!$A$68</f>
        <v>226975549915397.63</v>
      </c>
      <c r="AF7" s="9">
        <f>'AEO Table 4'!AG72*10^15*About!$A$68</f>
        <v>223899001692047.38</v>
      </c>
      <c r="AG7" s="9">
        <f>'AEO Table 4'!AH72*10^15*About!$A$68</f>
        <v>221101265651438.22</v>
      </c>
      <c r="AH7" s="9">
        <f>'AEO Table 4'!AI72*10^15*About!$A$68</f>
        <v>218663261421319.78</v>
      </c>
      <c r="AI7" s="9">
        <f>'AEO Table 4'!AJ72*10^15*About!$A$68</f>
        <v>216121904399323.19</v>
      </c>
      <c r="AJ7" s="9">
        <f>'AEO Table 4'!AK72*10^15*About!$A$68</f>
        <v>213520458544839.28</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K2" activePane="bottomRight" state="frozen"/>
      <selection pane="topRight"/>
      <selection pane="bottomLeft"/>
      <selection pane="bottomRight" activeCell="K4" sqref="K4"/>
    </sheetView>
  </sheetViews>
  <sheetFormatPr defaultRowHeight="15" x14ac:dyDescent="0.25"/>
  <cols>
    <col min="1" max="1" width="25.85546875" customWidth="1"/>
    <col min="2" max="2" width="12.140625" bestFit="1" customWidth="1"/>
    <col min="3"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SUM('AEO Table 4'!C35,'AEO Table 4'!E46)*10^15*About!$A$68</f>
        <v>802299681895093</v>
      </c>
      <c r="C2" s="9">
        <f>SUM('AEO Table 4'!D35,'AEO Table 4'!F46)*10^15*About!$A$68</f>
        <v>673056615059221.63</v>
      </c>
      <c r="D2" s="9">
        <f>SUM('AEO Table 4'!E35,'AEO Table 4'!G46)*10^15*About!$A$68</f>
        <v>649109212351945.88</v>
      </c>
      <c r="E2" s="9">
        <f>SUM('AEO Table 4'!F35,'AEO Table 4'!H46)*10^15*About!$A$68</f>
        <v>717535170050761.5</v>
      </c>
      <c r="F2" s="9">
        <f>SUM('AEO Table 4'!G35,'AEO Table 4'!I46)*10^15*About!$A$68</f>
        <v>714232687817258.88</v>
      </c>
      <c r="G2" s="9">
        <f>SUM('AEO Table 4'!H35,'AEO Table 4'!J46)*10^15*About!$A$68</f>
        <v>714428978003384.13</v>
      </c>
      <c r="H2" s="9">
        <f>SUM('AEO Table 4'!I35,'AEO Table 4'!K46)*10^15*About!$A$68</f>
        <v>717780332487309.63</v>
      </c>
      <c r="I2" s="9">
        <f>SUM('AEO Table 4'!J35,'AEO Table 4'!L46)*10^15*About!$A$68</f>
        <v>721791862944162.38</v>
      </c>
      <c r="J2" s="9">
        <f>SUM('AEO Table 4'!K35,'AEO Table 4'!M46)*10^15*About!$A$68</f>
        <v>725453275803722.5</v>
      </c>
      <c r="K2" s="9">
        <f>SUM('AEO Table 4'!L35,'AEO Table 4'!N46)*10^15*About!$A$68</f>
        <v>728937626903553.25</v>
      </c>
      <c r="L2" s="9">
        <f>SUM('AEO Table 4'!M35,'AEO Table 4'!O46)*10^15*About!$A$68</f>
        <v>732999631979695.38</v>
      </c>
      <c r="M2" s="9">
        <f>SUM('AEO Table 4'!N35,'AEO Table 4'!P46)*10^15*About!$A$68</f>
        <v>737463030456852.75</v>
      </c>
      <c r="N2" s="9">
        <f>SUM('AEO Table 4'!O35,'AEO Table 4'!Q46)*10^15*About!$A$68</f>
        <v>742291769035533</v>
      </c>
      <c r="O2" s="9">
        <f>SUM('AEO Table 4'!P35,'AEO Table 4'!R46)*10^15*About!$A$68</f>
        <v>747506678510998.25</v>
      </c>
      <c r="P2" s="9">
        <f>SUM('AEO Table 4'!Q35,'AEO Table 4'!S46)*10^15*About!$A$68</f>
        <v>752933901861252.13</v>
      </c>
      <c r="Q2" s="9">
        <f>SUM('AEO Table 4'!R35,'AEO Table 4'!T46)*10^15*About!$A$68</f>
        <v>758821005076142.25</v>
      </c>
      <c r="R2" s="9">
        <f>SUM('AEO Table 4'!S35,'AEO Table 4'!U46)*10^15*About!$A$68</f>
        <v>764586328257191.13</v>
      </c>
      <c r="S2" s="9">
        <f>SUM('AEO Table 4'!T35,'AEO Table 4'!V46)*10^15*About!$A$68</f>
        <v>770589603214890</v>
      </c>
      <c r="T2" s="9">
        <f>SUM('AEO Table 4'!U35,'AEO Table 4'!W46)*10^15*About!$A$68</f>
        <v>777180146362098.13</v>
      </c>
      <c r="U2" s="9">
        <f>SUM('AEO Table 4'!V35,'AEO Table 4'!X46)*10^15*About!$A$68</f>
        <v>784047098138747.88</v>
      </c>
      <c r="V2" s="9">
        <f>SUM('AEO Table 4'!W35,'AEO Table 4'!Y46)*10^15*About!$A$68</f>
        <v>791099924703891.63</v>
      </c>
      <c r="W2" s="9">
        <f>SUM('AEO Table 4'!X35,'AEO Table 4'!Z46)*10^15*About!$A$68</f>
        <v>798217647208121.75</v>
      </c>
      <c r="X2" s="9">
        <f>SUM('AEO Table 4'!Y35,'AEO Table 4'!AA46)*10^15*About!$A$68</f>
        <v>804523769881556.63</v>
      </c>
      <c r="Y2" s="9">
        <f>SUM('AEO Table 4'!Z35,'AEO Table 4'!AB46)*10^15*About!$A$68</f>
        <v>810794640439932.25</v>
      </c>
      <c r="Z2" s="9">
        <f>SUM('AEO Table 4'!AA35,'AEO Table 4'!AC46)*10^15*About!$A$68</f>
        <v>816533524534687</v>
      </c>
      <c r="AA2" s="9">
        <f>SUM('AEO Table 4'!AB35,'AEO Table 4'!AD46)*10^15*About!$A$68</f>
        <v>822648164128595.63</v>
      </c>
      <c r="AB2" s="9">
        <f>SUM('AEO Table 4'!AC35,'AEO Table 4'!AE46)*10^15*About!$A$68</f>
        <v>828992743654822.25</v>
      </c>
      <c r="AC2" s="9">
        <f>SUM('AEO Table 4'!AD35,'AEO Table 4'!AF46)*10^15*About!$A$68</f>
        <v>835663405245346.75</v>
      </c>
      <c r="AD2" s="9">
        <f>SUM('AEO Table 4'!AE35,'AEO Table 4'!AG46)*10^15*About!$A$68</f>
        <v>842524748730964.5</v>
      </c>
      <c r="AE2" s="9">
        <f>SUM('AEO Table 4'!AF35,'AEO Table 4'!AH46)*10^15*About!$A$68</f>
        <v>849666506768189.5</v>
      </c>
      <c r="AF2" s="9">
        <f>SUM('AEO Table 4'!AG35,'AEO Table 4'!AI46)*10^15*About!$A$68</f>
        <v>857527728426395.88</v>
      </c>
      <c r="AG2" s="9">
        <f>SUM('AEO Table 4'!AH35,'AEO Table 4'!AJ46)*10^15*About!$A$68</f>
        <v>865088505922165.88</v>
      </c>
      <c r="AH2" s="9">
        <f>SUM('AEO Table 4'!AI35,'AEO Table 4'!AK46)*10^15*About!$A$68</f>
        <v>869590361252114.88</v>
      </c>
      <c r="AI2" s="9">
        <f>SUM('AEO Table 4'!AJ35,'AEO Table 4'!AL46)*10^15*About!$A$68</f>
        <v>795794064297800.25</v>
      </c>
      <c r="AJ2" s="9">
        <f>SUM('AEO Table 4'!AK35,'AEO Table 4'!AM46)*10^15*About!$A$68</f>
        <v>805933053299492.38</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f t="shared" ref="AA3:AJ7" si="0">TREND($Q3:$Z3,$Q$1:$Z$1,AA$1)</f>
        <v>0</v>
      </c>
      <c r="AB3" s="9">
        <f t="shared" si="0"/>
        <v>0</v>
      </c>
      <c r="AC3" s="9">
        <f t="shared" si="0"/>
        <v>0</v>
      </c>
      <c r="AD3" s="9">
        <f t="shared" si="0"/>
        <v>0</v>
      </c>
      <c r="AE3" s="9">
        <f t="shared" si="0"/>
        <v>0</v>
      </c>
      <c r="AF3" s="9">
        <f t="shared" si="0"/>
        <v>0</v>
      </c>
      <c r="AG3" s="9">
        <f t="shared" si="0"/>
        <v>0</v>
      </c>
      <c r="AH3" s="9">
        <f t="shared" si="0"/>
        <v>0</v>
      </c>
      <c r="AI3" s="9">
        <f t="shared" si="0"/>
        <v>0</v>
      </c>
      <c r="AJ3" s="9">
        <f t="shared" si="0"/>
        <v>0</v>
      </c>
    </row>
    <row r="4" spans="1:38" x14ac:dyDescent="0.25">
      <c r="A4" s="1" t="s">
        <v>121</v>
      </c>
      <c r="B4" s="9">
        <f>'AEO Table 4'!C52*10^15*About!$A$68</f>
        <v>19688306260575.297</v>
      </c>
      <c r="C4" s="9">
        <f>'AEO Table 4'!D52*10^15*About!$A$68</f>
        <v>16804843485617.598</v>
      </c>
      <c r="D4" s="9">
        <f>'AEO Table 4'!E52*10^15*About!$A$68</f>
        <v>15948377326565.143</v>
      </c>
      <c r="E4" s="9">
        <f>'AEO Table 4'!F52*10^15*About!$A$68</f>
        <v>17761457698815.566</v>
      </c>
      <c r="F4" s="9">
        <f>'AEO Table 4'!G52*10^15*About!$A$68</f>
        <v>17622051607445.008</v>
      </c>
      <c r="G4" s="9">
        <f>'AEO Table 4'!H52*10^15*About!$A$68</f>
        <v>17459411167512.689</v>
      </c>
      <c r="H4" s="9">
        <f>'AEO Table 4'!I52*10^15*About!$A$68</f>
        <v>17318402707275.803</v>
      </c>
      <c r="I4" s="9">
        <f>'AEO Table 4'!J52*10^15*About!$A$68</f>
        <v>17167780033840.947</v>
      </c>
      <c r="J4" s="9">
        <f>'AEO Table 4'!K52*10^15*About!$A$68</f>
        <v>17015554991539.762</v>
      </c>
      <c r="K4" s="9">
        <f>'AEO Table 4'!L52*10^15*About!$A$68</f>
        <v>16865733502538.07</v>
      </c>
      <c r="L4" s="9">
        <f>'AEO Table 4'!M52*10^15*About!$A$68</f>
        <v>16736742808798.646</v>
      </c>
      <c r="M4" s="9">
        <f>'AEO Table 4'!N52*10^15*About!$A$68</f>
        <v>16612559221658.205</v>
      </c>
      <c r="N4" s="9">
        <f>'AEO Table 4'!O52*10^15*About!$A$68</f>
        <v>16501194585448.393</v>
      </c>
      <c r="O4" s="9">
        <f>'AEO Table 4'!P52*10^15*About!$A$68</f>
        <v>16391432318104.906</v>
      </c>
      <c r="P4" s="9">
        <f>'AEO Table 4'!Q52*10^15*About!$A$68</f>
        <v>16305705583756.344</v>
      </c>
      <c r="Q4" s="9">
        <f>'AEO Table 4'!R52*10^15*About!$A$68</f>
        <v>16240008460236.887</v>
      </c>
      <c r="R4" s="9">
        <f>'AEO Table 4'!S52*10^15*About!$A$68</f>
        <v>16173510152284.264</v>
      </c>
      <c r="S4" s="9">
        <f>'AEO Table 4'!T52*10^15*About!$A$68</f>
        <v>16107813028764.805</v>
      </c>
      <c r="T4" s="9">
        <f>'AEO Table 4'!U52*10^15*About!$A$68</f>
        <v>16052531302876.48</v>
      </c>
      <c r="U4" s="9">
        <f>'AEO Table 4'!V52*10^15*About!$A$68</f>
        <v>16002056683587.141</v>
      </c>
      <c r="V4" s="9">
        <f>'AEO Table 4'!W52*10^15*About!$A$68</f>
        <v>15950780879864.637</v>
      </c>
      <c r="W4" s="9">
        <f>'AEO Table 4'!X52*10^15*About!$A$68</f>
        <v>15911522842639.594</v>
      </c>
      <c r="X4" s="9">
        <f>'AEO Table 4'!Y52*10^15*About!$A$68</f>
        <v>15873065989847.715</v>
      </c>
      <c r="Y4" s="9">
        <f>'AEO Table 4'!Z52*10^15*About!$A$68</f>
        <v>15852235194585.447</v>
      </c>
      <c r="Z4" s="9">
        <f>'AEO Table 4'!AA52*10^15*About!$A$68</f>
        <v>15833807952622.674</v>
      </c>
      <c r="AA4" s="9">
        <f>'AEO Table 4'!AB52*10^15*About!$A$68</f>
        <v>15822591370558.375</v>
      </c>
      <c r="AB4" s="9">
        <f>'AEO Table 4'!AC52*10^15*About!$A$68</f>
        <v>15811374788494.078</v>
      </c>
      <c r="AC4" s="9">
        <f>'AEO Table 4'!AD52*10^15*About!$A$68</f>
        <v>15808971235194.586</v>
      </c>
      <c r="AD4" s="9">
        <f>'AEO Table 4'!AE52*10^15*About!$A$68</f>
        <v>15812977157360.406</v>
      </c>
      <c r="AE4" s="9">
        <f>'AEO Table 4'!AF52*10^15*About!$A$68</f>
        <v>15812977157360.406</v>
      </c>
      <c r="AF4" s="9">
        <f>'AEO Table 4'!AG52*10^15*About!$A$68</f>
        <v>15819386632825.719</v>
      </c>
      <c r="AG4" s="9">
        <f>'AEO Table 4'!AH52*10^15*About!$A$68</f>
        <v>15823392554991.539</v>
      </c>
      <c r="AH4" s="9">
        <f>'AEO Table 4'!AI52*10^15*About!$A$68</f>
        <v>15831404399323.18</v>
      </c>
      <c r="AI4" s="9">
        <f>'AEO Table 4'!AJ52*10^15*About!$A$68</f>
        <v>15837012690355.33</v>
      </c>
      <c r="AJ4" s="9">
        <f>'AEO Table 4'!AK52*10^15*About!$A$68</f>
        <v>15847428087986.463</v>
      </c>
    </row>
    <row r="5" spans="1:38" x14ac:dyDescent="0.25">
      <c r="A5" s="1" t="s">
        <v>122</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f t="shared" si="0"/>
        <v>0</v>
      </c>
      <c r="AB5" s="9">
        <f t="shared" si="0"/>
        <v>0</v>
      </c>
      <c r="AC5" s="9">
        <f t="shared" si="0"/>
        <v>0</v>
      </c>
      <c r="AD5" s="9">
        <f t="shared" si="0"/>
        <v>0</v>
      </c>
      <c r="AE5" s="9">
        <f t="shared" si="0"/>
        <v>0</v>
      </c>
      <c r="AF5" s="9">
        <f t="shared" si="0"/>
        <v>0</v>
      </c>
      <c r="AG5" s="9">
        <f t="shared" si="0"/>
        <v>0</v>
      </c>
      <c r="AH5" s="9">
        <f t="shared" si="0"/>
        <v>0</v>
      </c>
      <c r="AI5" s="9">
        <f t="shared" si="0"/>
        <v>0</v>
      </c>
      <c r="AJ5" s="9">
        <f t="shared" si="0"/>
        <v>0</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f t="shared" si="0"/>
        <v>0</v>
      </c>
      <c r="AB6" s="9">
        <f t="shared" si="0"/>
        <v>0</v>
      </c>
      <c r="AC6" s="9">
        <f t="shared" si="0"/>
        <v>0</v>
      </c>
      <c r="AD6" s="9">
        <f t="shared" si="0"/>
        <v>0</v>
      </c>
      <c r="AE6" s="9">
        <f t="shared" si="0"/>
        <v>0</v>
      </c>
      <c r="AF6" s="9">
        <f t="shared" si="0"/>
        <v>0</v>
      </c>
      <c r="AG6" s="9">
        <f t="shared" si="0"/>
        <v>0</v>
      </c>
      <c r="AH6" s="9">
        <f t="shared" si="0"/>
        <v>0</v>
      </c>
      <c r="AI6" s="9">
        <f t="shared" si="0"/>
        <v>0</v>
      </c>
      <c r="AJ6" s="9">
        <f t="shared" si="0"/>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f t="shared" si="0"/>
        <v>0</v>
      </c>
      <c r="AB7" s="9">
        <f t="shared" si="0"/>
        <v>0</v>
      </c>
      <c r="AC7" s="9">
        <f t="shared" si="0"/>
        <v>0</v>
      </c>
      <c r="AD7" s="9">
        <f t="shared" si="0"/>
        <v>0</v>
      </c>
      <c r="AE7" s="9">
        <f t="shared" si="0"/>
        <v>0</v>
      </c>
      <c r="AF7" s="9">
        <f t="shared" si="0"/>
        <v>0</v>
      </c>
      <c r="AG7" s="9">
        <f t="shared" si="0"/>
        <v>0</v>
      </c>
      <c r="AH7" s="9">
        <f t="shared" si="0"/>
        <v>0</v>
      </c>
      <c r="AI7" s="9">
        <f t="shared" si="0"/>
        <v>0</v>
      </c>
      <c r="AJ7" s="9">
        <f t="shared" si="0"/>
        <v>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selection pane="bottomLeft"/>
      <selection pane="bottomRight" activeCell="C2" sqref="C2"/>
    </sheetView>
  </sheetViews>
  <sheetFormatPr defaultRowHeight="15" x14ac:dyDescent="0.25"/>
  <cols>
    <col min="1" max="1" width="25.85546875" customWidth="1"/>
    <col min="2" max="36" width="10.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'AEO Table 4'!C41*10^15*About!$A$68</f>
        <v>364900251269035.5</v>
      </c>
      <c r="C2" s="9">
        <f>'AEO Table 4'!D41*10^15*About!$A$68</f>
        <v>353663639593908.63</v>
      </c>
      <c r="D2" s="9">
        <f>'AEO Table 4'!E41*10^15*About!$A$68</f>
        <v>346676510152284.25</v>
      </c>
      <c r="E2" s="9">
        <f>'AEO Table 4'!F41*10^15*About!$A$68</f>
        <v>335711500000000</v>
      </c>
      <c r="F2" s="9">
        <f>'AEO Table 4'!G41*10^15*About!$A$68</f>
        <v>315935063451776.63</v>
      </c>
      <c r="G2" s="9">
        <f>'AEO Table 4'!H41*10^15*About!$A$68</f>
        <v>306257556683587.13</v>
      </c>
      <c r="H2" s="9">
        <f>'AEO Table 4'!I41*10^15*About!$A$68</f>
        <v>301521755499153.94</v>
      </c>
      <c r="I2" s="9">
        <f>'AEO Table 4'!J41*10^15*About!$A$68</f>
        <v>298698381556683.56</v>
      </c>
      <c r="J2" s="9">
        <f>'AEO Table 4'!K41*10^15*About!$A$68</f>
        <v>296759515228426.38</v>
      </c>
      <c r="K2" s="9">
        <f>'AEO Table 4'!L41*10^15*About!$A$68</f>
        <v>296207499153976.31</v>
      </c>
      <c r="L2" s="9">
        <f>'AEO Table 4'!M41*10^15*About!$A$68</f>
        <v>296253967851099.81</v>
      </c>
      <c r="M2" s="9">
        <f>'AEO Table 4'!N41*10^15*About!$A$68</f>
        <v>296680999153976.31</v>
      </c>
      <c r="N2" s="9">
        <f>'AEO Table 4'!O41*10^15*About!$A$68</f>
        <v>297309127749577</v>
      </c>
      <c r="O2" s="9">
        <f>'AEO Table 4'!P41*10^15*About!$A$68</f>
        <v>298212062605752.94</v>
      </c>
      <c r="P2" s="9">
        <f>'AEO Table 4'!Q41*10^15*About!$A$68</f>
        <v>287638030456852.81</v>
      </c>
      <c r="Q2" s="9">
        <f>'AEO Table 4'!R41*10^15*About!$A$68</f>
        <v>278272985617597.28</v>
      </c>
      <c r="R2" s="9">
        <f>'AEO Table 4'!S41*10^15*About!$A$68</f>
        <v>270423781725888.31</v>
      </c>
      <c r="S2" s="9">
        <f>'AEO Table 4'!T41*10^15*About!$A$68</f>
        <v>264462168358714.03</v>
      </c>
      <c r="T2" s="9">
        <f>'AEO Table 4'!U41*10^15*About!$A$68</f>
        <v>260679776649746.19</v>
      </c>
      <c r="U2" s="9">
        <f>'AEO Table 4'!V41*10^15*About!$A$68</f>
        <v>257483050761421.31</v>
      </c>
      <c r="V2" s="9">
        <f>'AEO Table 4'!W41*10^15*About!$A$68</f>
        <v>254974542301184.44</v>
      </c>
      <c r="W2" s="9">
        <f>'AEO Table 4'!X41*10^15*About!$A$68</f>
        <v>253013242808798.63</v>
      </c>
      <c r="X2" s="9">
        <f>'AEO Table 4'!Y41*10^15*About!$A$68</f>
        <v>251437313028764.81</v>
      </c>
      <c r="Y2" s="9">
        <f>'AEO Table 4'!Z41*10^15*About!$A$68</f>
        <v>250163429780033.84</v>
      </c>
      <c r="Z2" s="9">
        <f>'AEO Table 4'!AA41*10^15*About!$A$68</f>
        <v>239921889170896.78</v>
      </c>
      <c r="AA2" s="9">
        <f>'AEO Table 4'!AB41*10^15*About!$A$68</f>
        <v>231398889170896.78</v>
      </c>
      <c r="AB2" s="9">
        <f>'AEO Table 4'!AC41*10^15*About!$A$68</f>
        <v>224544756345177.66</v>
      </c>
      <c r="AC2" s="9">
        <f>'AEO Table 4'!AD41*10^15*About!$A$68</f>
        <v>219541359560067.69</v>
      </c>
      <c r="AD2" s="9">
        <f>'AEO Table 4'!AE41*10^15*About!$A$68</f>
        <v>216535315566835.84</v>
      </c>
      <c r="AE2" s="9">
        <f>'AEO Table 4'!AF41*10^15*About!$A$68</f>
        <v>214557191201353.59</v>
      </c>
      <c r="AF2" s="9">
        <f>'AEO Table 4'!AG41*10^15*About!$A$68</f>
        <v>213150311336717.44</v>
      </c>
      <c r="AG2" s="9">
        <f>'AEO Table 4'!AH41*10^15*About!$A$68</f>
        <v>212203311336717.44</v>
      </c>
      <c r="AH2" s="9">
        <f>'AEO Table 4'!AI41*10^15*About!$A$68</f>
        <v>211490257191201.34</v>
      </c>
      <c r="AI2" s="9">
        <f>'AEO Table 4'!AJ41*10^15*About!$A$68</f>
        <v>211018359560067.66</v>
      </c>
      <c r="AJ2" s="9">
        <f>'AEO Table 4'!AK41*10^15*About!$A$68</f>
        <v>210810852791878.19</v>
      </c>
    </row>
    <row r="3" spans="1:38" x14ac:dyDescent="0.25">
      <c r="A3" s="1" t="s">
        <v>120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f t="shared" ref="AA3:AJ7" si="0">TREND($Q3:$Z3,$Q$1:$Z$1,AA$1)</f>
        <v>0</v>
      </c>
      <c r="AB3">
        <f t="shared" si="0"/>
        <v>0</v>
      </c>
      <c r="AC3">
        <f t="shared" si="0"/>
        <v>0</v>
      </c>
      <c r="AD3">
        <f t="shared" si="0"/>
        <v>0</v>
      </c>
      <c r="AE3">
        <f t="shared" si="0"/>
        <v>0</v>
      </c>
      <c r="AF3">
        <f t="shared" si="0"/>
        <v>0</v>
      </c>
      <c r="AG3">
        <f t="shared" si="0"/>
        <v>0</v>
      </c>
      <c r="AH3">
        <f t="shared" si="0"/>
        <v>0</v>
      </c>
      <c r="AI3">
        <f t="shared" si="0"/>
        <v>0</v>
      </c>
      <c r="AJ3">
        <f t="shared" si="0"/>
        <v>0</v>
      </c>
    </row>
    <row r="4" spans="1:38" x14ac:dyDescent="0.25">
      <c r="A4" s="1" t="s">
        <v>121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f t="shared" si="0"/>
        <v>0</v>
      </c>
      <c r="AB4">
        <f t="shared" si="0"/>
        <v>0</v>
      </c>
      <c r="AC4">
        <f t="shared" si="0"/>
        <v>0</v>
      </c>
      <c r="AD4">
        <f t="shared" si="0"/>
        <v>0</v>
      </c>
      <c r="AE4">
        <f t="shared" si="0"/>
        <v>0</v>
      </c>
      <c r="AF4">
        <f t="shared" si="0"/>
        <v>0</v>
      </c>
      <c r="AG4">
        <f t="shared" si="0"/>
        <v>0</v>
      </c>
      <c r="AH4">
        <f t="shared" si="0"/>
        <v>0</v>
      </c>
      <c r="AI4">
        <f t="shared" si="0"/>
        <v>0</v>
      </c>
      <c r="AJ4">
        <f t="shared" si="0"/>
        <v>0</v>
      </c>
    </row>
    <row r="5" spans="1:38" x14ac:dyDescent="0.25">
      <c r="A5" s="1" t="s">
        <v>122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f t="shared" si="0"/>
        <v>0</v>
      </c>
      <c r="AB5">
        <f t="shared" si="0"/>
        <v>0</v>
      </c>
      <c r="AC5">
        <f t="shared" si="0"/>
        <v>0</v>
      </c>
      <c r="AD5">
        <f t="shared" si="0"/>
        <v>0</v>
      </c>
      <c r="AE5">
        <f t="shared" si="0"/>
        <v>0</v>
      </c>
      <c r="AF5">
        <f t="shared" si="0"/>
        <v>0</v>
      </c>
      <c r="AG5">
        <f t="shared" si="0"/>
        <v>0</v>
      </c>
      <c r="AH5">
        <f t="shared" si="0"/>
        <v>0</v>
      </c>
      <c r="AI5">
        <f t="shared" si="0"/>
        <v>0</v>
      </c>
      <c r="AJ5">
        <f t="shared" si="0"/>
        <v>0</v>
      </c>
    </row>
    <row r="6" spans="1:38" x14ac:dyDescent="0.25">
      <c r="A6" s="1"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f t="shared" si="0"/>
        <v>0</v>
      </c>
      <c r="AB6">
        <f t="shared" si="0"/>
        <v>0</v>
      </c>
      <c r="AC6">
        <f t="shared" si="0"/>
        <v>0</v>
      </c>
      <c r="AD6">
        <f t="shared" si="0"/>
        <v>0</v>
      </c>
      <c r="AE6">
        <f t="shared" si="0"/>
        <v>0</v>
      </c>
      <c r="AF6">
        <f t="shared" si="0"/>
        <v>0</v>
      </c>
      <c r="AG6">
        <f t="shared" si="0"/>
        <v>0</v>
      </c>
      <c r="AH6">
        <f t="shared" si="0"/>
        <v>0</v>
      </c>
      <c r="AI6">
        <f t="shared" si="0"/>
        <v>0</v>
      </c>
      <c r="AJ6">
        <f t="shared" si="0"/>
        <v>0</v>
      </c>
    </row>
    <row r="7" spans="1:38" x14ac:dyDescent="0.25">
      <c r="A7" s="1" t="s">
        <v>255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f t="shared" si="0"/>
        <v>0</v>
      </c>
      <c r="AB7">
        <f t="shared" si="0"/>
        <v>0</v>
      </c>
      <c r="AC7">
        <f t="shared" si="0"/>
        <v>0</v>
      </c>
      <c r="AD7">
        <f t="shared" si="0"/>
        <v>0</v>
      </c>
      <c r="AE7">
        <f t="shared" si="0"/>
        <v>0</v>
      </c>
      <c r="AF7">
        <f t="shared" si="0"/>
        <v>0</v>
      </c>
      <c r="AG7">
        <f t="shared" si="0"/>
        <v>0</v>
      </c>
      <c r="AH7">
        <f t="shared" si="0"/>
        <v>0</v>
      </c>
      <c r="AI7">
        <f t="shared" si="0"/>
        <v>0</v>
      </c>
      <c r="AJ7">
        <f t="shared" si="0"/>
        <v>0</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selection pane="bottomLeft"/>
      <selection pane="bottomRight" activeCell="B4" sqref="B4:AJ5"/>
    </sheetView>
  </sheetViews>
  <sheetFormatPr defaultRowHeight="15" x14ac:dyDescent="0.25"/>
  <cols>
    <col min="1" max="1" width="25.85546875" customWidth="1"/>
    <col min="2" max="3" width="9.5703125" customWidth="1"/>
    <col min="4"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SUM('AEO Table 4'!C36:C40,'AEO Table 4'!C42:C43)*10^15*About!$A$68</f>
        <v>1026850046531302.6</v>
      </c>
      <c r="C2" s="9">
        <f>SUM('AEO Table 4'!D36:D40,'AEO Table 4'!D42:D43)*10^15*About!$A$68</f>
        <v>1024355158206429.8</v>
      </c>
      <c r="D2" s="9">
        <f>SUM('AEO Table 4'!E36:E40,'AEO Table 4'!E42:E43)*10^15*About!$A$68</f>
        <v>1021195286802030.4</v>
      </c>
      <c r="E2" s="9">
        <f>SUM('AEO Table 4'!F36:F40,'AEO Table 4'!F42:F43)*10^15*About!$A$68</f>
        <v>1015584592216582.3</v>
      </c>
      <c r="F2" s="9">
        <f>SUM('AEO Table 4'!G36:G40,'AEO Table 4'!G42:G43)*10^15*About!$A$68</f>
        <v>1007347615059221.9</v>
      </c>
      <c r="G2" s="9">
        <f>SUM('AEO Table 4'!H36:H40,'AEO Table 4'!H42:H43)*10^15*About!$A$68</f>
        <v>1000745855329949.3</v>
      </c>
      <c r="H2" s="9">
        <f>SUM('AEO Table 4'!I36:I40,'AEO Table 4'!I42:I43)*10^15*About!$A$68</f>
        <v>996636580372250.38</v>
      </c>
      <c r="I2" s="9">
        <f>SUM('AEO Table 4'!J36:J40,'AEO Table 4'!J42:J43)*10^15*About!$A$68</f>
        <v>994070386632825.88</v>
      </c>
      <c r="J2" s="9">
        <f>SUM('AEO Table 4'!K36:K40,'AEO Table 4'!K42:K43)*10^15*About!$A$68</f>
        <v>992252499153976.13</v>
      </c>
      <c r="K2" s="9">
        <f>SUM('AEO Table 4'!L36:L40,'AEO Table 4'!L42:L43)*10^15*About!$A$68</f>
        <v>990926538917089.63</v>
      </c>
      <c r="L2" s="9">
        <f>SUM('AEO Table 4'!M36:M40,'AEO Table 4'!M42:M43)*10^15*About!$A$68</f>
        <v>990576421319796.88</v>
      </c>
      <c r="M2" s="9">
        <f>SUM('AEO Table 4'!N36:N40,'AEO Table 4'!N42:N43)*10^15*About!$A$68</f>
        <v>991383214043993.25</v>
      </c>
      <c r="N2" s="9">
        <f>SUM('AEO Table 4'!O36:O40,'AEO Table 4'!O42:O43)*10^15*About!$A$68</f>
        <v>993136205583756.5</v>
      </c>
      <c r="O2" s="9">
        <f>SUM('AEO Table 4'!P36:P40,'AEO Table 4'!P42:P43)*10^15*About!$A$68</f>
        <v>995563794416243.63</v>
      </c>
      <c r="P2" s="9">
        <f>SUM('AEO Table 4'!Q36:Q40,'AEO Table 4'!Q42:Q43)*10^15*About!$A$68</f>
        <v>998401589678511.13</v>
      </c>
      <c r="Q2" s="9">
        <f>SUM('AEO Table 4'!R36:R40,'AEO Table 4'!R42:R43)*10^15*About!$A$68</f>
        <v>1001239384940778.4</v>
      </c>
      <c r="R2" s="9">
        <f>SUM('AEO Table 4'!S36:S40,'AEO Table 4'!S42:S43)*10^15*About!$A$68</f>
        <v>1004254241962774.8</v>
      </c>
      <c r="S2" s="9">
        <f>SUM('AEO Table 4'!T36:T40,'AEO Table 4'!T42:T43)*10^15*About!$A$68</f>
        <v>1007435745346869.6</v>
      </c>
      <c r="T2" s="9">
        <f>SUM('AEO Table 4'!U36:U40,'AEO Table 4'!U42:U43)*10^15*About!$A$68</f>
        <v>1011235763113367.4</v>
      </c>
      <c r="U2" s="9">
        <f>SUM('AEO Table 4'!V36:V40,'AEO Table 4'!V42:V43)*10^15*About!$A$68</f>
        <v>1015780882402707.3</v>
      </c>
      <c r="V2" s="9">
        <f>SUM('AEO Table 4'!W36:W40,'AEO Table 4'!W42:W43)*10^15*About!$A$68</f>
        <v>1020901252115059.3</v>
      </c>
      <c r="W2" s="9">
        <f>SUM('AEO Table 4'!X36:X40,'AEO Table 4'!X42:X43)*10^15*About!$A$68</f>
        <v>1026233935702199.6</v>
      </c>
      <c r="X2" s="9">
        <f>SUM('AEO Table 4'!Y36:Y40,'AEO Table 4'!Y42:Y43)*10^15*About!$A$68</f>
        <v>1031800565143824</v>
      </c>
      <c r="Y2" s="9">
        <f>SUM('AEO Table 4'!Z36:Z40,'AEO Table 4'!Z42:Z43)*10^15*About!$A$68</f>
        <v>1037881554991539.8</v>
      </c>
      <c r="Z2" s="9">
        <f>SUM('AEO Table 4'!AA36:AA40,'AEO Table 4'!AA42:AA43)*10^15*About!$A$68</f>
        <v>1044654768189509.3</v>
      </c>
      <c r="AA2" s="9">
        <f>SUM('AEO Table 4'!AB36:AB40,'AEO Table 4'!AB42:AB43)*10^15*About!$A$68</f>
        <v>1052076139593908.6</v>
      </c>
      <c r="AB2" s="9">
        <f>SUM('AEO Table 4'!AC36:AC40,'AEO Table 4'!AC42:AC43)*10^15*About!$A$68</f>
        <v>1060066351945854.5</v>
      </c>
      <c r="AC2" s="9">
        <f>SUM('AEO Table 4'!AD36:AD40,'AEO Table 4'!AD42:AD43)*10^15*About!$A$68</f>
        <v>1068578135363790.1</v>
      </c>
      <c r="AD2" s="9">
        <f>SUM('AEO Table 4'!AE36:AE40,'AEO Table 4'!AE42:AE43)*10^15*About!$A$68</f>
        <v>1077408790186125.1</v>
      </c>
      <c r="AE2" s="9">
        <f>SUM('AEO Table 4'!AF36:AF40,'AEO Table 4'!AF42:AF43)*10^15*About!$A$68</f>
        <v>1086363628595600.6</v>
      </c>
      <c r="AF2" s="9">
        <f>SUM('AEO Table 4'!AG36:AG40,'AEO Table 4'!AG42:AG43)*10^15*About!$A$68</f>
        <v>1095475499153976.1</v>
      </c>
      <c r="AG2" s="9">
        <f>SUM('AEO Table 4'!AH36:AH40,'AEO Table 4'!AH42:AH43)*10^15*About!$A$68</f>
        <v>1104701939086294.6</v>
      </c>
      <c r="AH2" s="9">
        <f>SUM('AEO Table 4'!AI36:AI40,'AEO Table 4'!AI42:AI43)*10^15*About!$A$68</f>
        <v>1113584670896785.1</v>
      </c>
      <c r="AI2" s="9">
        <f>SUM('AEO Table 4'!AJ36:AJ40,'AEO Table 4'!AJ42:AJ43)*10^15*About!$A$68</f>
        <v>1122529895093062.6</v>
      </c>
      <c r="AJ2" s="9">
        <f>SUM('AEO Table 4'!AK36:AK40,'AEO Table 4'!AK42:AK43)*10^15*About!$A$68</f>
        <v>1131803604906937.3</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row>
    <row r="4" spans="1:38" x14ac:dyDescent="0.25">
      <c r="A4" s="1" t="s">
        <v>121</v>
      </c>
      <c r="B4" s="9">
        <f>SUM('AEO Table 4'!C53:C55)*10^15*About!$A$68</f>
        <v>1213636582910321.5</v>
      </c>
      <c r="C4" s="9">
        <f>SUM('AEO Table 4'!D53:D55)*10^15*About!$A$68</f>
        <v>1217160993231810.5</v>
      </c>
      <c r="D4" s="9">
        <f>SUM('AEO Table 4'!E53:E55)*10^15*About!$A$68</f>
        <v>1224161742808798.5</v>
      </c>
      <c r="E4" s="9">
        <f>SUM('AEO Table 4'!F53:F55)*10^15*About!$A$68</f>
        <v>1230547182741116.8</v>
      </c>
      <c r="F4" s="9">
        <f>SUM('AEO Table 4'!G53:G55)*10^15*About!$A$68</f>
        <v>1236539241116751.3</v>
      </c>
      <c r="G4" s="9">
        <f>SUM('AEO Table 4'!H53:H55)*10^15*About!$A$68</f>
        <v>1244529453468697.3</v>
      </c>
      <c r="H4" s="9">
        <f>SUM('AEO Table 4'!I53:I55)*10^15*About!$A$68</f>
        <v>1254528235194585.5</v>
      </c>
      <c r="I4" s="9">
        <f>SUM('AEO Table 4'!J53:J55)*10^15*About!$A$68</f>
        <v>1264414851099830.8</v>
      </c>
      <c r="J4" s="9">
        <f>SUM('AEO Table 4'!K53:K55)*10^15*About!$A$68</f>
        <v>1272381829103215</v>
      </c>
      <c r="K4" s="9">
        <f>SUM('AEO Table 4'!L53:L55)*10^15*About!$A$68</f>
        <v>1279493142131979.5</v>
      </c>
      <c r="L4" s="9">
        <f>SUM('AEO Table 4'!M53:M55)*10^15*About!$A$68</f>
        <v>1287784599830795.3</v>
      </c>
      <c r="M4" s="9">
        <f>SUM('AEO Table 4'!N53:N55)*10^15*About!$A$68</f>
        <v>1296276353637901.8</v>
      </c>
      <c r="N4" s="9">
        <f>SUM('AEO Table 4'!O53:O55)*10^15*About!$A$68</f>
        <v>1304462054991539.8</v>
      </c>
      <c r="O4" s="9">
        <f>SUM('AEO Table 4'!P53:P55)*10^15*About!$A$68</f>
        <v>1311188799492385.8</v>
      </c>
      <c r="P4" s="9">
        <f>SUM('AEO Table 4'!Q53:Q55)*10^15*About!$A$68</f>
        <v>1317783348561759.8</v>
      </c>
      <c r="Q4" s="9">
        <f>SUM('AEO Table 4'!R53:R55)*10^15*About!$A$68</f>
        <v>1323540659898477</v>
      </c>
      <c r="R4" s="9">
        <f>SUM('AEO Table 4'!S53:S55)*10^15*About!$A$68</f>
        <v>1327914325719120</v>
      </c>
      <c r="S4" s="9">
        <f>SUM('AEO Table 4'!T53:T55)*10^15*About!$A$68</f>
        <v>1331122268189509.3</v>
      </c>
      <c r="T4" s="9">
        <f>SUM('AEO Table 4'!U53:U55)*10^15*About!$A$68</f>
        <v>1333482557529610.8</v>
      </c>
      <c r="U4" s="9">
        <f>SUM('AEO Table 4'!V53:V55)*10^15*About!$A$68</f>
        <v>1335272403553299.3</v>
      </c>
      <c r="V4" s="9">
        <f>SUM('AEO Table 4'!W53:W55)*10^15*About!$A$68</f>
        <v>1336065576142131.8</v>
      </c>
      <c r="W4" s="9">
        <f>SUM('AEO Table 4'!X53:X55)*10^15*About!$A$68</f>
        <v>1336823496615905.3</v>
      </c>
      <c r="X4" s="9">
        <f>SUM('AEO Table 4'!Y53:Y55)*10^15*About!$A$68</f>
        <v>1338242394247039</v>
      </c>
      <c r="Y4" s="9">
        <f>SUM('AEO Table 4'!Z53:Z55)*10^15*About!$A$68</f>
        <v>1341134670050761.5</v>
      </c>
      <c r="Z4" s="9">
        <f>SUM('AEO Table 4'!AA53:AA55)*10^15*About!$A$68</f>
        <v>1345991450084602.3</v>
      </c>
      <c r="AA4" s="9">
        <f>SUM('AEO Table 4'!AB53:AB55)*10^15*About!$A$68</f>
        <v>1352466622673434.8</v>
      </c>
      <c r="AB4" s="9">
        <f>SUM('AEO Table 4'!AC53:AC55)*10^15*About!$A$68</f>
        <v>1359892000000000.3</v>
      </c>
      <c r="AC4" s="9">
        <f>SUM('AEO Table 4'!AD53:AD55)*10^15*About!$A$68</f>
        <v>1368638530456852.8</v>
      </c>
      <c r="AD4" s="9">
        <f>SUM('AEO Table 4'!AE53:AE55)*10^15*About!$A$68</f>
        <v>1378272773265651.5</v>
      </c>
      <c r="AE4" s="9">
        <f>SUM('AEO Table 4'!AF53:AF55)*10^15*About!$A$68</f>
        <v>1388127341793570.3</v>
      </c>
      <c r="AF4" s="9">
        <f>SUM('AEO Table 4'!AG53:AG55)*10^15*About!$A$68</f>
        <v>1397997132825719.3</v>
      </c>
      <c r="AG4" s="9">
        <f>SUM('AEO Table 4'!AH53:AH55)*10^15*About!$A$68</f>
        <v>1407871730964467</v>
      </c>
      <c r="AH4" s="9">
        <f>SUM('AEO Table 4'!AI53:AI55)*10^15*About!$A$68</f>
        <v>1417607724196277.5</v>
      </c>
      <c r="AI4" s="9">
        <f>SUM('AEO Table 4'!AJ53:AJ55)*10^15*About!$A$68</f>
        <v>1426827754653130.3</v>
      </c>
      <c r="AJ4" s="9">
        <f>SUM('AEO Table 4'!AK53:AK55)*10^15*About!$A$68</f>
        <v>1435838675972927.3</v>
      </c>
    </row>
    <row r="5" spans="1:38" x14ac:dyDescent="0.25">
      <c r="A5" s="1" t="s">
        <v>122</v>
      </c>
      <c r="B5" s="9">
        <f>SUM('AEO Table 4'!C67:C68,'AEO Table 4'!C61)*10^15*About!$A$68</f>
        <v>107168032148900.17</v>
      </c>
      <c r="C5" s="9">
        <f>SUM('AEO Table 4'!D67:D68,'AEO Table 4'!D61)*10^15*About!$A$68</f>
        <v>104052225888324.88</v>
      </c>
      <c r="D5" s="9">
        <f>SUM('AEO Table 4'!E67:E68,'AEO Table 4'!E61)*10^15*About!$A$68</f>
        <v>100669625211505.94</v>
      </c>
      <c r="E5" s="9">
        <f>SUM('AEO Table 4'!F67:F68,'AEO Table 4'!F61)*10^15*About!$A$68</f>
        <v>97569842639593.891</v>
      </c>
      <c r="F5" s="9">
        <f>SUM('AEO Table 4'!G67:G68,'AEO Table 4'!G61)*10^15*About!$A$68</f>
        <v>94325045685279.172</v>
      </c>
      <c r="G5" s="9">
        <f>SUM('AEO Table 4'!H67:H68,'AEO Table 4'!H61)*10^15*About!$A$68</f>
        <v>91444787648054.141</v>
      </c>
      <c r="H5" s="9">
        <f>SUM('AEO Table 4'!I67:I68,'AEO Table 4'!I61)*10^15*About!$A$68</f>
        <v>89086901861252.125</v>
      </c>
      <c r="I5" s="9">
        <f>SUM('AEO Table 4'!J67:J68,'AEO Table 4'!J61)*10^15*About!$A$68</f>
        <v>87229756345177.656</v>
      </c>
      <c r="J5" s="9">
        <f>SUM('AEO Table 4'!K67:K68,'AEO Table 4'!K61)*10^15*About!$A$68</f>
        <v>85743559221658.203</v>
      </c>
      <c r="K5" s="9">
        <f>SUM('AEO Table 4'!L67:L68,'AEO Table 4'!L61)*10^15*About!$A$68</f>
        <v>84186056683587.125</v>
      </c>
      <c r="L5" s="9">
        <f>SUM('AEO Table 4'!M67:M68,'AEO Table 4'!M61)*10^15*About!$A$68</f>
        <v>82632560067681.891</v>
      </c>
      <c r="M5" s="9">
        <f>SUM('AEO Table 4'!N67:N68,'AEO Table 4'!N61)*10^15*About!$A$68</f>
        <v>81091882402707.281</v>
      </c>
      <c r="N5" s="9">
        <f>SUM('AEO Table 4'!O67:O68,'AEO Table 4'!O61)*10^15*About!$A$68</f>
        <v>79528771573604.047</v>
      </c>
      <c r="O5" s="9">
        <f>SUM('AEO Table 4'!P67:P68,'AEO Table 4'!P61)*10^15*About!$A$68</f>
        <v>77941625211505.922</v>
      </c>
      <c r="P5" s="9">
        <f>SUM('AEO Table 4'!Q67:Q68,'AEO Table 4'!Q61)*10^15*About!$A$68</f>
        <v>76408158206429.781</v>
      </c>
      <c r="Q5" s="9">
        <f>SUM('AEO Table 4'!R67:R68,'AEO Table 4'!R61)*10^15*About!$A$68</f>
        <v>74895521996615.906</v>
      </c>
      <c r="R5" s="9">
        <f>SUM('AEO Table 4'!S67:S68,'AEO Table 4'!S61)*10^15*About!$A$68</f>
        <v>73370868020304.563</v>
      </c>
      <c r="S5" s="9">
        <f>SUM('AEO Table 4'!T67:T68,'AEO Table 4'!T61)*10^15*About!$A$68</f>
        <v>71851021150592.219</v>
      </c>
      <c r="T5" s="9">
        <f>SUM('AEO Table 4'!U67:U68,'AEO Table 4'!U61)*10^15*About!$A$68</f>
        <v>70362420473773.266</v>
      </c>
      <c r="U5" s="9">
        <f>SUM('AEO Table 4'!V67:V68,'AEO Table 4'!V61)*10^15*About!$A$68</f>
        <v>68910674280879.859</v>
      </c>
      <c r="V5" s="9">
        <f>SUM('AEO Table 4'!W67:W68,'AEO Table 4'!W61)*10^15*About!$A$68</f>
        <v>67506999153976.313</v>
      </c>
      <c r="W5" s="9">
        <f>SUM('AEO Table 4'!X67:X68,'AEO Table 4'!X61)*10^15*About!$A$68</f>
        <v>66173828257191.203</v>
      </c>
      <c r="X5" s="9">
        <f>SUM('AEO Table 4'!Y67:Y68,'AEO Table 4'!Y61)*10^15*About!$A$68</f>
        <v>64909559221658.195</v>
      </c>
      <c r="Y5" s="9">
        <f>SUM('AEO Table 4'!Z67:Z68,'AEO Table 4'!Z61)*10^15*About!$A$68</f>
        <v>63771877326565.141</v>
      </c>
      <c r="Z5" s="9">
        <f>SUM('AEO Table 4'!AA67:AA68,'AEO Table 4'!AA61)*10^15*About!$A$68</f>
        <v>62780010998307.953</v>
      </c>
      <c r="AA5" s="9">
        <f>SUM('AEO Table 4'!AB67:AB68,'AEO Table 4'!AB61)*10^15*About!$A$68</f>
        <v>61909123519458.547</v>
      </c>
      <c r="AB5" s="9">
        <f>SUM('AEO Table 4'!AC67:AC68,'AEO Table 4'!AC61)*10^15*About!$A$68</f>
        <v>61146395939086.289</v>
      </c>
      <c r="AC5" s="9">
        <f>SUM('AEO Table 4'!AD67:AD68,'AEO Table 4'!AD61)*10^15*About!$A$68</f>
        <v>60461383248730.961</v>
      </c>
      <c r="AD5" s="9">
        <f>SUM('AEO Table 4'!AE67:AE68,'AEO Table 4'!AE61)*10^15*About!$A$68</f>
        <v>59848477157360.391</v>
      </c>
      <c r="AE5" s="9">
        <f>SUM('AEO Table 4'!AF67:AF68,'AEO Table 4'!AF61)*10^15*About!$A$68</f>
        <v>59282039763113.367</v>
      </c>
      <c r="AF5" s="9">
        <f>SUM('AEO Table 4'!AG67:AG68,'AEO Table 4'!AG61)*10^15*About!$A$68</f>
        <v>58762872250423.008</v>
      </c>
      <c r="AG5" s="9">
        <f>SUM('AEO Table 4'!AH67:AH68,'AEO Table 4'!AH61)*10^15*About!$A$68</f>
        <v>58276553299492.383</v>
      </c>
      <c r="AH5" s="9">
        <f>SUM('AEO Table 4'!AI67:AI68,'AEO Table 4'!AI61)*10^15*About!$A$68</f>
        <v>57819076988155.68</v>
      </c>
      <c r="AI5" s="9">
        <f>SUM('AEO Table 4'!AJ67:AJ68,'AEO Table 4'!AJ61)*10^15*About!$A$68</f>
        <v>57401659898477.156</v>
      </c>
      <c r="AJ5" s="9">
        <f>SUM('AEO Table 4'!AK67:AK68,'AEO Table 4'!AK61)*10^15*About!$A$68</f>
        <v>57020296108291.031</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About</vt:lpstr>
      <vt:lpstr>AEO Table 4</vt:lpstr>
      <vt:lpstr>AEO Table 5</vt:lpstr>
      <vt:lpstr>District Heat</vt:lpstr>
      <vt:lpstr>RECS HC2.1</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cp:lastModifiedBy>
  <dcterms:created xsi:type="dcterms:W3CDTF">2014-04-18T00:48:59Z</dcterms:created>
  <dcterms:modified xsi:type="dcterms:W3CDTF">2019-01-16T01:25:24Z</dcterms:modified>
</cp:coreProperties>
</file>