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obbie\Dropbox (Energy InNovation)\My Documents\Energy Policy Solutions\US\Models\eps-1.4.2-us - AEO Update\InputData\trans\BPoEFUbVT\"/>
    </mc:Choice>
  </mc:AlternateContent>
  <bookViews>
    <workbookView xWindow="360" yWindow="90" windowWidth="23955" windowHeight="12090" firstSheet="23" activeTab="26"/>
  </bookViews>
  <sheets>
    <sheet name="About" sheetId="1" r:id="rId1"/>
    <sheet name="AEO 37" sheetId="4" r:id="rId2"/>
    <sheet name="AEO 17" sheetId="9" r:id="rId3"/>
    <sheet name="Biodiesel Fraction" sheetId="10" r:id="rId4"/>
    <sheet name="Plug-in Hybrid Elec Fraction" sheetId="11" r:id="rId5"/>
    <sheet name="LDVs-psgr" sheetId="17" r:id="rId6"/>
    <sheet name="BPoEFUbVT-LDVs-psgr-batelc" sheetId="2" r:id="rId7"/>
    <sheet name="BPoEFUbVT-LDVs-psgr-natgas" sheetId="3" r:id="rId8"/>
    <sheet name="BPoEFUbVT-LDVs-psgr-gasveh" sheetId="5" r:id="rId9"/>
    <sheet name="BPoEFUbVT-LDVs-psgr-dslveh" sheetId="6" r:id="rId10"/>
    <sheet name="BPoEFUbVT-LDVs-psgr-plghyb" sheetId="7" r:id="rId11"/>
    <sheet name="LDVs-frgt" sheetId="18" r:id="rId12"/>
    <sheet name="BPoEFUbVT-LDVs-frgt-batelc" sheetId="12" r:id="rId13"/>
    <sheet name="BPoEFUbVT-LDVs-frgt-natgas" sheetId="13" r:id="rId14"/>
    <sheet name="BPoEFUbVT-LDVs-frgt-gasveh" sheetId="14" r:id="rId15"/>
    <sheet name="BPoEFUbVT-LDVs-frgt-dslveh" sheetId="15" r:id="rId16"/>
    <sheet name="BPoEFUbVT-LDVs-frgt-plghyb" sheetId="16" r:id="rId17"/>
    <sheet name="HDVs-psgr" sheetId="24" r:id="rId18"/>
    <sheet name="BPoEFUbVT-HDVs-psgr-batelc" sheetId="19" r:id="rId19"/>
    <sheet name="BPoEFUbVT-HDVs-psgr-natgas" sheetId="20" r:id="rId20"/>
    <sheet name="BPoEFUbVT-HDVs-psgr-gasveh" sheetId="21" r:id="rId21"/>
    <sheet name="BPoEFUbVT-HDVs-psgr-dslveh" sheetId="22" r:id="rId22"/>
    <sheet name="BPoEFUbVT-HDVs-psgr-plghyb" sheetId="23" r:id="rId23"/>
    <sheet name="HDVs-frgt" sheetId="25" r:id="rId24"/>
    <sheet name="BPoEFUbVT-HDVs-frgt-batelc" sheetId="26" r:id="rId25"/>
    <sheet name="BPoEFUbVT-HDVs-frgt-natgas" sheetId="27" r:id="rId26"/>
    <sheet name="BPoEFUbVT-HDVs-frgt-gasveh" sheetId="28" r:id="rId27"/>
    <sheet name="BPoEFUbVT-HDVs-frgt-dslveh" sheetId="29" r:id="rId28"/>
    <sheet name="BPoEFUbVT-HDVs-frgt-plghyb" sheetId="30" r:id="rId29"/>
    <sheet name="nonroad" sheetId="31" r:id="rId30"/>
    <sheet name="BPoEFUbVT-aircraft-psgr-nonroad" sheetId="32" r:id="rId31"/>
    <sheet name="BPoEFUbVT-aircraft-frgt-nonroad" sheetId="33" r:id="rId32"/>
    <sheet name="BPoEFUbVT-rail-psgr-nonroad" sheetId="34" r:id="rId33"/>
    <sheet name="BPoEFUbVT-rail-frgt-nonroad" sheetId="35" r:id="rId34"/>
    <sheet name="BPoEFUbVT-ships-psgr-nonroad" sheetId="36" r:id="rId35"/>
    <sheet name="BPoEFUbVT-ships-frgt-nonroad" sheetId="37" r:id="rId36"/>
    <sheet name="mtrbks-psgr" sheetId="38" r:id="rId37"/>
    <sheet name="BPoEFUbVT-mtrbks-psgr-batelc" sheetId="39" r:id="rId38"/>
    <sheet name="BPoEFUbVT-mtrbks-psgr-natgas" sheetId="40" r:id="rId39"/>
    <sheet name="BPoEFUbVT-mtrbks-psgr-gasveh" sheetId="41" r:id="rId40"/>
    <sheet name="BPoEFUbVT-mtrbks-psgr-dslveh" sheetId="42" r:id="rId41"/>
    <sheet name="BPoEFUbVT-mtrbks-psgr-plghyb" sheetId="43" r:id="rId42"/>
    <sheet name="mtrbks-frgt" sheetId="44" r:id="rId43"/>
    <sheet name="BPoEFUbVT-mtrbks-frgt-batelc" sheetId="45" r:id="rId44"/>
    <sheet name="BPoEFUbVT-mtrbks-frgt-natgas" sheetId="46" r:id="rId45"/>
    <sheet name="BPoEFUbVT-mtrbks-frgt-gasveh" sheetId="47" r:id="rId46"/>
    <sheet name="BPoEFUbVT-mtrbks-frgt-dslveh" sheetId="48" r:id="rId47"/>
    <sheet name="BPoEFUbVT-mtrbks-frgt-plghyb" sheetId="49" r:id="rId48"/>
  </sheets>
  <calcPr calcId="162913"/>
</workbook>
</file>

<file path=xl/calcChain.xml><?xml version="1.0" encoding="utf-8"?>
<calcChain xmlns="http://schemas.openxmlformats.org/spreadsheetml/2006/main">
  <c r="D4" i="28" l="1"/>
  <c r="E4" i="28"/>
  <c r="F4" i="28"/>
  <c r="G4" i="28"/>
  <c r="H4" i="28"/>
  <c r="I4" i="28"/>
  <c r="J4" i="28"/>
  <c r="K4" i="28"/>
  <c r="L4" i="28"/>
  <c r="M4" i="28"/>
  <c r="N4" i="28"/>
  <c r="O4" i="28"/>
  <c r="P4" i="28"/>
  <c r="Q4" i="28"/>
  <c r="R4" i="28"/>
  <c r="S4" i="28"/>
  <c r="T4" i="28"/>
  <c r="U4" i="28"/>
  <c r="V4" i="28"/>
  <c r="W4" i="28"/>
  <c r="X4" i="28"/>
  <c r="Y4" i="28"/>
  <c r="Z4" i="28"/>
  <c r="AA4" i="28"/>
  <c r="AB4" i="28"/>
  <c r="AC4" i="28"/>
  <c r="AD4" i="28"/>
  <c r="AE4" i="28"/>
  <c r="AF4" i="28"/>
  <c r="AG4" i="28"/>
  <c r="AH4" i="28"/>
  <c r="AI4" i="28"/>
  <c r="AJ4" i="28"/>
  <c r="D6" i="28"/>
  <c r="E6" i="28"/>
  <c r="F6" i="28"/>
  <c r="G6" i="28"/>
  <c r="H6" i="28"/>
  <c r="I6" i="28"/>
  <c r="J6" i="28"/>
  <c r="K6" i="28"/>
  <c r="L6" i="28"/>
  <c r="M6" i="28"/>
  <c r="N6" i="28"/>
  <c r="O6" i="28"/>
  <c r="P6" i="28"/>
  <c r="Q6" i="28"/>
  <c r="R6" i="28"/>
  <c r="S6" i="28"/>
  <c r="T6" i="28"/>
  <c r="U6" i="28"/>
  <c r="V6" i="28"/>
  <c r="W6" i="28"/>
  <c r="X6" i="28"/>
  <c r="Y6" i="28"/>
  <c r="Z6" i="28"/>
  <c r="AA6" i="28"/>
  <c r="AB6" i="28"/>
  <c r="AC6" i="28"/>
  <c r="AD6" i="28"/>
  <c r="AE6" i="28"/>
  <c r="AF6" i="28"/>
  <c r="AG6" i="28"/>
  <c r="AH6" i="28"/>
  <c r="AI6" i="28"/>
  <c r="AJ6" i="28"/>
  <c r="C4" i="28"/>
  <c r="C6" i="28"/>
  <c r="C2" i="49" l="1"/>
  <c r="D2" i="49"/>
  <c r="E2" i="49"/>
  <c r="F2" i="49"/>
  <c r="G2" i="49"/>
  <c r="H2" i="49"/>
  <c r="I2" i="49"/>
  <c r="J2" i="49"/>
  <c r="K2" i="49"/>
  <c r="L2" i="49"/>
  <c r="M2" i="49"/>
  <c r="N2" i="49"/>
  <c r="O2" i="49"/>
  <c r="P2" i="49"/>
  <c r="Q2" i="49"/>
  <c r="R2" i="49"/>
  <c r="S2" i="49"/>
  <c r="T2" i="49"/>
  <c r="U2" i="49"/>
  <c r="V2" i="49"/>
  <c r="W2" i="49"/>
  <c r="X2" i="49"/>
  <c r="Y2" i="49"/>
  <c r="Z2" i="49"/>
  <c r="AA2" i="49"/>
  <c r="AB2" i="49"/>
  <c r="AC2" i="49"/>
  <c r="AD2" i="49"/>
  <c r="AE2" i="49"/>
  <c r="AF2" i="49"/>
  <c r="AG2" i="49"/>
  <c r="AH2" i="49"/>
  <c r="AI2" i="49"/>
  <c r="AJ2" i="49"/>
  <c r="C3" i="49"/>
  <c r="D3" i="49"/>
  <c r="E3" i="49"/>
  <c r="F3" i="49"/>
  <c r="G3" i="49"/>
  <c r="H3" i="49"/>
  <c r="I3" i="49"/>
  <c r="J3" i="49"/>
  <c r="K3" i="49"/>
  <c r="L3" i="49"/>
  <c r="M3" i="49"/>
  <c r="N3" i="49"/>
  <c r="O3" i="49"/>
  <c r="P3" i="49"/>
  <c r="Q3" i="49"/>
  <c r="R3" i="49"/>
  <c r="S3" i="49"/>
  <c r="T3" i="49"/>
  <c r="U3" i="49"/>
  <c r="V3" i="49"/>
  <c r="W3" i="49"/>
  <c r="X3" i="49"/>
  <c r="Y3" i="49"/>
  <c r="Z3" i="49"/>
  <c r="AA3" i="49"/>
  <c r="AB3" i="49"/>
  <c r="AC3" i="49"/>
  <c r="AD3" i="49"/>
  <c r="AE3" i="49"/>
  <c r="AF3" i="49"/>
  <c r="AG3" i="49"/>
  <c r="AH3" i="49"/>
  <c r="AI3" i="49"/>
  <c r="AJ3" i="49"/>
  <c r="C4" i="49"/>
  <c r="D4" i="49"/>
  <c r="E4" i="49"/>
  <c r="F4" i="49"/>
  <c r="G4" i="49"/>
  <c r="H4" i="49"/>
  <c r="I4" i="49"/>
  <c r="J4" i="49"/>
  <c r="K4" i="49"/>
  <c r="L4" i="49"/>
  <c r="M4" i="49"/>
  <c r="N4" i="49"/>
  <c r="O4" i="49"/>
  <c r="P4" i="49"/>
  <c r="Q4" i="49"/>
  <c r="R4" i="49"/>
  <c r="S4" i="49"/>
  <c r="T4" i="49"/>
  <c r="U4" i="49"/>
  <c r="V4" i="49"/>
  <c r="W4" i="49"/>
  <c r="X4" i="49"/>
  <c r="Y4" i="49"/>
  <c r="Z4" i="49"/>
  <c r="AA4" i="49"/>
  <c r="AB4" i="49"/>
  <c r="AC4" i="49"/>
  <c r="AD4" i="49"/>
  <c r="AE4" i="49"/>
  <c r="AF4" i="49"/>
  <c r="AG4" i="49"/>
  <c r="AH4" i="49"/>
  <c r="AI4" i="49"/>
  <c r="AJ4" i="49"/>
  <c r="C5" i="49"/>
  <c r="D5" i="49"/>
  <c r="E5" i="49"/>
  <c r="F5" i="49"/>
  <c r="G5" i="49"/>
  <c r="H5" i="49"/>
  <c r="I5" i="49"/>
  <c r="J5" i="49"/>
  <c r="K5" i="49"/>
  <c r="L5" i="49"/>
  <c r="M5" i="49"/>
  <c r="N5" i="49"/>
  <c r="O5" i="49"/>
  <c r="P5" i="49"/>
  <c r="Q5" i="49"/>
  <c r="R5" i="49"/>
  <c r="S5" i="49"/>
  <c r="T5" i="49"/>
  <c r="U5" i="49"/>
  <c r="V5" i="49"/>
  <c r="W5" i="49"/>
  <c r="X5" i="49"/>
  <c r="Y5" i="49"/>
  <c r="Z5" i="49"/>
  <c r="AA5" i="49"/>
  <c r="AB5" i="49"/>
  <c r="AC5" i="49"/>
  <c r="AD5" i="49"/>
  <c r="AE5" i="49"/>
  <c r="AF5" i="49"/>
  <c r="AG5" i="49"/>
  <c r="AH5" i="49"/>
  <c r="AI5" i="49"/>
  <c r="AJ5" i="49"/>
  <c r="C6" i="49"/>
  <c r="D6" i="49"/>
  <c r="E6" i="49"/>
  <c r="F6" i="49"/>
  <c r="G6" i="49"/>
  <c r="H6" i="49"/>
  <c r="I6" i="49"/>
  <c r="J6" i="49"/>
  <c r="K6" i="49"/>
  <c r="L6" i="49"/>
  <c r="M6" i="49"/>
  <c r="N6" i="49"/>
  <c r="O6" i="49"/>
  <c r="P6" i="49"/>
  <c r="Q6" i="49"/>
  <c r="R6" i="49"/>
  <c r="S6" i="49"/>
  <c r="T6" i="49"/>
  <c r="U6" i="49"/>
  <c r="V6" i="49"/>
  <c r="W6" i="49"/>
  <c r="X6" i="49"/>
  <c r="Y6" i="49"/>
  <c r="Z6" i="49"/>
  <c r="AA6" i="49"/>
  <c r="AB6" i="49"/>
  <c r="AC6" i="49"/>
  <c r="AD6" i="49"/>
  <c r="AE6" i="49"/>
  <c r="AF6" i="49"/>
  <c r="AG6" i="49"/>
  <c r="AH6" i="49"/>
  <c r="AI6" i="49"/>
  <c r="AJ6" i="49"/>
  <c r="C7" i="49"/>
  <c r="D7" i="49"/>
  <c r="E7" i="49"/>
  <c r="F7" i="49"/>
  <c r="G7" i="49"/>
  <c r="H7" i="49"/>
  <c r="I7" i="49"/>
  <c r="J7" i="49"/>
  <c r="K7" i="49"/>
  <c r="L7" i="49"/>
  <c r="M7" i="49"/>
  <c r="N7" i="49"/>
  <c r="O7" i="49"/>
  <c r="P7" i="49"/>
  <c r="Q7" i="49"/>
  <c r="R7" i="49"/>
  <c r="S7" i="49"/>
  <c r="T7" i="49"/>
  <c r="U7" i="49"/>
  <c r="V7" i="49"/>
  <c r="W7" i="49"/>
  <c r="X7" i="49"/>
  <c r="Y7" i="49"/>
  <c r="Z7" i="49"/>
  <c r="AA7" i="49"/>
  <c r="AB7" i="49"/>
  <c r="AC7" i="49"/>
  <c r="AD7" i="49"/>
  <c r="AE7" i="49"/>
  <c r="AF7" i="49"/>
  <c r="AG7" i="49"/>
  <c r="AH7" i="49"/>
  <c r="AI7" i="49"/>
  <c r="AJ7" i="49"/>
  <c r="C8" i="49"/>
  <c r="D8" i="49"/>
  <c r="E8" i="49"/>
  <c r="F8" i="49"/>
  <c r="G8" i="49"/>
  <c r="H8" i="49"/>
  <c r="I8" i="49"/>
  <c r="J8" i="49"/>
  <c r="K8" i="49"/>
  <c r="L8" i="49"/>
  <c r="M8" i="49"/>
  <c r="N8" i="49"/>
  <c r="O8" i="49"/>
  <c r="P8" i="49"/>
  <c r="Q8" i="49"/>
  <c r="R8" i="49"/>
  <c r="S8" i="49"/>
  <c r="T8" i="49"/>
  <c r="U8" i="49"/>
  <c r="V8" i="49"/>
  <c r="W8" i="49"/>
  <c r="X8" i="49"/>
  <c r="Y8" i="49"/>
  <c r="Z8" i="49"/>
  <c r="AA8" i="49"/>
  <c r="AB8" i="49"/>
  <c r="AC8" i="49"/>
  <c r="AD8" i="49"/>
  <c r="AE8" i="49"/>
  <c r="AF8" i="49"/>
  <c r="AG8" i="49"/>
  <c r="AH8" i="49"/>
  <c r="AI8" i="49"/>
  <c r="AJ8" i="49"/>
  <c r="B3" i="49"/>
  <c r="B4" i="49"/>
  <c r="B5" i="49"/>
  <c r="B6" i="49"/>
  <c r="B7" i="49"/>
  <c r="B8" i="49"/>
  <c r="B2" i="49"/>
  <c r="C2" i="48"/>
  <c r="D2" i="48"/>
  <c r="E2" i="48"/>
  <c r="F2" i="48"/>
  <c r="G2" i="48"/>
  <c r="H2" i="48"/>
  <c r="I2" i="48"/>
  <c r="J2" i="48"/>
  <c r="K2" i="48"/>
  <c r="L2" i="48"/>
  <c r="M2" i="48"/>
  <c r="N2" i="48"/>
  <c r="O2" i="48"/>
  <c r="P2" i="48"/>
  <c r="Q2" i="48"/>
  <c r="R2" i="48"/>
  <c r="S2" i="48"/>
  <c r="T2" i="48"/>
  <c r="U2" i="48"/>
  <c r="V2" i="48"/>
  <c r="W2" i="48"/>
  <c r="X2" i="48"/>
  <c r="Y2" i="48"/>
  <c r="Z2" i="48"/>
  <c r="AA2" i="48"/>
  <c r="AB2" i="48"/>
  <c r="AC2" i="48"/>
  <c r="AD2" i="48"/>
  <c r="AE2" i="48"/>
  <c r="AF2" i="48"/>
  <c r="AG2" i="48"/>
  <c r="AH2" i="48"/>
  <c r="AI2" i="48"/>
  <c r="AJ2" i="48"/>
  <c r="C3" i="48"/>
  <c r="D3" i="48"/>
  <c r="E3" i="48"/>
  <c r="F3" i="48"/>
  <c r="G3" i="48"/>
  <c r="H3" i="48"/>
  <c r="I3" i="48"/>
  <c r="J3" i="48"/>
  <c r="K3" i="48"/>
  <c r="L3" i="48"/>
  <c r="M3" i="48"/>
  <c r="N3" i="48"/>
  <c r="O3" i="48"/>
  <c r="P3" i="48"/>
  <c r="Q3" i="48"/>
  <c r="R3" i="48"/>
  <c r="S3" i="48"/>
  <c r="T3" i="48"/>
  <c r="U3" i="48"/>
  <c r="V3" i="48"/>
  <c r="W3" i="48"/>
  <c r="X3" i="48"/>
  <c r="Y3" i="48"/>
  <c r="Z3" i="48"/>
  <c r="AA3" i="48"/>
  <c r="AB3" i="48"/>
  <c r="AC3" i="48"/>
  <c r="AD3" i="48"/>
  <c r="AE3" i="48"/>
  <c r="AF3" i="48"/>
  <c r="AG3" i="48"/>
  <c r="AH3" i="48"/>
  <c r="AI3" i="48"/>
  <c r="AJ3" i="48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Z4" i="48"/>
  <c r="AA4" i="48"/>
  <c r="AB4" i="48"/>
  <c r="AC4" i="48"/>
  <c r="AD4" i="48"/>
  <c r="AE4" i="48"/>
  <c r="AF4" i="48"/>
  <c r="AG4" i="48"/>
  <c r="AH4" i="48"/>
  <c r="AI4" i="48"/>
  <c r="AJ4" i="48"/>
  <c r="C5" i="48"/>
  <c r="D5" i="48"/>
  <c r="E5" i="48"/>
  <c r="F5" i="48"/>
  <c r="G5" i="48"/>
  <c r="H5" i="48"/>
  <c r="I5" i="48"/>
  <c r="J5" i="48"/>
  <c r="K5" i="48"/>
  <c r="L5" i="48"/>
  <c r="M5" i="48"/>
  <c r="N5" i="48"/>
  <c r="O5" i="48"/>
  <c r="P5" i="48"/>
  <c r="Q5" i="48"/>
  <c r="R5" i="48"/>
  <c r="S5" i="48"/>
  <c r="T5" i="48"/>
  <c r="U5" i="48"/>
  <c r="V5" i="48"/>
  <c r="W5" i="48"/>
  <c r="X5" i="48"/>
  <c r="Y5" i="48"/>
  <c r="Z5" i="48"/>
  <c r="AA5" i="48"/>
  <c r="AB5" i="48"/>
  <c r="AC5" i="48"/>
  <c r="AD5" i="48"/>
  <c r="AE5" i="48"/>
  <c r="AF5" i="48"/>
  <c r="AG5" i="48"/>
  <c r="AH5" i="48"/>
  <c r="AI5" i="48"/>
  <c r="AJ5" i="48"/>
  <c r="C6" i="48"/>
  <c r="D6" i="48"/>
  <c r="E6" i="48"/>
  <c r="F6" i="48"/>
  <c r="G6" i="48"/>
  <c r="H6" i="48"/>
  <c r="I6" i="48"/>
  <c r="J6" i="48"/>
  <c r="K6" i="48"/>
  <c r="L6" i="48"/>
  <c r="M6" i="48"/>
  <c r="N6" i="48"/>
  <c r="O6" i="48"/>
  <c r="P6" i="48"/>
  <c r="Q6" i="48"/>
  <c r="R6" i="48"/>
  <c r="S6" i="48"/>
  <c r="T6" i="48"/>
  <c r="U6" i="48"/>
  <c r="V6" i="48"/>
  <c r="W6" i="48"/>
  <c r="X6" i="48"/>
  <c r="Y6" i="48"/>
  <c r="Z6" i="48"/>
  <c r="AA6" i="48"/>
  <c r="AB6" i="48"/>
  <c r="AC6" i="48"/>
  <c r="AD6" i="48"/>
  <c r="AE6" i="48"/>
  <c r="AF6" i="48"/>
  <c r="AG6" i="48"/>
  <c r="AH6" i="48"/>
  <c r="AI6" i="48"/>
  <c r="AJ6" i="48"/>
  <c r="C7" i="48"/>
  <c r="D7" i="48"/>
  <c r="E7" i="48"/>
  <c r="F7" i="48"/>
  <c r="G7" i="48"/>
  <c r="H7" i="48"/>
  <c r="I7" i="48"/>
  <c r="J7" i="48"/>
  <c r="K7" i="48"/>
  <c r="L7" i="48"/>
  <c r="M7" i="48"/>
  <c r="N7" i="48"/>
  <c r="O7" i="48"/>
  <c r="P7" i="48"/>
  <c r="Q7" i="48"/>
  <c r="R7" i="48"/>
  <c r="S7" i="48"/>
  <c r="T7" i="48"/>
  <c r="U7" i="48"/>
  <c r="V7" i="48"/>
  <c r="W7" i="48"/>
  <c r="X7" i="48"/>
  <c r="Y7" i="48"/>
  <c r="Z7" i="48"/>
  <c r="AA7" i="48"/>
  <c r="AB7" i="48"/>
  <c r="AC7" i="48"/>
  <c r="AD7" i="48"/>
  <c r="AE7" i="48"/>
  <c r="AF7" i="48"/>
  <c r="AG7" i="48"/>
  <c r="AH7" i="48"/>
  <c r="AI7" i="48"/>
  <c r="AJ7" i="48"/>
  <c r="C8" i="48"/>
  <c r="D8" i="48"/>
  <c r="E8" i="48"/>
  <c r="F8" i="48"/>
  <c r="G8" i="48"/>
  <c r="H8" i="48"/>
  <c r="I8" i="48"/>
  <c r="J8" i="48"/>
  <c r="K8" i="48"/>
  <c r="L8" i="48"/>
  <c r="M8" i="48"/>
  <c r="N8" i="48"/>
  <c r="O8" i="48"/>
  <c r="P8" i="48"/>
  <c r="Q8" i="48"/>
  <c r="R8" i="48"/>
  <c r="S8" i="48"/>
  <c r="T8" i="48"/>
  <c r="U8" i="48"/>
  <c r="V8" i="48"/>
  <c r="W8" i="48"/>
  <c r="X8" i="48"/>
  <c r="Y8" i="48"/>
  <c r="Z8" i="48"/>
  <c r="AA8" i="48"/>
  <c r="AB8" i="48"/>
  <c r="AC8" i="48"/>
  <c r="AD8" i="48"/>
  <c r="AE8" i="48"/>
  <c r="AF8" i="48"/>
  <c r="AG8" i="48"/>
  <c r="AH8" i="48"/>
  <c r="AI8" i="48"/>
  <c r="AJ8" i="48"/>
  <c r="B3" i="48"/>
  <c r="B4" i="48"/>
  <c r="B5" i="48"/>
  <c r="B6" i="48"/>
  <c r="B7" i="48"/>
  <c r="B8" i="48"/>
  <c r="B2" i="48"/>
  <c r="C2" i="47"/>
  <c r="D2" i="47"/>
  <c r="E2" i="47"/>
  <c r="F2" i="47"/>
  <c r="G2" i="47"/>
  <c r="H2" i="47"/>
  <c r="I2" i="47"/>
  <c r="J2" i="47"/>
  <c r="K2" i="47"/>
  <c r="L2" i="47"/>
  <c r="M2" i="47"/>
  <c r="N2" i="47"/>
  <c r="O2" i="47"/>
  <c r="P2" i="47"/>
  <c r="Q2" i="47"/>
  <c r="R2" i="47"/>
  <c r="S2" i="47"/>
  <c r="T2" i="47"/>
  <c r="U2" i="47"/>
  <c r="V2" i="47"/>
  <c r="W2" i="47"/>
  <c r="X2" i="47"/>
  <c r="Y2" i="47"/>
  <c r="Z2" i="47"/>
  <c r="AA2" i="47"/>
  <c r="AB2" i="47"/>
  <c r="AC2" i="47"/>
  <c r="AD2" i="47"/>
  <c r="AE2" i="47"/>
  <c r="AF2" i="47"/>
  <c r="AG2" i="47"/>
  <c r="AH2" i="47"/>
  <c r="AI2" i="47"/>
  <c r="AJ2" i="47"/>
  <c r="C3" i="47"/>
  <c r="D3" i="47"/>
  <c r="E3" i="47"/>
  <c r="F3" i="47"/>
  <c r="G3" i="47"/>
  <c r="H3" i="47"/>
  <c r="I3" i="47"/>
  <c r="J3" i="47"/>
  <c r="K3" i="47"/>
  <c r="L3" i="47"/>
  <c r="M3" i="47"/>
  <c r="N3" i="47"/>
  <c r="O3" i="47"/>
  <c r="P3" i="47"/>
  <c r="Q3" i="47"/>
  <c r="R3" i="47"/>
  <c r="S3" i="47"/>
  <c r="T3" i="47"/>
  <c r="U3" i="47"/>
  <c r="V3" i="47"/>
  <c r="W3" i="47"/>
  <c r="X3" i="47"/>
  <c r="Y3" i="47"/>
  <c r="Z3" i="47"/>
  <c r="AA3" i="47"/>
  <c r="AB3" i="47"/>
  <c r="AC3" i="47"/>
  <c r="AD3" i="47"/>
  <c r="AE3" i="47"/>
  <c r="AF3" i="47"/>
  <c r="AG3" i="47"/>
  <c r="AH3" i="47"/>
  <c r="AI3" i="47"/>
  <c r="AJ3" i="47"/>
  <c r="C4" i="47"/>
  <c r="D4" i="47"/>
  <c r="E4" i="47"/>
  <c r="F4" i="47"/>
  <c r="G4" i="47"/>
  <c r="H4" i="47"/>
  <c r="I4" i="47"/>
  <c r="J4" i="47"/>
  <c r="K4" i="47"/>
  <c r="L4" i="47"/>
  <c r="M4" i="47"/>
  <c r="N4" i="47"/>
  <c r="O4" i="47"/>
  <c r="P4" i="47"/>
  <c r="Q4" i="47"/>
  <c r="R4" i="47"/>
  <c r="S4" i="47"/>
  <c r="T4" i="47"/>
  <c r="U4" i="47"/>
  <c r="V4" i="47"/>
  <c r="W4" i="47"/>
  <c r="X4" i="47"/>
  <c r="Y4" i="47"/>
  <c r="Z4" i="47"/>
  <c r="AA4" i="47"/>
  <c r="AB4" i="47"/>
  <c r="AC4" i="47"/>
  <c r="AD4" i="47"/>
  <c r="AE4" i="47"/>
  <c r="AF4" i="47"/>
  <c r="AG4" i="47"/>
  <c r="AH4" i="47"/>
  <c r="AI4" i="47"/>
  <c r="AJ4" i="47"/>
  <c r="C5" i="47"/>
  <c r="D5" i="47"/>
  <c r="E5" i="47"/>
  <c r="F5" i="47"/>
  <c r="G5" i="47"/>
  <c r="H5" i="47"/>
  <c r="I5" i="47"/>
  <c r="J5" i="47"/>
  <c r="K5" i="47"/>
  <c r="L5" i="47"/>
  <c r="M5" i="47"/>
  <c r="N5" i="47"/>
  <c r="O5" i="47"/>
  <c r="P5" i="47"/>
  <c r="Q5" i="47"/>
  <c r="R5" i="47"/>
  <c r="S5" i="47"/>
  <c r="T5" i="47"/>
  <c r="U5" i="47"/>
  <c r="V5" i="47"/>
  <c r="W5" i="47"/>
  <c r="X5" i="47"/>
  <c r="Y5" i="47"/>
  <c r="Z5" i="47"/>
  <c r="AA5" i="47"/>
  <c r="AB5" i="47"/>
  <c r="AC5" i="47"/>
  <c r="AD5" i="47"/>
  <c r="AE5" i="47"/>
  <c r="AF5" i="47"/>
  <c r="AG5" i="47"/>
  <c r="AH5" i="47"/>
  <c r="AI5" i="47"/>
  <c r="AJ5" i="47"/>
  <c r="C6" i="47"/>
  <c r="D6" i="47"/>
  <c r="E6" i="47"/>
  <c r="F6" i="47"/>
  <c r="G6" i="47"/>
  <c r="H6" i="47"/>
  <c r="I6" i="47"/>
  <c r="J6" i="47"/>
  <c r="K6" i="47"/>
  <c r="L6" i="47"/>
  <c r="M6" i="47"/>
  <c r="N6" i="47"/>
  <c r="O6" i="47"/>
  <c r="P6" i="47"/>
  <c r="Q6" i="47"/>
  <c r="R6" i="47"/>
  <c r="S6" i="47"/>
  <c r="T6" i="47"/>
  <c r="U6" i="47"/>
  <c r="V6" i="47"/>
  <c r="W6" i="47"/>
  <c r="X6" i="47"/>
  <c r="Y6" i="47"/>
  <c r="Z6" i="47"/>
  <c r="AA6" i="47"/>
  <c r="AB6" i="47"/>
  <c r="AC6" i="47"/>
  <c r="AD6" i="47"/>
  <c r="AE6" i="47"/>
  <c r="AF6" i="47"/>
  <c r="AG6" i="47"/>
  <c r="AH6" i="47"/>
  <c r="AI6" i="47"/>
  <c r="AJ6" i="47"/>
  <c r="C7" i="47"/>
  <c r="D7" i="47"/>
  <c r="E7" i="47"/>
  <c r="F7" i="47"/>
  <c r="G7" i="47"/>
  <c r="H7" i="47"/>
  <c r="I7" i="47"/>
  <c r="J7" i="47"/>
  <c r="K7" i="47"/>
  <c r="L7" i="47"/>
  <c r="M7" i="47"/>
  <c r="N7" i="47"/>
  <c r="O7" i="47"/>
  <c r="P7" i="47"/>
  <c r="Q7" i="47"/>
  <c r="R7" i="47"/>
  <c r="S7" i="47"/>
  <c r="T7" i="47"/>
  <c r="U7" i="47"/>
  <c r="V7" i="47"/>
  <c r="W7" i="47"/>
  <c r="X7" i="47"/>
  <c r="Y7" i="47"/>
  <c r="Z7" i="47"/>
  <c r="AA7" i="47"/>
  <c r="AB7" i="47"/>
  <c r="AC7" i="47"/>
  <c r="AD7" i="47"/>
  <c r="AE7" i="47"/>
  <c r="AF7" i="47"/>
  <c r="AG7" i="47"/>
  <c r="AH7" i="47"/>
  <c r="AI7" i="47"/>
  <c r="AJ7" i="47"/>
  <c r="C8" i="47"/>
  <c r="D8" i="47"/>
  <c r="E8" i="47"/>
  <c r="F8" i="47"/>
  <c r="G8" i="47"/>
  <c r="H8" i="47"/>
  <c r="I8" i="47"/>
  <c r="J8" i="47"/>
  <c r="K8" i="47"/>
  <c r="L8" i="47"/>
  <c r="M8" i="47"/>
  <c r="N8" i="47"/>
  <c r="O8" i="47"/>
  <c r="P8" i="47"/>
  <c r="Q8" i="47"/>
  <c r="R8" i="47"/>
  <c r="S8" i="47"/>
  <c r="T8" i="47"/>
  <c r="U8" i="47"/>
  <c r="V8" i="47"/>
  <c r="W8" i="47"/>
  <c r="X8" i="47"/>
  <c r="Y8" i="47"/>
  <c r="Z8" i="47"/>
  <c r="AA8" i="47"/>
  <c r="AB8" i="47"/>
  <c r="AC8" i="47"/>
  <c r="AD8" i="47"/>
  <c r="AE8" i="47"/>
  <c r="AF8" i="47"/>
  <c r="AG8" i="47"/>
  <c r="AH8" i="47"/>
  <c r="AI8" i="47"/>
  <c r="AJ8" i="47"/>
  <c r="B3" i="47"/>
  <c r="B4" i="47"/>
  <c r="B5" i="47"/>
  <c r="B6" i="47"/>
  <c r="B7" i="47"/>
  <c r="B8" i="47"/>
  <c r="B2" i="47"/>
  <c r="D2" i="43"/>
  <c r="E2" i="43"/>
  <c r="F2" i="43"/>
  <c r="G2" i="43"/>
  <c r="G4" i="43" s="1"/>
  <c r="H2" i="43"/>
  <c r="I2" i="43"/>
  <c r="J2" i="43"/>
  <c r="K2" i="43"/>
  <c r="K4" i="43" s="1"/>
  <c r="L2" i="43"/>
  <c r="M2" i="43"/>
  <c r="N2" i="43"/>
  <c r="O2" i="43"/>
  <c r="O4" i="43" s="1"/>
  <c r="P2" i="43"/>
  <c r="Q2" i="43"/>
  <c r="R2" i="43"/>
  <c r="S2" i="43"/>
  <c r="S4" i="43" s="1"/>
  <c r="T2" i="43"/>
  <c r="U2" i="43"/>
  <c r="V2" i="43"/>
  <c r="W2" i="43"/>
  <c r="W4" i="43" s="1"/>
  <c r="X2" i="43"/>
  <c r="Y2" i="43"/>
  <c r="Z2" i="43"/>
  <c r="AA2" i="43"/>
  <c r="AA4" i="43" s="1"/>
  <c r="AB2" i="43"/>
  <c r="AC2" i="43"/>
  <c r="AD2" i="43"/>
  <c r="AE2" i="43"/>
  <c r="AE4" i="43" s="1"/>
  <c r="AF2" i="43"/>
  <c r="AG2" i="43"/>
  <c r="AH2" i="43"/>
  <c r="AI2" i="43"/>
  <c r="AI4" i="43" s="1"/>
  <c r="AJ2" i="43"/>
  <c r="D4" i="43"/>
  <c r="E4" i="43"/>
  <c r="F4" i="43"/>
  <c r="H4" i="43"/>
  <c r="I4" i="43"/>
  <c r="J4" i="43"/>
  <c r="L4" i="43"/>
  <c r="M4" i="43"/>
  <c r="N4" i="43"/>
  <c r="P4" i="43"/>
  <c r="Q4" i="43"/>
  <c r="R4" i="43"/>
  <c r="T4" i="43"/>
  <c r="U4" i="43"/>
  <c r="V4" i="43"/>
  <c r="X4" i="43"/>
  <c r="Y4" i="43"/>
  <c r="Z4" i="43"/>
  <c r="AB4" i="43"/>
  <c r="AC4" i="43"/>
  <c r="AD4" i="43"/>
  <c r="AF4" i="43"/>
  <c r="AG4" i="43"/>
  <c r="AH4" i="43"/>
  <c r="AJ4" i="43"/>
  <c r="D6" i="43"/>
  <c r="E6" i="43"/>
  <c r="F6" i="43"/>
  <c r="H6" i="43"/>
  <c r="I6" i="43"/>
  <c r="J6" i="43"/>
  <c r="L6" i="43"/>
  <c r="M6" i="43"/>
  <c r="N6" i="43"/>
  <c r="P6" i="43"/>
  <c r="Q6" i="43"/>
  <c r="R6" i="43"/>
  <c r="T6" i="43"/>
  <c r="U6" i="43"/>
  <c r="V6" i="43"/>
  <c r="X6" i="43"/>
  <c r="Y6" i="43"/>
  <c r="Z6" i="43"/>
  <c r="AB6" i="43"/>
  <c r="AC6" i="43"/>
  <c r="AD6" i="43"/>
  <c r="AF6" i="43"/>
  <c r="AG6" i="43"/>
  <c r="AH6" i="43"/>
  <c r="AJ6" i="43"/>
  <c r="C2" i="43"/>
  <c r="C4" i="43"/>
  <c r="C6" i="43"/>
  <c r="B6" i="43"/>
  <c r="B4" i="43"/>
  <c r="D4" i="41"/>
  <c r="E4" i="41"/>
  <c r="F4" i="41"/>
  <c r="G4" i="41"/>
  <c r="H4" i="41"/>
  <c r="I4" i="41"/>
  <c r="J4" i="41"/>
  <c r="K4" i="41"/>
  <c r="L4" i="41"/>
  <c r="M4" i="41"/>
  <c r="N4" i="41"/>
  <c r="O4" i="41"/>
  <c r="P4" i="41"/>
  <c r="Q4" i="41"/>
  <c r="R4" i="41"/>
  <c r="S4" i="41"/>
  <c r="T4" i="41"/>
  <c r="U4" i="41"/>
  <c r="V4" i="41"/>
  <c r="W4" i="41"/>
  <c r="X4" i="41"/>
  <c r="Y4" i="41"/>
  <c r="Z4" i="41"/>
  <c r="AA4" i="41"/>
  <c r="AB4" i="41"/>
  <c r="AC4" i="41"/>
  <c r="AD4" i="41"/>
  <c r="AE4" i="41"/>
  <c r="AF4" i="41"/>
  <c r="AG4" i="41"/>
  <c r="AH4" i="41"/>
  <c r="AI4" i="41"/>
  <c r="AJ4" i="41"/>
  <c r="D6" i="41"/>
  <c r="E6" i="41"/>
  <c r="F6" i="41"/>
  <c r="G6" i="41"/>
  <c r="H6" i="41"/>
  <c r="I6" i="41"/>
  <c r="J6" i="41"/>
  <c r="K6" i="41"/>
  <c r="L6" i="41"/>
  <c r="M6" i="41"/>
  <c r="N6" i="41"/>
  <c r="O6" i="41"/>
  <c r="P6" i="41"/>
  <c r="Q6" i="41"/>
  <c r="R6" i="41"/>
  <c r="S6" i="41"/>
  <c r="T6" i="41"/>
  <c r="U6" i="41"/>
  <c r="V6" i="41"/>
  <c r="W6" i="41"/>
  <c r="X6" i="41"/>
  <c r="Y6" i="41"/>
  <c r="Z6" i="41"/>
  <c r="AA6" i="41"/>
  <c r="AB6" i="41"/>
  <c r="AC6" i="41"/>
  <c r="AD6" i="41"/>
  <c r="AE6" i="41"/>
  <c r="AF6" i="41"/>
  <c r="AG6" i="41"/>
  <c r="AH6" i="41"/>
  <c r="AI6" i="41"/>
  <c r="AJ6" i="41"/>
  <c r="C4" i="41"/>
  <c r="C6" i="41"/>
  <c r="B6" i="41"/>
  <c r="B4" i="41"/>
  <c r="D3" i="37"/>
  <c r="E3" i="37"/>
  <c r="F3" i="37"/>
  <c r="G3" i="37"/>
  <c r="H3" i="37"/>
  <c r="I3" i="37"/>
  <c r="J3" i="37"/>
  <c r="K3" i="37"/>
  <c r="L3" i="37"/>
  <c r="M3" i="37"/>
  <c r="N3" i="37"/>
  <c r="O3" i="37"/>
  <c r="P3" i="37"/>
  <c r="Q3" i="37"/>
  <c r="R3" i="37"/>
  <c r="S3" i="37"/>
  <c r="T3" i="37"/>
  <c r="U3" i="37"/>
  <c r="V3" i="37"/>
  <c r="W3" i="37"/>
  <c r="X3" i="37"/>
  <c r="Y3" i="37"/>
  <c r="Z3" i="37"/>
  <c r="AA3" i="37"/>
  <c r="AB3" i="37"/>
  <c r="AC3" i="37"/>
  <c r="AD3" i="37"/>
  <c r="AE3" i="37"/>
  <c r="AF3" i="37"/>
  <c r="AG3" i="37"/>
  <c r="AH3" i="37"/>
  <c r="AI3" i="37"/>
  <c r="AJ3" i="37"/>
  <c r="D5" i="37"/>
  <c r="E5" i="37"/>
  <c r="F5" i="37"/>
  <c r="G5" i="37"/>
  <c r="H5" i="37"/>
  <c r="I5" i="37"/>
  <c r="J5" i="37"/>
  <c r="K5" i="37"/>
  <c r="L5" i="37"/>
  <c r="M5" i="37"/>
  <c r="N5" i="37"/>
  <c r="O5" i="37"/>
  <c r="P5" i="37"/>
  <c r="Q5" i="37"/>
  <c r="R5" i="37"/>
  <c r="S5" i="37"/>
  <c r="T5" i="37"/>
  <c r="U5" i="37"/>
  <c r="V5" i="37"/>
  <c r="W5" i="37"/>
  <c r="X5" i="37"/>
  <c r="Y5" i="37"/>
  <c r="Z5" i="37"/>
  <c r="AA5" i="37"/>
  <c r="AB5" i="37"/>
  <c r="AC5" i="37"/>
  <c r="AD5" i="37"/>
  <c r="AE5" i="37"/>
  <c r="AF5" i="37"/>
  <c r="AG5" i="37"/>
  <c r="AH5" i="37"/>
  <c r="AI5" i="37"/>
  <c r="AJ5" i="37"/>
  <c r="D7" i="37"/>
  <c r="E7" i="37"/>
  <c r="F7" i="37"/>
  <c r="G7" i="37"/>
  <c r="H7" i="37"/>
  <c r="I7" i="37"/>
  <c r="J7" i="37"/>
  <c r="K7" i="37"/>
  <c r="L7" i="37"/>
  <c r="M7" i="37"/>
  <c r="N7" i="37"/>
  <c r="O7" i="37"/>
  <c r="P7" i="37"/>
  <c r="Q7" i="37"/>
  <c r="R7" i="37"/>
  <c r="S7" i="37"/>
  <c r="T7" i="37"/>
  <c r="U7" i="37"/>
  <c r="V7" i="37"/>
  <c r="W7" i="37"/>
  <c r="X7" i="37"/>
  <c r="Y7" i="37"/>
  <c r="Z7" i="37"/>
  <c r="AA7" i="37"/>
  <c r="AB7" i="37"/>
  <c r="AC7" i="37"/>
  <c r="AD7" i="37"/>
  <c r="AE7" i="37"/>
  <c r="AF7" i="37"/>
  <c r="AG7" i="37"/>
  <c r="AH7" i="37"/>
  <c r="AI7" i="37"/>
  <c r="AJ7" i="37"/>
  <c r="C3" i="37"/>
  <c r="C5" i="37"/>
  <c r="C7" i="37"/>
  <c r="B7" i="37"/>
  <c r="B5" i="37"/>
  <c r="B3" i="37"/>
  <c r="D4" i="36"/>
  <c r="E4" i="36"/>
  <c r="F4" i="36"/>
  <c r="G4" i="36"/>
  <c r="H4" i="36"/>
  <c r="I4" i="36"/>
  <c r="J4" i="36"/>
  <c r="K4" i="36"/>
  <c r="L4" i="36"/>
  <c r="M4" i="36"/>
  <c r="N4" i="36"/>
  <c r="O4" i="36"/>
  <c r="P4" i="36"/>
  <c r="Q4" i="36"/>
  <c r="R4" i="36"/>
  <c r="S4" i="36"/>
  <c r="T4" i="36"/>
  <c r="U4" i="36"/>
  <c r="V4" i="36"/>
  <c r="W4" i="36"/>
  <c r="X4" i="36"/>
  <c r="Y4" i="36"/>
  <c r="Z4" i="36"/>
  <c r="AA4" i="36"/>
  <c r="AB4" i="36"/>
  <c r="AC4" i="36"/>
  <c r="AD4" i="36"/>
  <c r="AE4" i="36"/>
  <c r="AF4" i="36"/>
  <c r="AG4" i="36"/>
  <c r="AH4" i="36"/>
  <c r="AI4" i="36"/>
  <c r="AJ4" i="36"/>
  <c r="D5" i="36"/>
  <c r="E5" i="36"/>
  <c r="F5" i="36"/>
  <c r="G5" i="36"/>
  <c r="H5" i="36"/>
  <c r="I5" i="36"/>
  <c r="J5" i="36"/>
  <c r="K5" i="36"/>
  <c r="L5" i="36"/>
  <c r="M5" i="36"/>
  <c r="N5" i="36"/>
  <c r="O5" i="36"/>
  <c r="P5" i="36"/>
  <c r="Q5" i="36"/>
  <c r="R5" i="36"/>
  <c r="S5" i="36"/>
  <c r="T5" i="36"/>
  <c r="U5" i="36"/>
  <c r="V5" i="36"/>
  <c r="W5" i="36"/>
  <c r="X5" i="36"/>
  <c r="Y5" i="36"/>
  <c r="Z5" i="36"/>
  <c r="AA5" i="36"/>
  <c r="AB5" i="36"/>
  <c r="AC5" i="36"/>
  <c r="AD5" i="36"/>
  <c r="AE5" i="36"/>
  <c r="AF5" i="36"/>
  <c r="AG5" i="36"/>
  <c r="AH5" i="36"/>
  <c r="AI5" i="36"/>
  <c r="AJ5" i="36"/>
  <c r="D7" i="36"/>
  <c r="E7" i="36"/>
  <c r="F7" i="36"/>
  <c r="G7" i="36"/>
  <c r="H7" i="36"/>
  <c r="I7" i="36"/>
  <c r="J7" i="36"/>
  <c r="K7" i="36"/>
  <c r="L7" i="36"/>
  <c r="M7" i="36"/>
  <c r="N7" i="36"/>
  <c r="O7" i="36"/>
  <c r="P7" i="36"/>
  <c r="Q7" i="36"/>
  <c r="R7" i="36"/>
  <c r="S7" i="36"/>
  <c r="T7" i="36"/>
  <c r="U7" i="36"/>
  <c r="V7" i="36"/>
  <c r="W7" i="36"/>
  <c r="X7" i="36"/>
  <c r="Y7" i="36"/>
  <c r="Z7" i="36"/>
  <c r="AA7" i="36"/>
  <c r="AB7" i="36"/>
  <c r="AC7" i="36"/>
  <c r="AD7" i="36"/>
  <c r="AE7" i="36"/>
  <c r="AF7" i="36"/>
  <c r="AG7" i="36"/>
  <c r="AH7" i="36"/>
  <c r="AI7" i="36"/>
  <c r="AJ7" i="36"/>
  <c r="C4" i="36"/>
  <c r="C5" i="36"/>
  <c r="C7" i="36"/>
  <c r="B5" i="36"/>
  <c r="B7" i="36"/>
  <c r="B4" i="36"/>
  <c r="C3" i="35"/>
  <c r="D3" i="35"/>
  <c r="E3" i="35"/>
  <c r="F3" i="35"/>
  <c r="G3" i="35"/>
  <c r="H3" i="35"/>
  <c r="I3" i="35"/>
  <c r="J3" i="35"/>
  <c r="K3" i="35"/>
  <c r="L3" i="35"/>
  <c r="M3" i="35"/>
  <c r="N3" i="35"/>
  <c r="O3" i="35"/>
  <c r="P3" i="35"/>
  <c r="Q3" i="35"/>
  <c r="R3" i="35"/>
  <c r="S3" i="35"/>
  <c r="T3" i="35"/>
  <c r="U3" i="35"/>
  <c r="V3" i="35"/>
  <c r="W3" i="35"/>
  <c r="X3" i="35"/>
  <c r="Y3" i="35"/>
  <c r="Z3" i="35"/>
  <c r="AA3" i="35"/>
  <c r="AB3" i="35"/>
  <c r="AC3" i="35"/>
  <c r="AD3" i="35"/>
  <c r="AE3" i="35"/>
  <c r="AF3" i="35"/>
  <c r="AG3" i="35"/>
  <c r="AH3" i="35"/>
  <c r="AI3" i="35"/>
  <c r="AJ3" i="35"/>
  <c r="B3" i="35"/>
  <c r="C7" i="35"/>
  <c r="D7" i="35"/>
  <c r="E7" i="35"/>
  <c r="F7" i="35"/>
  <c r="G7" i="35"/>
  <c r="H7" i="35"/>
  <c r="I7" i="35"/>
  <c r="J7" i="35"/>
  <c r="K7" i="35"/>
  <c r="L7" i="35"/>
  <c r="M7" i="35"/>
  <c r="N7" i="35"/>
  <c r="O7" i="35"/>
  <c r="P7" i="35"/>
  <c r="Q7" i="35"/>
  <c r="R7" i="35"/>
  <c r="S7" i="35"/>
  <c r="T7" i="35"/>
  <c r="U7" i="35"/>
  <c r="V7" i="35"/>
  <c r="W7" i="35"/>
  <c r="X7" i="35"/>
  <c r="Y7" i="35"/>
  <c r="Z7" i="35"/>
  <c r="AA7" i="35"/>
  <c r="AB7" i="35"/>
  <c r="AC7" i="35"/>
  <c r="AD7" i="35"/>
  <c r="AE7" i="35"/>
  <c r="AF7" i="35"/>
  <c r="AG7" i="35"/>
  <c r="AH7" i="35"/>
  <c r="AI7" i="35"/>
  <c r="AJ7" i="35"/>
  <c r="C5" i="35"/>
  <c r="D5" i="35"/>
  <c r="E5" i="35"/>
  <c r="F5" i="35"/>
  <c r="G5" i="35"/>
  <c r="H5" i="35"/>
  <c r="I5" i="35"/>
  <c r="J5" i="35"/>
  <c r="K5" i="35"/>
  <c r="L5" i="35"/>
  <c r="M5" i="35"/>
  <c r="N5" i="35"/>
  <c r="O5" i="35"/>
  <c r="P5" i="35"/>
  <c r="Q5" i="35"/>
  <c r="R5" i="35"/>
  <c r="S5" i="35"/>
  <c r="T5" i="35"/>
  <c r="U5" i="35"/>
  <c r="V5" i="35"/>
  <c r="W5" i="35"/>
  <c r="X5" i="35"/>
  <c r="Y5" i="35"/>
  <c r="Z5" i="35"/>
  <c r="AA5" i="35"/>
  <c r="AB5" i="35"/>
  <c r="AC5" i="35"/>
  <c r="AD5" i="35"/>
  <c r="AE5" i="35"/>
  <c r="AF5" i="35"/>
  <c r="AG5" i="35"/>
  <c r="AH5" i="35"/>
  <c r="AI5" i="35"/>
  <c r="AJ5" i="35"/>
  <c r="B7" i="35"/>
  <c r="B5" i="35"/>
  <c r="C2" i="34"/>
  <c r="D2" i="34"/>
  <c r="E2" i="34"/>
  <c r="F2" i="34"/>
  <c r="G2" i="34"/>
  <c r="H2" i="34"/>
  <c r="I2" i="34"/>
  <c r="J2" i="34"/>
  <c r="K2" i="34"/>
  <c r="L2" i="34"/>
  <c r="M2" i="34"/>
  <c r="N2" i="34"/>
  <c r="O2" i="34"/>
  <c r="P2" i="34"/>
  <c r="Q2" i="34"/>
  <c r="R2" i="34"/>
  <c r="S2" i="34"/>
  <c r="T2" i="34"/>
  <c r="U2" i="34"/>
  <c r="V2" i="34"/>
  <c r="W2" i="34"/>
  <c r="X2" i="34"/>
  <c r="Y2" i="34"/>
  <c r="Z2" i="34"/>
  <c r="AA2" i="34"/>
  <c r="AB2" i="34"/>
  <c r="AC2" i="34"/>
  <c r="AD2" i="34"/>
  <c r="AE2" i="34"/>
  <c r="AF2" i="34"/>
  <c r="AG2" i="34"/>
  <c r="AH2" i="34"/>
  <c r="AI2" i="34"/>
  <c r="AJ2" i="34"/>
  <c r="C3" i="34"/>
  <c r="D3" i="34"/>
  <c r="E3" i="34"/>
  <c r="F3" i="34"/>
  <c r="G3" i="34"/>
  <c r="H3" i="34"/>
  <c r="I3" i="34"/>
  <c r="J3" i="34"/>
  <c r="K3" i="34"/>
  <c r="L3" i="34"/>
  <c r="M3" i="34"/>
  <c r="N3" i="34"/>
  <c r="O3" i="34"/>
  <c r="P3" i="34"/>
  <c r="Q3" i="34"/>
  <c r="R3" i="34"/>
  <c r="S3" i="34"/>
  <c r="T3" i="34"/>
  <c r="U3" i="34"/>
  <c r="V3" i="34"/>
  <c r="W3" i="34"/>
  <c r="X3" i="34"/>
  <c r="Y3" i="34"/>
  <c r="Z3" i="34"/>
  <c r="AA3" i="34"/>
  <c r="AB3" i="34"/>
  <c r="AC3" i="34"/>
  <c r="AD3" i="34"/>
  <c r="AE3" i="34"/>
  <c r="AF3" i="34"/>
  <c r="AG3" i="34"/>
  <c r="AH3" i="34"/>
  <c r="AI3" i="34"/>
  <c r="AJ3" i="34"/>
  <c r="C5" i="34"/>
  <c r="D5" i="34"/>
  <c r="E5" i="34"/>
  <c r="F5" i="34"/>
  <c r="G5" i="34"/>
  <c r="H5" i="34"/>
  <c r="I5" i="34"/>
  <c r="J5" i="34"/>
  <c r="K5" i="34"/>
  <c r="L5" i="34"/>
  <c r="M5" i="34"/>
  <c r="N5" i="34"/>
  <c r="O5" i="34"/>
  <c r="P5" i="34"/>
  <c r="Q5" i="34"/>
  <c r="R5" i="34"/>
  <c r="S5" i="34"/>
  <c r="T5" i="34"/>
  <c r="U5" i="34"/>
  <c r="V5" i="34"/>
  <c r="W5" i="34"/>
  <c r="X5" i="34"/>
  <c r="Y5" i="34"/>
  <c r="Z5" i="34"/>
  <c r="AA5" i="34"/>
  <c r="AB5" i="34"/>
  <c r="AC5" i="34"/>
  <c r="AD5" i="34"/>
  <c r="AE5" i="34"/>
  <c r="AF5" i="34"/>
  <c r="AG5" i="34"/>
  <c r="AH5" i="34"/>
  <c r="AI5" i="34"/>
  <c r="AJ5" i="34"/>
  <c r="C7" i="34"/>
  <c r="D7" i="34"/>
  <c r="E7" i="34"/>
  <c r="F7" i="34"/>
  <c r="G7" i="34"/>
  <c r="H7" i="34"/>
  <c r="I7" i="34"/>
  <c r="J7" i="34"/>
  <c r="K7" i="34"/>
  <c r="L7" i="34"/>
  <c r="M7" i="34"/>
  <c r="N7" i="34"/>
  <c r="O7" i="34"/>
  <c r="P7" i="34"/>
  <c r="Q7" i="34"/>
  <c r="R7" i="34"/>
  <c r="S7" i="34"/>
  <c r="T7" i="34"/>
  <c r="U7" i="34"/>
  <c r="V7" i="34"/>
  <c r="W7" i="34"/>
  <c r="X7" i="34"/>
  <c r="Y7" i="34"/>
  <c r="Z7" i="34"/>
  <c r="AA7" i="34"/>
  <c r="AB7" i="34"/>
  <c r="AC7" i="34"/>
  <c r="AD7" i="34"/>
  <c r="AE7" i="34"/>
  <c r="AF7" i="34"/>
  <c r="AG7" i="34"/>
  <c r="AH7" i="34"/>
  <c r="AI7" i="34"/>
  <c r="AJ7" i="34"/>
  <c r="B7" i="34"/>
  <c r="B5" i="34"/>
  <c r="B3" i="34"/>
  <c r="B2" i="34"/>
  <c r="AJ6" i="16"/>
  <c r="AI6" i="16"/>
  <c r="AH6" i="16"/>
  <c r="AG6" i="16"/>
  <c r="AF6" i="16"/>
  <c r="AE6" i="16"/>
  <c r="AD6" i="16"/>
  <c r="AC6" i="16"/>
  <c r="AB6" i="16"/>
  <c r="AA6" i="16"/>
  <c r="Z6" i="16"/>
  <c r="Y6" i="16"/>
  <c r="X6" i="16"/>
  <c r="W6" i="16"/>
  <c r="V6" i="16"/>
  <c r="U6" i="16"/>
  <c r="T6" i="16"/>
  <c r="S6" i="16"/>
  <c r="R6" i="16"/>
  <c r="Q6" i="16"/>
  <c r="P6" i="16"/>
  <c r="O6" i="16"/>
  <c r="N6" i="16"/>
  <c r="M6" i="16"/>
  <c r="L6" i="16"/>
  <c r="K6" i="16"/>
  <c r="J6" i="16"/>
  <c r="I6" i="16"/>
  <c r="H6" i="16"/>
  <c r="G6" i="16"/>
  <c r="F6" i="16"/>
  <c r="E6" i="16"/>
  <c r="D6" i="16"/>
  <c r="C6" i="16"/>
  <c r="AJ4" i="16"/>
  <c r="AI4" i="16"/>
  <c r="AH4" i="16"/>
  <c r="AG4" i="16"/>
  <c r="AF4" i="16"/>
  <c r="AE4" i="16"/>
  <c r="AD4" i="16"/>
  <c r="AC4" i="16"/>
  <c r="AB4" i="16"/>
  <c r="AA4" i="16"/>
  <c r="Z4" i="16"/>
  <c r="Y4" i="16"/>
  <c r="X4" i="16"/>
  <c r="W4" i="16"/>
  <c r="V4" i="16"/>
  <c r="U4" i="16"/>
  <c r="T4" i="16"/>
  <c r="S4" i="16"/>
  <c r="R4" i="16"/>
  <c r="Q4" i="16"/>
  <c r="P4" i="16"/>
  <c r="O4" i="16"/>
  <c r="N4" i="16"/>
  <c r="M4" i="16"/>
  <c r="L4" i="16"/>
  <c r="K4" i="16"/>
  <c r="J4" i="16"/>
  <c r="I4" i="16"/>
  <c r="H4" i="16"/>
  <c r="G4" i="16"/>
  <c r="F4" i="16"/>
  <c r="E4" i="16"/>
  <c r="D4" i="16"/>
  <c r="C4" i="16"/>
  <c r="B6" i="16"/>
  <c r="B4" i="16"/>
  <c r="AJ6" i="14"/>
  <c r="AI6" i="14"/>
  <c r="AH6" i="14"/>
  <c r="AG6" i="14"/>
  <c r="AF6" i="14"/>
  <c r="AE6" i="14"/>
  <c r="AD6" i="14"/>
  <c r="AC6" i="14"/>
  <c r="AB6" i="14"/>
  <c r="AA6" i="14"/>
  <c r="Z6" i="14"/>
  <c r="Y6" i="14"/>
  <c r="X6" i="14"/>
  <c r="W6" i="14"/>
  <c r="V6" i="14"/>
  <c r="U6" i="14"/>
  <c r="T6" i="14"/>
  <c r="S6" i="14"/>
  <c r="R6" i="14"/>
  <c r="Q6" i="14"/>
  <c r="P6" i="14"/>
  <c r="O6" i="14"/>
  <c r="N6" i="14"/>
  <c r="M6" i="14"/>
  <c r="L6" i="14"/>
  <c r="K6" i="14"/>
  <c r="J6" i="14"/>
  <c r="I6" i="14"/>
  <c r="H6" i="14"/>
  <c r="G6" i="14"/>
  <c r="F6" i="14"/>
  <c r="E6" i="14"/>
  <c r="D6" i="14"/>
  <c r="C6" i="14"/>
  <c r="AJ4" i="14"/>
  <c r="AI4" i="14"/>
  <c r="AH4" i="14"/>
  <c r="AG4" i="14"/>
  <c r="AF4" i="14"/>
  <c r="AE4" i="14"/>
  <c r="AD4" i="14"/>
  <c r="AC4" i="14"/>
  <c r="AB4" i="14"/>
  <c r="AA4" i="14"/>
  <c r="Z4" i="14"/>
  <c r="Y4" i="14"/>
  <c r="X4" i="14"/>
  <c r="W4" i="14"/>
  <c r="V4" i="14"/>
  <c r="U4" i="14"/>
  <c r="T4" i="14"/>
  <c r="S4" i="14"/>
  <c r="R4" i="14"/>
  <c r="Q4" i="14"/>
  <c r="P4" i="14"/>
  <c r="O4" i="14"/>
  <c r="N4" i="14"/>
  <c r="M4" i="14"/>
  <c r="L4" i="14"/>
  <c r="K4" i="14"/>
  <c r="J4" i="14"/>
  <c r="I4" i="14"/>
  <c r="H4" i="14"/>
  <c r="G4" i="14"/>
  <c r="F4" i="14"/>
  <c r="E4" i="14"/>
  <c r="D4" i="14"/>
  <c r="C4" i="14"/>
  <c r="B6" i="14"/>
  <c r="B4" i="14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6" i="7"/>
  <c r="B4" i="7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C4" i="5"/>
  <c r="AD4" i="5"/>
  <c r="AE4" i="5"/>
  <c r="AF4" i="5"/>
  <c r="AG4" i="5"/>
  <c r="AH4" i="5"/>
  <c r="AI4" i="5"/>
  <c r="AJ4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C6" i="5"/>
  <c r="AD6" i="5"/>
  <c r="AE6" i="5"/>
  <c r="AF6" i="5"/>
  <c r="AG6" i="5"/>
  <c r="AH6" i="5"/>
  <c r="AI6" i="5"/>
  <c r="AJ6" i="5"/>
  <c r="B6" i="5"/>
  <c r="B4" i="5"/>
  <c r="B30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D15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D14" i="10"/>
  <c r="D13" i="10"/>
  <c r="AL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D12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Z10" i="10"/>
  <c r="AA10" i="10"/>
  <c r="AB10" i="10"/>
  <c r="AC10" i="10"/>
  <c r="AD10" i="10"/>
  <c r="AE10" i="10"/>
  <c r="AF10" i="10"/>
  <c r="AG10" i="10"/>
  <c r="AH10" i="10"/>
  <c r="AI10" i="10"/>
  <c r="AJ10" i="10"/>
  <c r="AK10" i="10"/>
  <c r="AL10" i="10"/>
  <c r="D10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AE9" i="10"/>
  <c r="AF9" i="10"/>
  <c r="AG9" i="10"/>
  <c r="AH9" i="10"/>
  <c r="AI9" i="10"/>
  <c r="AJ9" i="10"/>
  <c r="AK9" i="10"/>
  <c r="AL9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B6" i="28"/>
  <c r="B4" i="28"/>
  <c r="D11" i="10"/>
  <c r="D9" i="10"/>
  <c r="D8" i="10"/>
  <c r="D7" i="10"/>
  <c r="AI6" i="43" l="1"/>
  <c r="AE6" i="43"/>
  <c r="AA6" i="43"/>
  <c r="W6" i="43"/>
  <c r="S6" i="43"/>
  <c r="O6" i="43"/>
  <c r="K6" i="43"/>
  <c r="G6" i="43"/>
  <c r="B2" i="43"/>
  <c r="D2" i="23"/>
  <c r="E2" i="23"/>
  <c r="F2" i="23"/>
  <c r="G2" i="23"/>
  <c r="H2" i="23"/>
  <c r="I2" i="23"/>
  <c r="J2" i="23"/>
  <c r="K2" i="23"/>
  <c r="L2" i="23"/>
  <c r="M2" i="23"/>
  <c r="N2" i="23"/>
  <c r="O2" i="23"/>
  <c r="P2" i="23"/>
  <c r="Q2" i="23"/>
  <c r="R2" i="23"/>
  <c r="S2" i="23"/>
  <c r="T2" i="23"/>
  <c r="U2" i="23"/>
  <c r="V2" i="23"/>
  <c r="W2" i="23"/>
  <c r="X2" i="23"/>
  <c r="Y2" i="23"/>
  <c r="Z2" i="23"/>
  <c r="AA2" i="23"/>
  <c r="AB2" i="23"/>
  <c r="AC2" i="23"/>
  <c r="AD2" i="23"/>
  <c r="AE2" i="23"/>
  <c r="AF2" i="23"/>
  <c r="AG2" i="23"/>
  <c r="AH2" i="23"/>
  <c r="AI2" i="23"/>
  <c r="AJ2" i="23"/>
  <c r="AJ2" i="30"/>
  <c r="AI2" i="30"/>
  <c r="AH2" i="30"/>
  <c r="AG2" i="30"/>
  <c r="AF2" i="30"/>
  <c r="AE2" i="30"/>
  <c r="AD2" i="30"/>
  <c r="AC2" i="30"/>
  <c r="AB2" i="30"/>
  <c r="AA2" i="30"/>
  <c r="Z2" i="30"/>
  <c r="Y2" i="30"/>
  <c r="X2" i="30"/>
  <c r="W2" i="30"/>
  <c r="V2" i="30"/>
  <c r="U2" i="30"/>
  <c r="T2" i="30"/>
  <c r="S2" i="30"/>
  <c r="R2" i="30"/>
  <c r="Q2" i="30"/>
  <c r="P2" i="30"/>
  <c r="O2" i="30"/>
  <c r="N2" i="30"/>
  <c r="M2" i="30"/>
  <c r="L2" i="30"/>
  <c r="K2" i="30"/>
  <c r="J2" i="30"/>
  <c r="I2" i="30"/>
  <c r="H2" i="30"/>
  <c r="G2" i="30"/>
  <c r="F2" i="30"/>
  <c r="E2" i="30"/>
  <c r="D2" i="30"/>
  <c r="C2" i="30"/>
  <c r="B2" i="30"/>
  <c r="C2" i="23"/>
  <c r="B2" i="23"/>
  <c r="D2" i="16"/>
  <c r="E2" i="16"/>
  <c r="F2" i="16"/>
  <c r="G2" i="16"/>
  <c r="H2" i="16"/>
  <c r="I2" i="16"/>
  <c r="J2" i="16"/>
  <c r="K2" i="16"/>
  <c r="L2" i="16"/>
  <c r="M2" i="16"/>
  <c r="N2" i="16"/>
  <c r="O2" i="16"/>
  <c r="P2" i="16"/>
  <c r="Q2" i="16"/>
  <c r="R2" i="16"/>
  <c r="S2" i="16"/>
  <c r="T2" i="16"/>
  <c r="U2" i="16"/>
  <c r="V2" i="16"/>
  <c r="W2" i="16"/>
  <c r="X2" i="16"/>
  <c r="Y2" i="16"/>
  <c r="Z2" i="16"/>
  <c r="AA2" i="16"/>
  <c r="AB2" i="16"/>
  <c r="AC2" i="16"/>
  <c r="AD2" i="16"/>
  <c r="AE2" i="16"/>
  <c r="AF2" i="16"/>
  <c r="AG2" i="16"/>
  <c r="AH2" i="16"/>
  <c r="AI2" i="16"/>
  <c r="AJ2" i="16"/>
  <c r="C2" i="16"/>
  <c r="B2" i="16"/>
  <c r="C2" i="7"/>
  <c r="D2" i="7"/>
  <c r="E2" i="7"/>
  <c r="F2" i="7"/>
  <c r="G2" i="7"/>
  <c r="H2" i="7"/>
  <c r="I2" i="7"/>
  <c r="J2" i="7"/>
  <c r="K2" i="7"/>
  <c r="L2" i="7"/>
  <c r="M2" i="7"/>
  <c r="N2" i="7"/>
  <c r="O2" i="7"/>
  <c r="P2" i="7"/>
  <c r="Q2" i="7"/>
  <c r="R2" i="7"/>
  <c r="S2" i="7"/>
  <c r="T2" i="7"/>
  <c r="U2" i="7"/>
  <c r="V2" i="7"/>
  <c r="W2" i="7"/>
  <c r="X2" i="7"/>
  <c r="Y2" i="7"/>
  <c r="Z2" i="7"/>
  <c r="AA2" i="7"/>
  <c r="AB2" i="7"/>
  <c r="AC2" i="7"/>
  <c r="AD2" i="7"/>
  <c r="AE2" i="7"/>
  <c r="AF2" i="7"/>
  <c r="AG2" i="7"/>
  <c r="AH2" i="7"/>
  <c r="AI2" i="7"/>
  <c r="AJ2" i="7"/>
  <c r="B2" i="7"/>
  <c r="AG30" i="10" l="1"/>
  <c r="AG5" i="22" s="1"/>
  <c r="Y30" i="10"/>
  <c r="Y5" i="22" s="1"/>
  <c r="U30" i="10"/>
  <c r="U7" i="6" s="1"/>
  <c r="M30" i="10"/>
  <c r="M5" i="15" s="1"/>
  <c r="E30" i="10"/>
  <c r="E5" i="23" s="1"/>
  <c r="B7" i="15"/>
  <c r="AC30" i="10"/>
  <c r="AC7" i="22" s="1"/>
  <c r="Q30" i="10"/>
  <c r="Q7" i="30" s="1"/>
  <c r="I30" i="10"/>
  <c r="AJ30" i="10"/>
  <c r="AJ7" i="22" s="1"/>
  <c r="AF30" i="10"/>
  <c r="AF5" i="15" s="1"/>
  <c r="AB30" i="10"/>
  <c r="AB7" i="22" s="1"/>
  <c r="X30" i="10"/>
  <c r="X7" i="22" s="1"/>
  <c r="T30" i="10"/>
  <c r="P30" i="10"/>
  <c r="P7" i="42" s="1"/>
  <c r="L30" i="10"/>
  <c r="L5" i="42" s="1"/>
  <c r="H30" i="10"/>
  <c r="H5" i="15" s="1"/>
  <c r="D30" i="10"/>
  <c r="AH30" i="10"/>
  <c r="AH5" i="42" s="1"/>
  <c r="AD30" i="10"/>
  <c r="AD5" i="6" s="1"/>
  <c r="Z30" i="10"/>
  <c r="Z7" i="29" s="1"/>
  <c r="V30" i="10"/>
  <c r="R30" i="10"/>
  <c r="R5" i="30" s="1"/>
  <c r="N30" i="10"/>
  <c r="N5" i="6" s="1"/>
  <c r="J30" i="10"/>
  <c r="J5" i="42" s="1"/>
  <c r="F30" i="10"/>
  <c r="AI30" i="10"/>
  <c r="AI5" i="6" s="1"/>
  <c r="AE30" i="10"/>
  <c r="AE7" i="15" s="1"/>
  <c r="AA30" i="10"/>
  <c r="AA5" i="23" s="1"/>
  <c r="W30" i="10"/>
  <c r="S30" i="10"/>
  <c r="S7" i="42" s="1"/>
  <c r="O30" i="10"/>
  <c r="O7" i="15" s="1"/>
  <c r="K30" i="10"/>
  <c r="G30" i="10"/>
  <c r="C30" i="10"/>
  <c r="C7" i="22" s="1"/>
  <c r="AF5" i="42"/>
  <c r="AF7" i="42"/>
  <c r="AF7" i="15"/>
  <c r="AF7" i="29"/>
  <c r="AF5" i="22"/>
  <c r="X5" i="15"/>
  <c r="X5" i="6"/>
  <c r="X5" i="29"/>
  <c r="P5" i="15"/>
  <c r="P7" i="22"/>
  <c r="P5" i="6"/>
  <c r="P7" i="29"/>
  <c r="P5" i="29"/>
  <c r="P5" i="23"/>
  <c r="AH7" i="29"/>
  <c r="AH7" i="6"/>
  <c r="AH7" i="22"/>
  <c r="AH5" i="29"/>
  <c r="AH5" i="23"/>
  <c r="AH7" i="42"/>
  <c r="V5" i="6"/>
  <c r="V7" i="29"/>
  <c r="V7" i="6"/>
  <c r="V5" i="42"/>
  <c r="V5" i="15"/>
  <c r="V7" i="22"/>
  <c r="V7" i="42"/>
  <c r="V5" i="29"/>
  <c r="V5" i="22"/>
  <c r="V7" i="15"/>
  <c r="V7" i="30"/>
  <c r="V5" i="30"/>
  <c r="F5" i="6"/>
  <c r="F7" i="29"/>
  <c r="F7" i="6"/>
  <c r="F5" i="42"/>
  <c r="F5" i="15"/>
  <c r="F7" i="22"/>
  <c r="F7" i="42"/>
  <c r="F5" i="29"/>
  <c r="F5" i="22"/>
  <c r="F5" i="23"/>
  <c r="F5" i="30"/>
  <c r="F7" i="15"/>
  <c r="F7" i="30"/>
  <c r="AI7" i="42"/>
  <c r="AI7" i="15"/>
  <c r="AI7" i="22"/>
  <c r="AI5" i="15"/>
  <c r="AI7" i="30"/>
  <c r="AI5" i="42"/>
  <c r="AI5" i="23"/>
  <c r="W7" i="42"/>
  <c r="W7" i="15"/>
  <c r="W5" i="6"/>
  <c r="W7" i="6"/>
  <c r="W5" i="42"/>
  <c r="W7" i="22"/>
  <c r="W7" i="30"/>
  <c r="W5" i="30"/>
  <c r="W5" i="29"/>
  <c r="W5" i="15"/>
  <c r="W7" i="29"/>
  <c r="W5" i="22"/>
  <c r="K7" i="42"/>
  <c r="K7" i="15"/>
  <c r="K5" i="6"/>
  <c r="K7" i="6"/>
  <c r="K5" i="15"/>
  <c r="K7" i="29"/>
  <c r="K5" i="42"/>
  <c r="K5" i="22"/>
  <c r="K7" i="22"/>
  <c r="K7" i="30"/>
  <c r="K5" i="30"/>
  <c r="K5" i="29"/>
  <c r="C7" i="6"/>
  <c r="C5" i="6"/>
  <c r="C5" i="15"/>
  <c r="C5" i="30"/>
  <c r="C5" i="22"/>
  <c r="V5" i="23"/>
  <c r="J7" i="30"/>
  <c r="AJ5" i="15"/>
  <c r="AJ5" i="6"/>
  <c r="AJ7" i="6"/>
  <c r="AJ5" i="22"/>
  <c r="T5" i="42"/>
  <c r="T5" i="15"/>
  <c r="T7" i="22"/>
  <c r="T7" i="42"/>
  <c r="T7" i="15"/>
  <c r="T5" i="6"/>
  <c r="T7" i="29"/>
  <c r="T7" i="6"/>
  <c r="T5" i="23"/>
  <c r="T5" i="29"/>
  <c r="T5" i="22"/>
  <c r="H5" i="42"/>
  <c r="H7" i="15"/>
  <c r="H5" i="22"/>
  <c r="Z5" i="6"/>
  <c r="Z5" i="15"/>
  <c r="Z5" i="29"/>
  <c r="R5" i="6"/>
  <c r="R7" i="29"/>
  <c r="R5" i="15"/>
  <c r="R7" i="22"/>
  <c r="R7" i="15"/>
  <c r="R5" i="23"/>
  <c r="J7" i="6"/>
  <c r="J7" i="15"/>
  <c r="J5" i="30"/>
  <c r="AA7" i="42"/>
  <c r="AA7" i="15"/>
  <c r="AA5" i="6"/>
  <c r="AA7" i="6"/>
  <c r="AA5" i="15"/>
  <c r="AA5" i="42"/>
  <c r="AA7" i="29"/>
  <c r="AA7" i="30"/>
  <c r="AA5" i="29"/>
  <c r="AA7" i="22"/>
  <c r="AA5" i="22"/>
  <c r="AA5" i="30"/>
  <c r="S5" i="6"/>
  <c r="S7" i="6"/>
  <c r="S5" i="22"/>
  <c r="S5" i="15"/>
  <c r="S5" i="42"/>
  <c r="S5" i="30"/>
  <c r="G7" i="42"/>
  <c r="G7" i="15"/>
  <c r="G5" i="6"/>
  <c r="G7" i="29"/>
  <c r="G7" i="6"/>
  <c r="G5" i="42"/>
  <c r="G7" i="22"/>
  <c r="G7" i="30"/>
  <c r="G5" i="30"/>
  <c r="G5" i="29"/>
  <c r="G5" i="15"/>
  <c r="G5" i="22"/>
  <c r="AC5" i="42"/>
  <c r="AC5" i="15"/>
  <c r="AC7" i="15"/>
  <c r="AC5" i="23"/>
  <c r="U5" i="15"/>
  <c r="U7" i="22"/>
  <c r="U5" i="6"/>
  <c r="U7" i="29"/>
  <c r="I7" i="6"/>
  <c r="I5" i="42"/>
  <c r="I5" i="15"/>
  <c r="I7" i="22"/>
  <c r="I7" i="42"/>
  <c r="I7" i="15"/>
  <c r="I5" i="23"/>
  <c r="U5" i="29"/>
  <c r="W7" i="23"/>
  <c r="K7" i="23"/>
  <c r="E5" i="22"/>
  <c r="T7" i="30"/>
  <c r="T5" i="30"/>
  <c r="AJ7" i="30"/>
  <c r="I5" i="22"/>
  <c r="E7" i="30"/>
  <c r="I7" i="30"/>
  <c r="U7" i="30"/>
  <c r="Y7" i="30"/>
  <c r="AG7" i="30"/>
  <c r="AC5" i="29"/>
  <c r="K5" i="23"/>
  <c r="Y5" i="30"/>
  <c r="I5" i="30"/>
  <c r="AH7" i="30"/>
  <c r="AG7" i="6"/>
  <c r="AG5" i="42"/>
  <c r="AG5" i="15"/>
  <c r="AG7" i="22"/>
  <c r="AG7" i="42"/>
  <c r="AG7" i="15"/>
  <c r="AG5" i="6"/>
  <c r="AG5" i="23"/>
  <c r="Y7" i="6"/>
  <c r="Y5" i="42"/>
  <c r="Y5" i="15"/>
  <c r="Y7" i="22"/>
  <c r="Y7" i="42"/>
  <c r="Y7" i="15"/>
  <c r="Y7" i="29"/>
  <c r="Y5" i="23"/>
  <c r="E7" i="6"/>
  <c r="E5" i="42"/>
  <c r="E5" i="15"/>
  <c r="E7" i="22"/>
  <c r="E7" i="42"/>
  <c r="E7" i="15"/>
  <c r="E5" i="6"/>
  <c r="E5" i="29"/>
  <c r="AI7" i="23"/>
  <c r="AA7" i="23"/>
  <c r="G5" i="23"/>
  <c r="G7" i="23"/>
  <c r="AG5" i="30"/>
  <c r="AG7" i="29"/>
  <c r="E7" i="29"/>
  <c r="AC5" i="6"/>
  <c r="P5" i="30"/>
  <c r="AF7" i="30"/>
  <c r="Y5" i="29"/>
  <c r="I5" i="29"/>
  <c r="W5" i="23"/>
  <c r="V7" i="23"/>
  <c r="R7" i="23"/>
  <c r="J7" i="23"/>
  <c r="F7" i="23"/>
  <c r="E5" i="30"/>
  <c r="AC7" i="29"/>
  <c r="Y5" i="6"/>
  <c r="AC5" i="22"/>
  <c r="AG5" i="29"/>
  <c r="AJ7" i="23"/>
  <c r="AF7" i="23"/>
  <c r="T7" i="23"/>
  <c r="I7" i="29"/>
  <c r="I5" i="6"/>
  <c r="AG7" i="23"/>
  <c r="Y7" i="23"/>
  <c r="U7" i="23"/>
  <c r="I7" i="23"/>
  <c r="E7" i="23"/>
  <c r="AJ5" i="23" l="1"/>
  <c r="AJ7" i="15"/>
  <c r="AJ5" i="42"/>
  <c r="AJ7" i="42"/>
  <c r="AJ5" i="30"/>
  <c r="AJ5" i="29"/>
  <c r="AJ7" i="29"/>
  <c r="AC7" i="23"/>
  <c r="AC5" i="30"/>
  <c r="U5" i="30"/>
  <c r="P7" i="30"/>
  <c r="AC7" i="30"/>
  <c r="C5" i="23"/>
  <c r="U7" i="15"/>
  <c r="U5" i="42"/>
  <c r="AC7" i="42"/>
  <c r="AC7" i="6"/>
  <c r="S5" i="23"/>
  <c r="S7" i="29"/>
  <c r="S7" i="15"/>
  <c r="R5" i="22"/>
  <c r="R5" i="42"/>
  <c r="AH5" i="30"/>
  <c r="C7" i="15"/>
  <c r="C7" i="29"/>
  <c r="C5" i="42"/>
  <c r="AI5" i="29"/>
  <c r="AI5" i="22"/>
  <c r="AI7" i="6"/>
  <c r="AH7" i="15"/>
  <c r="AH5" i="15"/>
  <c r="AH5" i="6"/>
  <c r="P5" i="22"/>
  <c r="P7" i="15"/>
  <c r="P5" i="42"/>
  <c r="AF5" i="29"/>
  <c r="AF7" i="6"/>
  <c r="AF7" i="22"/>
  <c r="P7" i="23"/>
  <c r="AH7" i="23"/>
  <c r="AF5" i="30"/>
  <c r="U5" i="22"/>
  <c r="S7" i="23"/>
  <c r="C7" i="30"/>
  <c r="R7" i="30"/>
  <c r="C7" i="23"/>
  <c r="U5" i="23"/>
  <c r="U7" i="42"/>
  <c r="S5" i="29"/>
  <c r="S7" i="30"/>
  <c r="S7" i="22"/>
  <c r="R7" i="42"/>
  <c r="R5" i="29"/>
  <c r="R7" i="6"/>
  <c r="C5" i="29"/>
  <c r="C7" i="42"/>
  <c r="AI5" i="30"/>
  <c r="AI7" i="29"/>
  <c r="AD5" i="42"/>
  <c r="AH5" i="22"/>
  <c r="L5" i="29"/>
  <c r="P7" i="6"/>
  <c r="AF5" i="23"/>
  <c r="AF5" i="6"/>
  <c r="B5" i="30"/>
  <c r="B5" i="15"/>
  <c r="Q5" i="15"/>
  <c r="N5" i="29"/>
  <c r="AB7" i="6"/>
  <c r="B7" i="29"/>
  <c r="B5" i="42"/>
  <c r="B5" i="23"/>
  <c r="B5" i="6"/>
  <c r="B7" i="42"/>
  <c r="B7" i="23"/>
  <c r="B5" i="29"/>
  <c r="N5" i="42"/>
  <c r="L7" i="42"/>
  <c r="AB5" i="6"/>
  <c r="D7" i="42"/>
  <c r="D5" i="29"/>
  <c r="D5" i="23"/>
  <c r="D5" i="6"/>
  <c r="D7" i="15"/>
  <c r="D7" i="6"/>
  <c r="D5" i="42"/>
  <c r="D7" i="30"/>
  <c r="D7" i="22"/>
  <c r="D7" i="29"/>
  <c r="D5" i="30"/>
  <c r="D5" i="22"/>
  <c r="D5" i="15"/>
  <c r="D7" i="23"/>
  <c r="Q7" i="23"/>
  <c r="M7" i="15"/>
  <c r="O5" i="15"/>
  <c r="AD7" i="30"/>
  <c r="AB5" i="15"/>
  <c r="Q5" i="6"/>
  <c r="M7" i="30"/>
  <c r="M5" i="42"/>
  <c r="AE7" i="42"/>
  <c r="N5" i="23"/>
  <c r="AD5" i="29"/>
  <c r="B5" i="22"/>
  <c r="B7" i="6"/>
  <c r="B7" i="30"/>
  <c r="B7" i="22"/>
  <c r="M5" i="22"/>
  <c r="Q7" i="15"/>
  <c r="Q5" i="42"/>
  <c r="M5" i="29"/>
  <c r="N7" i="23"/>
  <c r="AB5" i="30"/>
  <c r="L5" i="30"/>
  <c r="M7" i="42"/>
  <c r="M7" i="6"/>
  <c r="N5" i="30"/>
  <c r="O7" i="42"/>
  <c r="N7" i="30"/>
  <c r="N7" i="15"/>
  <c r="N7" i="6"/>
  <c r="AD7" i="42"/>
  <c r="AD7" i="15"/>
  <c r="AD7" i="6"/>
  <c r="L5" i="22"/>
  <c r="L7" i="29"/>
  <c r="L7" i="22"/>
  <c r="AB5" i="23"/>
  <c r="AB7" i="15"/>
  <c r="AB5" i="42"/>
  <c r="M7" i="23"/>
  <c r="M5" i="30"/>
  <c r="O5" i="23"/>
  <c r="Q5" i="30"/>
  <c r="Q7" i="42"/>
  <c r="Q7" i="6"/>
  <c r="AD7" i="23"/>
  <c r="AB7" i="30"/>
  <c r="L7" i="30"/>
  <c r="M5" i="23"/>
  <c r="M7" i="22"/>
  <c r="L7" i="23"/>
  <c r="AE7" i="22"/>
  <c r="N7" i="42"/>
  <c r="N7" i="22"/>
  <c r="N7" i="29"/>
  <c r="AD5" i="23"/>
  <c r="AD7" i="22"/>
  <c r="AD7" i="29"/>
  <c r="L5" i="23"/>
  <c r="L5" i="6"/>
  <c r="L5" i="15"/>
  <c r="AB7" i="29"/>
  <c r="AB7" i="23"/>
  <c r="AB7" i="42"/>
  <c r="Q5" i="29"/>
  <c r="Q7" i="29"/>
  <c r="Q5" i="22"/>
  <c r="Q5" i="23"/>
  <c r="Q7" i="22"/>
  <c r="M5" i="6"/>
  <c r="M7" i="29"/>
  <c r="AD5" i="30"/>
  <c r="O5" i="30"/>
  <c r="AE7" i="29"/>
  <c r="N5" i="22"/>
  <c r="N5" i="15"/>
  <c r="AD5" i="22"/>
  <c r="AD5" i="15"/>
  <c r="L7" i="6"/>
  <c r="L7" i="15"/>
  <c r="AB5" i="22"/>
  <c r="AB5" i="29"/>
  <c r="Z5" i="23"/>
  <c r="AE7" i="23"/>
  <c r="J5" i="22"/>
  <c r="J7" i="22"/>
  <c r="J7" i="29"/>
  <c r="Z7" i="42"/>
  <c r="Z5" i="42"/>
  <c r="H5" i="23"/>
  <c r="H7" i="6"/>
  <c r="H7" i="42"/>
  <c r="Z7" i="30"/>
  <c r="O5" i="29"/>
  <c r="O7" i="30"/>
  <c r="O7" i="6"/>
  <c r="AE5" i="22"/>
  <c r="AE5" i="42"/>
  <c r="AE7" i="6"/>
  <c r="X7" i="6"/>
  <c r="X7" i="15"/>
  <c r="X5" i="42"/>
  <c r="AE5" i="23"/>
  <c r="X5" i="30"/>
  <c r="H5" i="30"/>
  <c r="X7" i="23"/>
  <c r="J5" i="29"/>
  <c r="J5" i="15"/>
  <c r="J5" i="6"/>
  <c r="Z5" i="30"/>
  <c r="Z7" i="15"/>
  <c r="Z7" i="6"/>
  <c r="H7" i="23"/>
  <c r="H7" i="29"/>
  <c r="H7" i="22"/>
  <c r="O5" i="22"/>
  <c r="O7" i="22"/>
  <c r="O5" i="6"/>
  <c r="AE5" i="29"/>
  <c r="AE7" i="30"/>
  <c r="AE5" i="6"/>
  <c r="X5" i="22"/>
  <c r="X7" i="42"/>
  <c r="J5" i="23"/>
  <c r="Z7" i="23"/>
  <c r="X7" i="30"/>
  <c r="H7" i="30"/>
  <c r="O7" i="23"/>
  <c r="J7" i="42"/>
  <c r="Z5" i="22"/>
  <c r="Z7" i="22"/>
  <c r="H5" i="29"/>
  <c r="H5" i="6"/>
  <c r="O7" i="29"/>
  <c r="O5" i="42"/>
  <c r="AE5" i="30"/>
  <c r="AE5" i="15"/>
  <c r="X5" i="23"/>
  <c r="X7" i="29"/>
</calcChain>
</file>

<file path=xl/sharedStrings.xml><?xml version="1.0" encoding="utf-8"?>
<sst xmlns="http://schemas.openxmlformats.org/spreadsheetml/2006/main" count="774" uniqueCount="349">
  <si>
    <t>BPoEFUbVT BAU Perc of Each Fuel Used by Veh Technology</t>
  </si>
  <si>
    <t>Sources:</t>
  </si>
  <si>
    <t xml:space="preserve">   Note:  Includes estimated consumption for petroleum and other liquids.  Totals may not equal sum of components due to independent rounding.</t>
  </si>
  <si>
    <t xml:space="preserve">   - - = Not applicable.</t>
  </si>
  <si>
    <t xml:space="preserve">   Btu = British thermal unit.</t>
  </si>
  <si>
    <t xml:space="preserve">   4/ Does not include passenger rail.</t>
  </si>
  <si>
    <t xml:space="preserve">   3/ Does not include military distillate.  Does not include commercial buses.</t>
  </si>
  <si>
    <t xml:space="preserve">   2/ Commercial trucks from 8,501 to 10,000 pounds.</t>
  </si>
  <si>
    <t>the percentage of ethanol varies seasonally.  The annual average ethanol content of 74 percent is used for these projections.</t>
  </si>
  <si>
    <t xml:space="preserve">   1/ E85 refers to a blend of 85 percent ethanol (renewable) and 15 percent motor gasoline (nonrenewable).  To address cold starting issues,</t>
  </si>
  <si>
    <t>Total Consumption</t>
  </si>
  <si>
    <t>TEF000:pa_TotalConsumpt</t>
  </si>
  <si>
    <t>Pipeline Fuel Natural Gas</t>
  </si>
  <si>
    <t>TEF000:na_PipelineFuelN</t>
  </si>
  <si>
    <t>Lubricants</t>
  </si>
  <si>
    <t>TEF000:na_Lubricants</t>
  </si>
  <si>
    <t xml:space="preserve">  Distillate Fuel Oil (diesel)</t>
  </si>
  <si>
    <t>TEF000:na_RecreateDies</t>
  </si>
  <si>
    <t xml:space="preserve">  Gasoline</t>
  </si>
  <si>
    <t>TEF000:na_RecreateGas</t>
  </si>
  <si>
    <t>Recreational Boats</t>
  </si>
  <si>
    <t>TEF000:na_RecreationBoa</t>
  </si>
  <si>
    <t>- -</t>
  </si>
  <si>
    <t xml:space="preserve">    Liquefied Natural Gas</t>
  </si>
  <si>
    <t>TEF000:ma_CommuteLNG</t>
  </si>
  <si>
    <t xml:space="preserve">    Compressed Natural Gas</t>
  </si>
  <si>
    <t>TEF000:ma_CommuteCNG</t>
  </si>
  <si>
    <t xml:space="preserve">    Diesel</t>
  </si>
  <si>
    <t>TEF000:ma_CommuteDiesel</t>
  </si>
  <si>
    <t xml:space="preserve">    Electricity</t>
  </si>
  <si>
    <t>TEF000:ma_CommuteElect</t>
  </si>
  <si>
    <t xml:space="preserve">  Commuter Rail</t>
  </si>
  <si>
    <t>TEF000:ma_CommuterRail</t>
  </si>
  <si>
    <t>TEF000:la_TransitElect</t>
  </si>
  <si>
    <t xml:space="preserve">  Transit Rail</t>
  </si>
  <si>
    <t>TEF000:la_TransitRail</t>
  </si>
  <si>
    <t>TEF000:la_InterLNG</t>
  </si>
  <si>
    <t>TEF000:la_InterCNG</t>
  </si>
  <si>
    <t>TEF000:la_InterDiesel</t>
  </si>
  <si>
    <t>TEF000:ka_InterElect</t>
  </si>
  <si>
    <t xml:space="preserve">  Intercity Rail</t>
  </si>
  <si>
    <t>TEF000:ka_IntercityRail</t>
  </si>
  <si>
    <t>Rail Transportation</t>
  </si>
  <si>
    <t>TEF000:ma_Total</t>
  </si>
  <si>
    <t xml:space="preserve">    Propane</t>
  </si>
  <si>
    <t>TEF000:bus_school_LPG</t>
  </si>
  <si>
    <t xml:space="preserve">    Compressed/Liquefied Natural Gas</t>
  </si>
  <si>
    <t>TEF000:bus_school_CNG</t>
  </si>
  <si>
    <t xml:space="preserve">    Distillate Fuel Oil (diesel)</t>
  </si>
  <si>
    <t>TEF000:ja_SchoolBus(die</t>
  </si>
  <si>
    <t xml:space="preserve">    Motor Gasoline</t>
  </si>
  <si>
    <t>TEF000:ja_SchoolBus(mot</t>
  </si>
  <si>
    <t xml:space="preserve">  School Bus</t>
  </si>
  <si>
    <t>TEF000:bus_school_total</t>
  </si>
  <si>
    <t>TEF000:bus_inter_LPG</t>
  </si>
  <si>
    <t>TEF000:bus_inter_CNG</t>
  </si>
  <si>
    <t>TEF000:ja_IntercityBus(</t>
  </si>
  <si>
    <t>TEF000:bus_inter_motor</t>
  </si>
  <si>
    <t xml:space="preserve">  Intercity Bus</t>
  </si>
  <si>
    <t>TEF000:bus_inter_total</t>
  </si>
  <si>
    <t>TEF000:bus_transit_LPG</t>
  </si>
  <si>
    <t>TEF000:bus_transit_CNG</t>
  </si>
  <si>
    <t>TEF000:ja_TransitBus(di</t>
  </si>
  <si>
    <t>TEF000:ja_TransitBus(mo</t>
  </si>
  <si>
    <t xml:space="preserve">  Transit Bus</t>
  </si>
  <si>
    <t>TEF000:bus_transit_tot</t>
  </si>
  <si>
    <t>Bus Transportation</t>
  </si>
  <si>
    <t>TEF000:ja_Total</t>
  </si>
  <si>
    <t xml:space="preserve">  Distillates and Diesel</t>
  </si>
  <si>
    <t>TEF000:ia_Distillate</t>
  </si>
  <si>
    <t xml:space="preserve">  Residual Fuel Oil</t>
  </si>
  <si>
    <t>TEF000:ia_ResidualFuel</t>
  </si>
  <si>
    <t xml:space="preserve">  Jet Fuel and Aviation Gasoline</t>
  </si>
  <si>
    <t>TEF000:ia_JetFuel</t>
  </si>
  <si>
    <t>Military Use</t>
  </si>
  <si>
    <t>TEF000:ia_Total</t>
  </si>
  <si>
    <t xml:space="preserve">  Aviation Gasoline</t>
  </si>
  <si>
    <t>TEF000:ha_AviationGasol</t>
  </si>
  <si>
    <t xml:space="preserve">  Jet Fuel</t>
  </si>
  <si>
    <t>TEF000:ha_JetFuel</t>
  </si>
  <si>
    <t>Air Transportation</t>
  </si>
  <si>
    <t>TEF000:ha_Total</t>
  </si>
  <si>
    <t xml:space="preserve">  Liquefied Natural Gas</t>
  </si>
  <si>
    <t>TEF000:ga_LiquidNG</t>
  </si>
  <si>
    <t xml:space="preserve">  Compressed Natural Gas</t>
  </si>
  <si>
    <t>TEF000:ga_SeeEnGee</t>
  </si>
  <si>
    <t xml:space="preserve">  Residual Oil</t>
  </si>
  <si>
    <t>TEF000:ga_ResidualOil</t>
  </si>
  <si>
    <t>TEF000:ga_Distillate(di</t>
  </si>
  <si>
    <t>International Shipping</t>
  </si>
  <si>
    <t>TEF000:ga_Total</t>
  </si>
  <si>
    <t>TEF000:fa_LiquidNG</t>
  </si>
  <si>
    <t>TEF000:fa_MotorGasoline</t>
  </si>
  <si>
    <t>TEF000:fa_ResidualOil</t>
  </si>
  <si>
    <t>TEF000:fa_Distillate(di</t>
  </si>
  <si>
    <t>Domestic Shipping</t>
  </si>
  <si>
    <t>TEF000:fa_Total</t>
  </si>
  <si>
    <t>TEF000:ea_LiquidNG</t>
  </si>
  <si>
    <t>TEF000:ea_SeeEnGee</t>
  </si>
  <si>
    <t>TEF000:ea_ResidualOil</t>
  </si>
  <si>
    <t>TEF000:ea_Distillate(di</t>
  </si>
  <si>
    <t>Freight Rail 4/</t>
  </si>
  <si>
    <t>TEF000:ea_Total</t>
  </si>
  <si>
    <t xml:space="preserve">  Hydrogen</t>
  </si>
  <si>
    <t>TEF000:ft_hydrogen</t>
  </si>
  <si>
    <t xml:space="preserve">  Electricity</t>
  </si>
  <si>
    <t>TEF000:ft_electricity</t>
  </si>
  <si>
    <t xml:space="preserve">  E85</t>
  </si>
  <si>
    <t>TEF000:ft_eeeeeeeeeee85</t>
  </si>
  <si>
    <t xml:space="preserve">  Propane</t>
  </si>
  <si>
    <t>TEF000:da_LiquefiedPetr</t>
  </si>
  <si>
    <t xml:space="preserve">  Compressed/Liquefied Natural Gas</t>
  </si>
  <si>
    <t>TEF000:da_CompressedNat</t>
  </si>
  <si>
    <t>TEF000:da_Distillate(di</t>
  </si>
  <si>
    <t xml:space="preserve">  Motor Gasoline</t>
  </si>
  <si>
    <t>TEF000:da_MotorGasoline</t>
  </si>
  <si>
    <t>Freight Trucks 3/</t>
  </si>
  <si>
    <t>TEF000:da_Total</t>
  </si>
  <si>
    <t>TEF000:clt_hydrogen</t>
  </si>
  <si>
    <t>TEF000:clt_electricity</t>
  </si>
  <si>
    <t>TEF000:clt_natural_gas</t>
  </si>
  <si>
    <t>TEF000:clt_propane</t>
  </si>
  <si>
    <t>TEF000:clt_Diesel</t>
  </si>
  <si>
    <t xml:space="preserve">  E85 1/</t>
  </si>
  <si>
    <t>TEF000:clt_e85</t>
  </si>
  <si>
    <t xml:space="preserve">  Motor Gasoline excluding E85 1/</t>
  </si>
  <si>
    <t>TEF000:clt_MotorGas</t>
  </si>
  <si>
    <t>Commercial Light Trucks 2/</t>
  </si>
  <si>
    <t>TEF000:ca_CommercialLig</t>
  </si>
  <si>
    <t>TEF000:ba_LiquidHydroge</t>
  </si>
  <si>
    <t>TEF000:ba_Electricity</t>
  </si>
  <si>
    <t>TEF000:ba_LiquefiedPetr</t>
  </si>
  <si>
    <t>TEF000:ba_CompressedNat</t>
  </si>
  <si>
    <t>TEF000:ba_Distillate(di</t>
  </si>
  <si>
    <t>TEF000:ba_Ethanol</t>
  </si>
  <si>
    <t>TEF000:ba_MotorGasoline</t>
  </si>
  <si>
    <t>Light-Duty Vehicle</t>
  </si>
  <si>
    <t>TEF000:ba_Total</t>
  </si>
  <si>
    <t xml:space="preserve"> Mode and Type</t>
  </si>
  <si>
    <t/>
  </si>
  <si>
    <t>(trillion Btu)</t>
  </si>
  <si>
    <t>37. Transportation Sector Energy Use by Fuel Type Within a Mode</t>
  </si>
  <si>
    <t>TEF000</t>
  </si>
  <si>
    <t>Release Date</t>
  </si>
  <si>
    <t>Datekey</t>
  </si>
  <si>
    <t>Reference case</t>
  </si>
  <si>
    <t>Scenario</t>
  </si>
  <si>
    <t>Report</t>
  </si>
  <si>
    <t>About</t>
  </si>
  <si>
    <t>electricity</t>
  </si>
  <si>
    <t>natural gas</t>
  </si>
  <si>
    <t>petroleum gasoline</t>
  </si>
  <si>
    <t>petroleum diesel</t>
  </si>
  <si>
    <t>biofuel gasoline</t>
  </si>
  <si>
    <t>biofueld diesel</t>
  </si>
  <si>
    <t>jet fuel</t>
  </si>
  <si>
    <t>biofuel diesel</t>
  </si>
  <si>
    <t xml:space="preserve">   Note:  Totals may not equal sum of components due to independent rounding.  Data for</t>
  </si>
  <si>
    <t>estimate or project total consumption of nonmarketed renewable energy.</t>
  </si>
  <si>
    <t>directly or indirectly as an input to marketed energy.  The U.S. Energy Information Administration does not</t>
  </si>
  <si>
    <t xml:space="preserve">   8/ Includes selected renewable energy consumption data for which the energy is not bought or sold, either</t>
  </si>
  <si>
    <t>Methodology for Allocating Municipal Solid Waste to Biogenic and Non-Biogenic Energy (Washington, DC, May 2007).</t>
  </si>
  <si>
    <t>containing petroleum-derived plastics and other non-renewable sources.  See U.S. Energy Information Administration,</t>
  </si>
  <si>
    <t>to be for landfill gas facilities.  Only biogenic municipal waste is included.  The U.S. Energy Information Administration</t>
  </si>
  <si>
    <t xml:space="preserve">   7/ Includes biogenic municipal waste, landfill gas, and municipal sewage sludge.  Incremental growth is assumed</t>
  </si>
  <si>
    <t xml:space="preserve">   6/ Includes consumption of energy by electricity-only and combined heat and power plants that have a regulatory status.</t>
  </si>
  <si>
    <t xml:space="preserve">   5/ Renewable feedstocks for the on-site production of diesel and gasoline.</t>
  </si>
  <si>
    <t xml:space="preserve">   4/ Excludes motor gasoline component of E85.</t>
  </si>
  <si>
    <t>portion of the municipal waste stream contains petroleum-derived plastics and other non-renewable sources.</t>
  </si>
  <si>
    <t xml:space="preserve">   3/ Includes municipal waste, landfill gas, and municipal sewage sludge.  All municipal waste is included, although a</t>
  </si>
  <si>
    <t xml:space="preserve">   2/ Includes combined heat and power plants that have a non-regulatory status, and small on-site generating systems.</t>
  </si>
  <si>
    <t>for all renewable fuels except hydroelectric, geothermal, solar, and wind.  Consumption at hydroelectric, geothermal, solar, and</t>
  </si>
  <si>
    <t>on the electric power grid.  Excludes electricity imports; see Table 2.  Actual heat rates used to determine fuel consumption</t>
  </si>
  <si>
    <t>all transactions may not necessarily be marketed, and marketed renewable energy inputs for electricity entering the marketplace</t>
  </si>
  <si>
    <t xml:space="preserve">   1/ Includes nonelectric renewable energy groups for which the energy source is bought and sold in the marketplace, although</t>
  </si>
  <si>
    <t xml:space="preserve">    Wind</t>
  </si>
  <si>
    <t>REM000:ma_blowWindblow</t>
  </si>
  <si>
    <t xml:space="preserve">    Solar Photovoltaic</t>
  </si>
  <si>
    <t>REM000:ma_SolarPhotovol</t>
  </si>
  <si>
    <t xml:space="preserve">    Solar Thermal</t>
  </si>
  <si>
    <t>REM000:ma_SolarThermal</t>
  </si>
  <si>
    <t xml:space="preserve">  Commercial</t>
  </si>
  <si>
    <t>REM000:ma_Commercial</t>
  </si>
  <si>
    <t>REM000:la_blowWindblow</t>
  </si>
  <si>
    <t>REM000:la_SolarPhotovol</t>
  </si>
  <si>
    <t xml:space="preserve">    Geothermal Heat Pumps</t>
  </si>
  <si>
    <t>REM000:la_GeothermalHea</t>
  </si>
  <si>
    <t xml:space="preserve">    Solar Hot Water Heating</t>
  </si>
  <si>
    <t>REM000:la_SolarHotWater</t>
  </si>
  <si>
    <t xml:space="preserve">  Residential</t>
  </si>
  <si>
    <t>REM000:la_Residential</t>
  </si>
  <si>
    <t xml:space="preserve">     Selected Consumption</t>
  </si>
  <si>
    <t>Nonmarketed Renewable Energy 8/</t>
  </si>
  <si>
    <t xml:space="preserve">    Total U.S. Supply of Ethanol</t>
  </si>
  <si>
    <t>REM000:ja_Total</t>
  </si>
  <si>
    <t xml:space="preserve">  Net Imports</t>
  </si>
  <si>
    <t>REM000:ja_Imports</t>
  </si>
  <si>
    <t xml:space="preserve">  From Cellulose</t>
  </si>
  <si>
    <t>REM000:ja_FromCellulose</t>
  </si>
  <si>
    <t xml:space="preserve">  From Corn and Other Starch</t>
  </si>
  <si>
    <t>REM000:ja_FromCorn</t>
  </si>
  <si>
    <t>Sources of Ethanol</t>
  </si>
  <si>
    <t xml:space="preserve">  Total Marketed Renewable Energy</t>
  </si>
  <si>
    <t>REM000:ia_TotalMarketed</t>
  </si>
  <si>
    <t>REM000:ha_Wind</t>
  </si>
  <si>
    <t>REM000:ha_SolarPhotovol</t>
  </si>
  <si>
    <t>REM000:ha_SolarThermal</t>
  </si>
  <si>
    <t xml:space="preserve">      Cofiring</t>
  </si>
  <si>
    <t>REM000:ha_Cofiring</t>
  </si>
  <si>
    <t xml:space="preserve">      Dedicated Plants</t>
  </si>
  <si>
    <t>REM000:ha_DedicatedPlan</t>
  </si>
  <si>
    <t xml:space="preserve">    Biomass</t>
  </si>
  <si>
    <t>REM000:ha_Biomass</t>
  </si>
  <si>
    <t xml:space="preserve">    Biogenic Municipal Waste 7/</t>
  </si>
  <si>
    <t>REM000:ha_MunicipalSoli</t>
  </si>
  <si>
    <t xml:space="preserve">    Geothermal</t>
  </si>
  <si>
    <t>REM000:ha_Geothermal</t>
  </si>
  <si>
    <t xml:space="preserve">    Conventional Hydroelectric Power</t>
  </si>
  <si>
    <t>REM000:ha_ConventionalH</t>
  </si>
  <si>
    <t xml:space="preserve">  Electric Power 6/</t>
  </si>
  <si>
    <t>REM000:ha_ElectricPower</t>
  </si>
  <si>
    <t xml:space="preserve">    Renewable Diesel and Gasoline 5/</t>
  </si>
  <si>
    <t>REM000:gb_GreenLiquids</t>
  </si>
  <si>
    <t xml:space="preserve">    Liquids from Biomass</t>
  </si>
  <si>
    <t>REM000:gb_LiquidfromBio</t>
  </si>
  <si>
    <t xml:space="preserve">    Biobutanol</t>
  </si>
  <si>
    <t>REM000:trans_biobute</t>
  </si>
  <si>
    <t xml:space="preserve">    Biodiesel used in Distillate Blending</t>
  </si>
  <si>
    <t>REM000:ga_BioDieselBlen</t>
  </si>
  <si>
    <t xml:space="preserve">    Ethanol used in Gasoline Blending</t>
  </si>
  <si>
    <t>REM000:ga_Ethanolusedin</t>
  </si>
  <si>
    <t xml:space="preserve">    Ethanol used in E85 4/</t>
  </si>
  <si>
    <t>REM000:fa_Ethanolusedin</t>
  </si>
  <si>
    <t xml:space="preserve">  Transportation</t>
  </si>
  <si>
    <t>REM000:fa_Transportatio</t>
  </si>
  <si>
    <t xml:space="preserve">    Biofuels Heat and Coproducts</t>
  </si>
  <si>
    <t>REM000:ea_BiomasHeat&amp;Co</t>
  </si>
  <si>
    <t>REM000:ea_Biomass</t>
  </si>
  <si>
    <t xml:space="preserve">    Municipal Waste 3/</t>
  </si>
  <si>
    <t>REM000:ea_MunicipalSoli</t>
  </si>
  <si>
    <t>REM000:ea_ConventionalH</t>
  </si>
  <si>
    <t xml:space="preserve">  Industrial 2/</t>
  </si>
  <si>
    <t>REM000:ea_Industrial</t>
  </si>
  <si>
    <t xml:space="preserve">  Commercial (biomass)</t>
  </si>
  <si>
    <t>REM000:da_Commercial(bi</t>
  </si>
  <si>
    <t xml:space="preserve">  Residential (wood)</t>
  </si>
  <si>
    <t>REM000:ca_Residential(w</t>
  </si>
  <si>
    <t>Marketed Renewable Energy 1/</t>
  </si>
  <si>
    <t xml:space="preserve"> Sector and Source</t>
  </si>
  <si>
    <t>(quadrillion Btu, unless otherwise noted)</t>
  </si>
  <si>
    <t>17. Renewable Energy Consumption by Sector and Source</t>
  </si>
  <si>
    <t>REM000</t>
  </si>
  <si>
    <t>biodiesel fraction</t>
  </si>
  <si>
    <t>This fraction is the amount of biodiesel used in the entire Transportation sector</t>
  </si>
  <si>
    <t>trillion BTU</t>
  </si>
  <si>
    <t>Quantity</t>
  </si>
  <si>
    <t>Scope</t>
  </si>
  <si>
    <t>Unit</t>
  </si>
  <si>
    <t>entire transportation sector</t>
  </si>
  <si>
    <t>passenger LDVs</t>
  </si>
  <si>
    <t>freight LDVs</t>
  </si>
  <si>
    <t>Petroleum diesel use</t>
  </si>
  <si>
    <t>Biodiesel use</t>
  </si>
  <si>
    <t>passenger HDVs</t>
  </si>
  <si>
    <t>freight HDVs</t>
  </si>
  <si>
    <t>passenger rail</t>
  </si>
  <si>
    <t>freight rail</t>
  </si>
  <si>
    <t>passenger ships</t>
  </si>
  <si>
    <t>freight ships</t>
  </si>
  <si>
    <t>Is Biodiesel Used For:</t>
  </si>
  <si>
    <t>Biodiesel Fraction for diesel-using vehicle types selected above:</t>
  </si>
  <si>
    <t>divided by the amount of petroleum diesel used for user-specified diesel-using</t>
  </si>
  <si>
    <t>vehicle types, plus the amount of biodiesel.  It is used for the approriate vehicle</t>
  </si>
  <si>
    <t>types on subsequent tabs.</t>
  </si>
  <si>
    <t>Plug-in hybrids can accept either electricity or combustible fuels.</t>
  </si>
  <si>
    <t>This sheet specifies the percentage of driving for which electricity is used.</t>
  </si>
  <si>
    <t>Electricity fraction</t>
  </si>
  <si>
    <t>most vehicles and fuels</t>
  </si>
  <si>
    <t>EIA</t>
  </si>
  <si>
    <t>Table 37</t>
  </si>
  <si>
    <t>https://www.eia.gov/outlooks/aeo/supplement/excel/suptab_37.xlsx</t>
  </si>
  <si>
    <t>biodiesel</t>
  </si>
  <si>
    <t>Table 17</t>
  </si>
  <si>
    <t>https://www.eia.gov/outlooks/aeo/excel/aeotab_17.xlsx</t>
  </si>
  <si>
    <t>fraction of electricity used by plug-in hybrids</t>
  </si>
  <si>
    <t>DoE Alternative Fuels Data Center</t>
  </si>
  <si>
    <t>year unspecified</t>
  </si>
  <si>
    <t>Hybrid and Plug-In Electric Vehicle Emissions Data Sources and Assumptions</t>
  </si>
  <si>
    <t>https://www.afdc.energy.gov/vehicles/electric_emissions_sources.html</t>
  </si>
  <si>
    <t>Second-to-last parameter in the table</t>
  </si>
  <si>
    <t>Our data source (DoE Alternative Fuels Data Center, as specified on the</t>
  </si>
  <si>
    <t>"About" tab) includes the following source information, indicating</t>
  </si>
  <si>
    <t>where they obtained their number:</t>
  </si>
  <si>
    <t>Estimate based on the current industry standard, SAE J2841 (available in http://avt.inel.gov/pdf/EVProj/EVProjectUtilityFactorVolt.pdf), assuming the PHEV all-electric range is 33 miles.</t>
  </si>
  <si>
    <t>For the U.S., we have the quantity of biodiesel used in the transportation sector, but</t>
  </si>
  <si>
    <t>not divided by vehicle type.  The "Biodiesel Fraction" tab includes calculations to</t>
  </si>
  <si>
    <t>apportion this by vehicle type and control levers that allow for certain vehicle types</t>
  </si>
  <si>
    <t>to be exempted from biodiesel use.</t>
  </si>
  <si>
    <t>We include sheets for all possible vehicle type / cargo type / vehicle technology</t>
  </si>
  <si>
    <t>combinations that the model supports, even though some combinations are not used</t>
  </si>
  <si>
    <t>in the U.S. dataset.  (For example, there are no freight motorbikes in the U.S. model.)</t>
  </si>
  <si>
    <t>combination.  (For example, some countries may wish to represent three-wheeled,</t>
  </si>
  <si>
    <t>This is to support adaptation to other countries that may wish to use that vehicle</t>
  </si>
  <si>
    <t>Another example: battery electric freight HDVs barely exist today, but the model</t>
  </si>
  <si>
    <t>includes a sheet for them, so it can support them in the future without changing</t>
  </si>
  <si>
    <t>the model structure.)</t>
  </si>
  <si>
    <t>motorized carts used for urban hauling and commerce as freight motorbikes.</t>
  </si>
  <si>
    <t>We assume that plug-in hybrid LDVs have gasoline engines and plug-in hybrid HDVs</t>
  </si>
  <si>
    <t>have diesel engines.  The share of electricity used by plug-in hybrids is from the DoE and</t>
  </si>
  <si>
    <t>is based on a study of passenger LDVs, though we use that value for all plug-in hybrid</t>
  </si>
  <si>
    <t>vehicle types here.</t>
  </si>
  <si>
    <t>No fuel breakdown for passenger motorbikes by technology is explicitly provided,</t>
  </si>
  <si>
    <t>so we follow passenger LDV breakdowns for each technology.</t>
  </si>
  <si>
    <t>As noted above, freight motorbikes are not used in the U.S. model, so sheets</t>
  </si>
  <si>
    <t>for them here contain zeroes.</t>
  </si>
  <si>
    <t>We are only concerned with commercial aircraft, not general aviation, so we</t>
  </si>
  <si>
    <t>disregard the small amount of aviation gasoline used.</t>
  </si>
  <si>
    <t>ref2018.d121317a</t>
  </si>
  <si>
    <t>Annual Energy Outlook 2018</t>
  </si>
  <si>
    <t>ref2018</t>
  </si>
  <si>
    <t>d121317a</t>
  </si>
  <si>
    <t xml:space="preserve"> February 2018</t>
  </si>
  <si>
    <t>2017-</t>
  </si>
  <si>
    <t>TEF000:bus_transit_e85</t>
  </si>
  <si>
    <t xml:space="preserve">    E85</t>
  </si>
  <si>
    <t>TEF000:bus_transit_elec</t>
  </si>
  <si>
    <t>TEF000:bus_transit_hydr</t>
  </si>
  <si>
    <t xml:space="preserve">    Hydrogen</t>
  </si>
  <si>
    <t>TEF000:bus_inter_e85</t>
  </si>
  <si>
    <t>TEF000:bus_inter_elec</t>
  </si>
  <si>
    <t>TEF000:bus_inter_hydrog</t>
  </si>
  <si>
    <t>TEF000:bus_school_e85</t>
  </si>
  <si>
    <t>TEF000:bus_school_elec</t>
  </si>
  <si>
    <t>TEF000:bus_school_hydro</t>
  </si>
  <si>
    <t>Data for 2016 are model results and may differ from official EIA data reports.</t>
  </si>
  <si>
    <t xml:space="preserve">   Sources:  2016 compressed and liquefied natural gas volumes:  U.S. Energy Information Administration (EIA),</t>
  </si>
  <si>
    <t>AEO2018 National Energy Modeling System run ref2018.d121317a.  Other 2016 values derived using:  EIA, Monthly</t>
  </si>
  <si>
    <t>Energy Review, September 2017; EIA, Fuel Oil and Kerosene Sales 2014; EIA, State Energy Data System 2015; Oak Ridge</t>
  </si>
  <si>
    <t>National Laboratory, Transportation Energy Data Book:  Edition 36; Department of Defense, Defense Logistics Agency Energy,</t>
  </si>
  <si>
    <t>Fiscal Year 2015 Fact Book; and EIA, AEO2018 National Energy Modeling System run ref2018.d121317a.  2017 and</t>
  </si>
  <si>
    <t>projections:  EIA, AEO2018 National Energy Modeling System run ref2018.d121317a.</t>
  </si>
  <si>
    <t>wind facilities is determined by using the average electric power sector fossil-fuels net heat rate.</t>
  </si>
  <si>
    <t>estimates that in 2016 approximately 0.3 quadrillion Btus were consumed from a municipal waste stream</t>
  </si>
  <si>
    <t>2016 are model results and may differ from official EIA data reports.</t>
  </si>
  <si>
    <t xml:space="preserve">   Sources:  2016 ethanol:  U.S. Energy Information Administration (EIA), Monthly Energy Review, September 2017.</t>
  </si>
  <si>
    <t>2016 electric power sector:  EIA, Form EIA-860, "Annual Electric Generator Report" (preliminary).</t>
  </si>
  <si>
    <t>Other 2016 values:  EIA, Office of Energy Analysis.</t>
  </si>
  <si>
    <t>2017:  EIA, Short-Term Energy Outlook, October 2017 and EIA, AEO2018 National Energy Modeling System run ref2018.d121317a.</t>
  </si>
  <si>
    <t>Projections:  EIA, AEO2018 National Energy Modeling System run ref2018.d121317a.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</si>
</sst>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sz val="9"/>
      <name val="Calibri"/>
      <family val="2"/>
    </font>
    <font>
      <b/>
      <sz val="9"/>
      <color indexed="8"/>
      <name val="Calibri"/>
      <family val="2"/>
    </font>
    <font>
      <sz val="8"/>
      <name val="Arial"/>
      <family val="2"/>
    </font>
    <font>
      <b/>
      <sz val="12"/>
      <color indexed="30"/>
      <name val="Calibri"/>
      <family val="2"/>
    </font>
    <font>
      <sz val="10"/>
      <color indexed="8"/>
      <name val="Arial"/>
      <family val="2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</borders>
  <cellStyleXfs count="8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4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4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6" fillId="0" borderId="0" applyNumberFormat="0" applyProtection="0">
      <alignment horizontal="left"/>
    </xf>
  </cellStyleXfs>
  <cellXfs count="27">
    <xf numFmtId="0" fontId="0" fillId="0" borderId="0" xfId="0"/>
    <xf numFmtId="0" fontId="1" fillId="0" borderId="0" xfId="0" applyFont="1"/>
    <xf numFmtId="164" fontId="4" fillId="0" borderId="2" xfId="3" applyNumberFormat="1" applyFill="1" applyAlignment="1">
      <alignment horizontal="right" wrapText="1"/>
    </xf>
    <xf numFmtId="3" fontId="4" fillId="0" borderId="2" xfId="3" applyNumberFormat="1" applyFill="1" applyAlignment="1">
      <alignment horizontal="right" wrapText="1"/>
    </xf>
    <xf numFmtId="0" fontId="4" fillId="0" borderId="2" xfId="3" applyFont="1" applyFill="1" applyBorder="1" applyAlignment="1">
      <alignment wrapText="1"/>
    </xf>
    <xf numFmtId="164" fontId="0" fillId="0" borderId="3" xfId="4" applyNumberFormat="1" applyFont="1" applyFill="1" applyAlignment="1">
      <alignment horizontal="right" wrapText="1"/>
    </xf>
    <xf numFmtId="3" fontId="0" fillId="0" borderId="3" xfId="4" applyNumberFormat="1" applyFont="1" applyFill="1" applyAlignment="1">
      <alignment horizontal="right" wrapText="1"/>
    </xf>
    <xf numFmtId="0" fontId="0" fillId="0" borderId="3" xfId="4" applyFont="1" applyFill="1" applyBorder="1" applyAlignment="1">
      <alignment wrapText="1"/>
    </xf>
    <xf numFmtId="0" fontId="4" fillId="0" borderId="4" xfId="5" applyFont="1" applyFill="1" applyBorder="1" applyAlignment="1">
      <alignment wrapText="1"/>
    </xf>
    <xf numFmtId="0" fontId="2" fillId="0" borderId="0" xfId="6" applyFont="1"/>
    <xf numFmtId="0" fontId="6" fillId="0" borderId="0" xfId="7" applyFont="1" applyFill="1" applyBorder="1" applyAlignment="1">
      <alignment horizontal="left"/>
    </xf>
    <xf numFmtId="165" fontId="0" fillId="0" borderId="0" xfId="0" applyNumberFormat="1"/>
    <xf numFmtId="4" fontId="0" fillId="0" borderId="3" xfId="4" applyNumberFormat="1" applyFont="1" applyFill="1" applyAlignment="1">
      <alignment horizontal="right" wrapText="1"/>
    </xf>
    <xf numFmtId="4" fontId="4" fillId="0" borderId="2" xfId="3" applyNumberFormat="1" applyFill="1" applyAlignment="1">
      <alignment horizontal="right" wrapText="1"/>
    </xf>
    <xf numFmtId="3" fontId="0" fillId="0" borderId="0" xfId="0" applyNumberFormat="1"/>
    <xf numFmtId="1" fontId="0" fillId="0" borderId="0" xfId="0" applyNumberFormat="1"/>
    <xf numFmtId="0" fontId="1" fillId="2" borderId="0" xfId="0" applyFont="1" applyFill="1"/>
    <xf numFmtId="0" fontId="1" fillId="3" borderId="0" xfId="0" applyFont="1" applyFill="1"/>
    <xf numFmtId="0" fontId="0" fillId="3" borderId="0" xfId="0" applyFill="1"/>
    <xf numFmtId="0" fontId="0" fillId="0" borderId="0" xfId="0" applyAlignment="1">
      <alignment horizontal="left"/>
    </xf>
    <xf numFmtId="0" fontId="8" fillId="0" borderId="0" xfId="0" applyFont="1"/>
    <xf numFmtId="0" fontId="0" fillId="0" borderId="0" xfId="0" applyNumberFormat="1"/>
    <xf numFmtId="0" fontId="7" fillId="0" borderId="0" xfId="0" applyFont="1"/>
    <xf numFmtId="0" fontId="5" fillId="0" borderId="0" xfId="0" applyFont="1"/>
    <xf numFmtId="0" fontId="0" fillId="0" borderId="0" xfId="0" applyAlignment="1" applyProtection="1">
      <alignment horizontal="left"/>
    </xf>
    <xf numFmtId="0" fontId="3" fillId="0" borderId="0" xfId="0" applyFont="1"/>
    <xf numFmtId="0" fontId="2" fillId="0" borderId="1" xfId="2" applyFont="1" applyFill="1" applyBorder="1" applyAlignment="1">
      <alignment wrapText="1"/>
    </xf>
  </cellXfs>
  <cellStyles count="8">
    <cellStyle name="Body: normal cell" xfId="4"/>
    <cellStyle name="Font: Calibri, 9pt regular" xfId="6"/>
    <cellStyle name="Footnotes: top row" xfId="2"/>
    <cellStyle name="Header: bottom row" xfId="5"/>
    <cellStyle name="Normal" xfId="0" builtinId="0"/>
    <cellStyle name="Normal 2" xfId="1"/>
    <cellStyle name="Parent row" xfId="3"/>
    <cellStyle name="Table title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4" sqref="B14"/>
    </sheetView>
  </sheetViews>
  <sheetFormatPr defaultRowHeight="15" x14ac:dyDescent="0.25"/>
  <cols>
    <col min="2" max="2" width="69.28515625" customWidth="1"/>
  </cols>
  <sheetData>
    <row r="1" spans="1:2" x14ac:dyDescent="0.25">
      <c r="A1" s="1" t="s">
        <v>0</v>
      </c>
    </row>
    <row r="3" spans="1:2" x14ac:dyDescent="0.25">
      <c r="A3" s="1" t="s">
        <v>1</v>
      </c>
      <c r="B3" s="17" t="s">
        <v>277</v>
      </c>
    </row>
    <row r="4" spans="1:2" x14ac:dyDescent="0.25">
      <c r="B4" t="s">
        <v>278</v>
      </c>
    </row>
    <row r="5" spans="1:2" x14ac:dyDescent="0.25">
      <c r="B5" s="19">
        <v>2018</v>
      </c>
    </row>
    <row r="6" spans="1:2" x14ac:dyDescent="0.25">
      <c r="B6" t="s">
        <v>318</v>
      </c>
    </row>
    <row r="7" spans="1:2" x14ac:dyDescent="0.25">
      <c r="B7" t="s">
        <v>280</v>
      </c>
    </row>
    <row r="8" spans="1:2" x14ac:dyDescent="0.25">
      <c r="B8" t="s">
        <v>279</v>
      </c>
    </row>
    <row r="10" spans="1:2" x14ac:dyDescent="0.25">
      <c r="B10" s="17" t="s">
        <v>281</v>
      </c>
    </row>
    <row r="11" spans="1:2" x14ac:dyDescent="0.25">
      <c r="B11" t="s">
        <v>278</v>
      </c>
    </row>
    <row r="12" spans="1:2" x14ac:dyDescent="0.25">
      <c r="B12" s="19">
        <v>2018</v>
      </c>
    </row>
    <row r="13" spans="1:2" x14ac:dyDescent="0.25">
      <c r="B13" t="s">
        <v>318</v>
      </c>
    </row>
    <row r="14" spans="1:2" x14ac:dyDescent="0.25">
      <c r="B14" t="s">
        <v>283</v>
      </c>
    </row>
    <row r="15" spans="1:2" x14ac:dyDescent="0.25">
      <c r="B15" t="s">
        <v>282</v>
      </c>
    </row>
    <row r="17" spans="1:2" x14ac:dyDescent="0.25">
      <c r="B17" s="17" t="s">
        <v>284</v>
      </c>
    </row>
    <row r="18" spans="1:2" x14ac:dyDescent="0.25">
      <c r="B18" t="s">
        <v>285</v>
      </c>
    </row>
    <row r="19" spans="1:2" x14ac:dyDescent="0.25">
      <c r="B19" t="s">
        <v>286</v>
      </c>
    </row>
    <row r="20" spans="1:2" x14ac:dyDescent="0.25">
      <c r="B20" t="s">
        <v>287</v>
      </c>
    </row>
    <row r="21" spans="1:2" x14ac:dyDescent="0.25">
      <c r="B21" t="s">
        <v>288</v>
      </c>
    </row>
    <row r="22" spans="1:2" x14ac:dyDescent="0.25">
      <c r="B22" t="s">
        <v>289</v>
      </c>
    </row>
    <row r="24" spans="1:2" x14ac:dyDescent="0.25">
      <c r="A24" s="1" t="s">
        <v>148</v>
      </c>
    </row>
    <row r="25" spans="1:2" x14ac:dyDescent="0.25">
      <c r="A25" t="s">
        <v>298</v>
      </c>
    </row>
    <row r="26" spans="1:2" x14ac:dyDescent="0.25">
      <c r="A26" t="s">
        <v>299</v>
      </c>
    </row>
    <row r="27" spans="1:2" x14ac:dyDescent="0.25">
      <c r="A27" t="s">
        <v>300</v>
      </c>
    </row>
    <row r="28" spans="1:2" x14ac:dyDescent="0.25">
      <c r="A28" t="s">
        <v>302</v>
      </c>
    </row>
    <row r="29" spans="1:2" x14ac:dyDescent="0.25">
      <c r="A29" t="s">
        <v>301</v>
      </c>
    </row>
    <row r="30" spans="1:2" x14ac:dyDescent="0.25">
      <c r="A30" t="s">
        <v>306</v>
      </c>
    </row>
    <row r="31" spans="1:2" x14ac:dyDescent="0.25">
      <c r="A31" t="s">
        <v>303</v>
      </c>
    </row>
    <row r="32" spans="1:2" x14ac:dyDescent="0.25">
      <c r="A32" t="s">
        <v>304</v>
      </c>
    </row>
    <row r="33" spans="1:1" x14ac:dyDescent="0.25">
      <c r="A33" t="s">
        <v>305</v>
      </c>
    </row>
    <row r="35" spans="1:1" x14ac:dyDescent="0.25">
      <c r="A35" t="s">
        <v>294</v>
      </c>
    </row>
    <row r="36" spans="1:1" x14ac:dyDescent="0.25">
      <c r="A36" t="s">
        <v>295</v>
      </c>
    </row>
    <row r="37" spans="1:1" x14ac:dyDescent="0.25">
      <c r="A37" t="s">
        <v>296</v>
      </c>
    </row>
    <row r="38" spans="1:1" x14ac:dyDescent="0.25">
      <c r="A38" t="s">
        <v>297</v>
      </c>
    </row>
    <row r="40" spans="1:1" x14ac:dyDescent="0.25">
      <c r="A40" t="s">
        <v>307</v>
      </c>
    </row>
    <row r="41" spans="1:1" x14ac:dyDescent="0.25">
      <c r="A41" t="s">
        <v>308</v>
      </c>
    </row>
    <row r="42" spans="1:1" x14ac:dyDescent="0.25">
      <c r="A42" t="s">
        <v>309</v>
      </c>
    </row>
    <row r="43" spans="1:1" x14ac:dyDescent="0.25">
      <c r="A43" t="s">
        <v>310</v>
      </c>
    </row>
    <row r="45" spans="1:1" x14ac:dyDescent="0.25">
      <c r="A45" t="s">
        <v>315</v>
      </c>
    </row>
    <row r="46" spans="1:1" x14ac:dyDescent="0.25">
      <c r="A46" t="s">
        <v>316</v>
      </c>
    </row>
    <row r="48" spans="1:1" x14ac:dyDescent="0.25">
      <c r="A48" t="s">
        <v>311</v>
      </c>
    </row>
    <row r="49" spans="1:1" x14ac:dyDescent="0.25">
      <c r="A49" t="s">
        <v>312</v>
      </c>
    </row>
    <row r="50" spans="1:1" x14ac:dyDescent="0.25">
      <c r="A50" t="s">
        <v>313</v>
      </c>
    </row>
    <row r="51" spans="1:1" x14ac:dyDescent="0.25">
      <c r="A51" t="s">
        <v>314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f>IF('Biodiesel Fraction'!$B18,1-'Biodiesel Fraction'!B30,1)</f>
        <v>0.94650007521195767</v>
      </c>
      <c r="C5">
        <f>IF('Biodiesel Fraction'!$B18,1-'Biodiesel Fraction'!C30,1)</f>
        <v>0.94791314367080459</v>
      </c>
      <c r="D5">
        <f>IF('Biodiesel Fraction'!$B18,1-'Biodiesel Fraction'!C30,1)</f>
        <v>0.94791314367080459</v>
      </c>
      <c r="E5">
        <f>IF('Biodiesel Fraction'!$B18,1-'Biodiesel Fraction'!E30,1)</f>
        <v>0.94936275423238448</v>
      </c>
      <c r="F5">
        <f>IF('Biodiesel Fraction'!$B18,1-'Biodiesel Fraction'!F30,1)</f>
        <v>0.94870616769114613</v>
      </c>
      <c r="G5">
        <f>IF('Biodiesel Fraction'!$B18,1-'Biodiesel Fraction'!G30,1)</f>
        <v>0.94913650977612651</v>
      </c>
      <c r="H5">
        <f>IF('Biodiesel Fraction'!$B18,1-'Biodiesel Fraction'!H30,1)</f>
        <v>0.94964769566365692</v>
      </c>
      <c r="I5">
        <f>IF('Biodiesel Fraction'!$B18,1-'Biodiesel Fraction'!I30,1)</f>
        <v>0.9495605929066151</v>
      </c>
      <c r="J5">
        <f>IF('Biodiesel Fraction'!$B18,1-'Biodiesel Fraction'!J30,1)</f>
        <v>0.94942035711650163</v>
      </c>
      <c r="K5">
        <f>IF('Biodiesel Fraction'!$B18,1-'Biodiesel Fraction'!K30,1)</f>
        <v>0.94929367077381499</v>
      </c>
      <c r="L5">
        <f>IF('Biodiesel Fraction'!$B18,1-'Biodiesel Fraction'!L30,1)</f>
        <v>0.94909007422767722</v>
      </c>
      <c r="M5">
        <f>IF('Biodiesel Fraction'!$B18,1-'Biodiesel Fraction'!M30,1)</f>
        <v>0.94862240570120226</v>
      </c>
      <c r="N5">
        <f>IF('Biodiesel Fraction'!$B18,1-'Biodiesel Fraction'!N30,1)</f>
        <v>0.94828811060639517</v>
      </c>
      <c r="O5">
        <f>IF('Biodiesel Fraction'!$B18,1-'Biodiesel Fraction'!O30,1)</f>
        <v>0.94785018367327822</v>
      </c>
      <c r="P5">
        <f>IF('Biodiesel Fraction'!$B18,1-'Biodiesel Fraction'!P30,1)</f>
        <v>0.94729929731966511</v>
      </c>
      <c r="Q5">
        <f>IF('Biodiesel Fraction'!$B18,1-'Biodiesel Fraction'!Q30,1)</f>
        <v>0.94680066505480964</v>
      </c>
      <c r="R5">
        <f>IF('Biodiesel Fraction'!$B18,1-'Biodiesel Fraction'!R30,1)</f>
        <v>0.94621213606088828</v>
      </c>
      <c r="S5">
        <f>IF('Biodiesel Fraction'!$B18,1-'Biodiesel Fraction'!S30,1)</f>
        <v>0.94587589137146677</v>
      </c>
      <c r="T5">
        <f>IF('Biodiesel Fraction'!$B18,1-'Biodiesel Fraction'!T30,1)</f>
        <v>0.94572074557125141</v>
      </c>
      <c r="U5">
        <f>IF('Biodiesel Fraction'!$B18,1-'Biodiesel Fraction'!U30,1)</f>
        <v>0.94572645608185868</v>
      </c>
      <c r="V5">
        <f>IF('Biodiesel Fraction'!$B18,1-'Biodiesel Fraction'!V30,1)</f>
        <v>0.94574734305213981</v>
      </c>
      <c r="W5">
        <f>IF('Biodiesel Fraction'!$B18,1-'Biodiesel Fraction'!W30,1)</f>
        <v>0.94585662961154415</v>
      </c>
      <c r="X5">
        <f>IF('Biodiesel Fraction'!$B18,1-'Biodiesel Fraction'!X30,1)</f>
        <v>0.9458839585072627</v>
      </c>
      <c r="Y5">
        <f>IF('Biodiesel Fraction'!$B18,1-'Biodiesel Fraction'!Y30,1)</f>
        <v>0.94612559308359523</v>
      </c>
      <c r="Z5">
        <f>IF('Biodiesel Fraction'!$B18,1-'Biodiesel Fraction'!Z30,1)</f>
        <v>0.94625351215091202</v>
      </c>
      <c r="AA5">
        <f>IF('Biodiesel Fraction'!$B18,1-'Biodiesel Fraction'!AA30,1)</f>
        <v>0.94634736352280824</v>
      </c>
      <c r="AB5">
        <f>IF('Biodiesel Fraction'!$B18,1-'Biodiesel Fraction'!AB30,1)</f>
        <v>0.94668148011429731</v>
      </c>
      <c r="AC5">
        <f>IF('Biodiesel Fraction'!$B18,1-'Biodiesel Fraction'!AC30,1)</f>
        <v>0.94690643408862918</v>
      </c>
      <c r="AD5">
        <f>IF('Biodiesel Fraction'!$B18,1-'Biodiesel Fraction'!AD30,1)</f>
        <v>0.94712161662011052</v>
      </c>
      <c r="AE5">
        <f>IF('Biodiesel Fraction'!$B18,1-'Biodiesel Fraction'!AE30,1)</f>
        <v>0.94741679186158656</v>
      </c>
      <c r="AF5">
        <f>IF('Biodiesel Fraction'!$B18,1-'Biodiesel Fraction'!AF30,1)</f>
        <v>0.94761576809711112</v>
      </c>
      <c r="AG5">
        <f>IF('Biodiesel Fraction'!$B18,1-'Biodiesel Fraction'!AG30,1)</f>
        <v>0.9479931241664683</v>
      </c>
      <c r="AH5">
        <f>IF('Biodiesel Fraction'!$B18,1-'Biodiesel Fraction'!AH30,1)</f>
        <v>0.94796129918039962</v>
      </c>
      <c r="AI5">
        <f>IF('Biodiesel Fraction'!$B18,1-'Biodiesel Fraction'!AI30,1)</f>
        <v>0.94874784063136408</v>
      </c>
      <c r="AJ5">
        <f>IF('Biodiesel Fraction'!$B18,1-'Biodiesel Fraction'!AJ30,1)</f>
        <v>0.94842028203666506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156</v>
      </c>
      <c r="B7">
        <f>IF('Biodiesel Fraction'!$B18,'Biodiesel Fraction'!B30,0)</f>
        <v>5.3499924788042295E-2</v>
      </c>
      <c r="C7">
        <f>IF('Biodiesel Fraction'!$B18,'Biodiesel Fraction'!C30,0)</f>
        <v>5.2086856329195429E-2</v>
      </c>
      <c r="D7">
        <f>IF('Biodiesel Fraction'!$B18,'Biodiesel Fraction'!C30,0)</f>
        <v>5.2086856329195429E-2</v>
      </c>
      <c r="E7">
        <f>IF('Biodiesel Fraction'!$B18,'Biodiesel Fraction'!E30,0)</f>
        <v>5.0637245767615538E-2</v>
      </c>
      <c r="F7">
        <f>IF('Biodiesel Fraction'!$B18,'Biodiesel Fraction'!F30,0)</f>
        <v>5.1293832308853843E-2</v>
      </c>
      <c r="G7">
        <f>IF('Biodiesel Fraction'!$B18,'Biodiesel Fraction'!G30,0)</f>
        <v>5.08634902238735E-2</v>
      </c>
      <c r="H7">
        <f>IF('Biodiesel Fraction'!$B18,'Biodiesel Fraction'!H30,0)</f>
        <v>5.0352304336343114E-2</v>
      </c>
      <c r="I7">
        <f>IF('Biodiesel Fraction'!$B18,'Biodiesel Fraction'!I30,0)</f>
        <v>5.0439407093384951E-2</v>
      </c>
      <c r="J7">
        <f>IF('Biodiesel Fraction'!$B18,'Biodiesel Fraction'!J30,0)</f>
        <v>5.0579642883498352E-2</v>
      </c>
      <c r="K7">
        <f>IF('Biodiesel Fraction'!$B18,'Biodiesel Fraction'!K30,0)</f>
        <v>5.0706329226184996E-2</v>
      </c>
      <c r="L7">
        <f>IF('Biodiesel Fraction'!$B18,'Biodiesel Fraction'!L30,0)</f>
        <v>5.0909925772322735E-2</v>
      </c>
      <c r="M7">
        <f>IF('Biodiesel Fraction'!$B18,'Biodiesel Fraction'!M30,0)</f>
        <v>5.1377594298797701E-2</v>
      </c>
      <c r="N7">
        <f>IF('Biodiesel Fraction'!$B18,'Biodiesel Fraction'!N30,0)</f>
        <v>5.1711889393604805E-2</v>
      </c>
      <c r="O7">
        <f>IF('Biodiesel Fraction'!$B18,'Biodiesel Fraction'!O30,0)</f>
        <v>5.2149816326721721E-2</v>
      </c>
      <c r="P7">
        <f>IF('Biodiesel Fraction'!$B18,'Biodiesel Fraction'!P30,0)</f>
        <v>5.2700702680334915E-2</v>
      </c>
      <c r="Q7">
        <f>IF('Biodiesel Fraction'!$B18,'Biodiesel Fraction'!Q30,0)</f>
        <v>5.3199334945190371E-2</v>
      </c>
      <c r="R7">
        <f>IF('Biodiesel Fraction'!$B18,'Biodiesel Fraction'!R30,0)</f>
        <v>5.3787863939111766E-2</v>
      </c>
      <c r="S7">
        <f>IF('Biodiesel Fraction'!$B18,'Biodiesel Fraction'!S30,0)</f>
        <v>5.4124108628533237E-2</v>
      </c>
      <c r="T7">
        <f>IF('Biodiesel Fraction'!$B18,'Biodiesel Fraction'!T30,0)</f>
        <v>5.4279254428748619E-2</v>
      </c>
      <c r="U7">
        <f>IF('Biodiesel Fraction'!$B18,'Biodiesel Fraction'!U30,0)</f>
        <v>5.4273543918141369E-2</v>
      </c>
      <c r="V7">
        <f>IF('Biodiesel Fraction'!$B18,'Biodiesel Fraction'!V30,0)</f>
        <v>5.4252656947860217E-2</v>
      </c>
      <c r="W7">
        <f>IF('Biodiesel Fraction'!$B18,'Biodiesel Fraction'!W30,0)</f>
        <v>5.4143370388455882E-2</v>
      </c>
      <c r="X7">
        <f>IF('Biodiesel Fraction'!$B18,'Biodiesel Fraction'!X30,0)</f>
        <v>5.4116041492737348E-2</v>
      </c>
      <c r="Y7">
        <f>IF('Biodiesel Fraction'!$B18,'Biodiesel Fraction'!Y30,0)</f>
        <v>5.387440691640482E-2</v>
      </c>
      <c r="Z7">
        <f>IF('Biodiesel Fraction'!$B18,'Biodiesel Fraction'!Z30,0)</f>
        <v>5.3746487849087934E-2</v>
      </c>
      <c r="AA7">
        <f>IF('Biodiesel Fraction'!$B18,'Biodiesel Fraction'!AA30,0)</f>
        <v>5.3652636477191783E-2</v>
      </c>
      <c r="AB7">
        <f>IF('Biodiesel Fraction'!$B18,'Biodiesel Fraction'!AB30,0)</f>
        <v>5.3318519885702638E-2</v>
      </c>
      <c r="AC7">
        <f>IF('Biodiesel Fraction'!$B18,'Biodiesel Fraction'!AC30,0)</f>
        <v>5.309356591137078E-2</v>
      </c>
      <c r="AD7">
        <f>IF('Biodiesel Fraction'!$B18,'Biodiesel Fraction'!AD30,0)</f>
        <v>5.2878383379889461E-2</v>
      </c>
      <c r="AE7">
        <f>IF('Biodiesel Fraction'!$B18,'Biodiesel Fraction'!AE30,0)</f>
        <v>5.2583208138413488E-2</v>
      </c>
      <c r="AF7">
        <f>IF('Biodiesel Fraction'!$B18,'Biodiesel Fraction'!AF30,0)</f>
        <v>5.2384231902888823E-2</v>
      </c>
      <c r="AG7">
        <f>IF('Biodiesel Fraction'!$B18,'Biodiesel Fraction'!AG30,0)</f>
        <v>5.200687583353171E-2</v>
      </c>
      <c r="AH7">
        <f>IF('Biodiesel Fraction'!$B18,'Biodiesel Fraction'!AH30,0)</f>
        <v>5.2038700819600339E-2</v>
      </c>
      <c r="AI7">
        <f>IF('Biodiesel Fraction'!$B18,'Biodiesel Fraction'!AI30,0)</f>
        <v>5.1252159368635877E-2</v>
      </c>
      <c r="AJ7">
        <f>IF('Biodiesel Fraction'!$B18,'Biodiesel Fraction'!AJ30,0)</f>
        <v>5.1579717963334909E-2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5" sqref="A5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 s="11">
        <f>'AEO 37'!C16/SUM('AEO 37'!C16:C17)*(1-B2)</f>
        <v>0.44975237212001334</v>
      </c>
      <c r="C4" s="11">
        <f>'AEO 37'!D16/SUM('AEO 37'!D16:D17)*(1-C2)</f>
        <v>0.44970073423797069</v>
      </c>
      <c r="D4" s="11">
        <f>'AEO 37'!E16/SUM('AEO 37'!E16:E17)*(1-D2)</f>
        <v>0.44884128028690456</v>
      </c>
      <c r="E4" s="11">
        <f>'AEO 37'!F16/SUM('AEO 37'!F16:F17)*(1-E2)</f>
        <v>0.44847408217326717</v>
      </c>
      <c r="F4" s="11">
        <f>'AEO 37'!G16/SUM('AEO 37'!G16:G17)*(1-F2)</f>
        <v>0.44814998032022163</v>
      </c>
      <c r="G4" s="11">
        <f>'AEO 37'!H16/SUM('AEO 37'!H16:H17)*(1-G2)</f>
        <v>0.44775204936696189</v>
      </c>
      <c r="H4" s="11">
        <f>'AEO 37'!I16/SUM('AEO 37'!I16:I17)*(1-H2)</f>
        <v>0.44706165518883184</v>
      </c>
      <c r="I4" s="11">
        <f>'AEO 37'!J16/SUM('AEO 37'!J16:J17)*(1-I2)</f>
        <v>0.44565766034558713</v>
      </c>
      <c r="J4" s="11">
        <f>'AEO 37'!K16/SUM('AEO 37'!K16:K17)*(1-J2)</f>
        <v>0.44413330435767367</v>
      </c>
      <c r="K4" s="11">
        <f>'AEO 37'!L16/SUM('AEO 37'!L16:L17)*(1-K2)</f>
        <v>0.44229193652387594</v>
      </c>
      <c r="L4" s="11">
        <f>'AEO 37'!M16/SUM('AEO 37'!M16:M17)*(1-L2)</f>
        <v>0.44168438919464981</v>
      </c>
      <c r="M4" s="11">
        <f>'AEO 37'!N16/SUM('AEO 37'!N16:N17)*(1-M2)</f>
        <v>0.44059334875598738</v>
      </c>
      <c r="N4" s="11">
        <f>'AEO 37'!O16/SUM('AEO 37'!O16:O17)*(1-N2)</f>
        <v>0.43997429337265492</v>
      </c>
      <c r="O4" s="11">
        <f>'AEO 37'!P16/SUM('AEO 37'!P16:P17)*(1-O2)</f>
        <v>0.43946917500204824</v>
      </c>
      <c r="P4" s="11">
        <f>'AEO 37'!Q16/SUM('AEO 37'!Q16:Q17)*(1-P2)</f>
        <v>0.43894447045902124</v>
      </c>
      <c r="Q4" s="11">
        <f>'AEO 37'!R16/SUM('AEO 37'!R16:R17)*(1-Q2)</f>
        <v>0.43923893299792899</v>
      </c>
      <c r="R4" s="11">
        <f>'AEO 37'!S16/SUM('AEO 37'!S16:S17)*(1-R2)</f>
        <v>0.43908325109789786</v>
      </c>
      <c r="S4" s="11">
        <f>'AEO 37'!T16/SUM('AEO 37'!T16:T17)*(1-S2)</f>
        <v>0.43842134892235135</v>
      </c>
      <c r="T4" s="11">
        <f>'AEO 37'!U16/SUM('AEO 37'!U16:U17)*(1-T2)</f>
        <v>0.43772384769485395</v>
      </c>
      <c r="U4" s="11">
        <f>'AEO 37'!V16/SUM('AEO 37'!V16:V17)*(1-U2)</f>
        <v>0.4370486181038018</v>
      </c>
      <c r="V4" s="11">
        <f>'AEO 37'!W16/SUM('AEO 37'!W16:W17)*(1-V2)</f>
        <v>0.43668805346942213</v>
      </c>
      <c r="W4" s="11">
        <f>'AEO 37'!X16/SUM('AEO 37'!X16:X17)*(1-W2)</f>
        <v>0.43633744587462797</v>
      </c>
      <c r="X4" s="11">
        <f>'AEO 37'!Y16/SUM('AEO 37'!Y16:Y17)*(1-X2)</f>
        <v>0.43611408167870674</v>
      </c>
      <c r="Y4" s="11">
        <f>'AEO 37'!Z16/SUM('AEO 37'!Z16:Z17)*(1-Y2)</f>
        <v>0.43609773319912043</v>
      </c>
      <c r="Z4" s="11">
        <f>'AEO 37'!AA16/SUM('AEO 37'!AA16:AA17)*(1-Z2)</f>
        <v>0.43629311977992347</v>
      </c>
      <c r="AA4" s="11">
        <f>'AEO 37'!AB16/SUM('AEO 37'!AB16:AB17)*(1-AA2)</f>
        <v>0.4366324192372541</v>
      </c>
      <c r="AB4" s="11">
        <f>'AEO 37'!AC16/SUM('AEO 37'!AC16:AC17)*(1-AB2)</f>
        <v>0.43706875953785101</v>
      </c>
      <c r="AC4" s="11">
        <f>'AEO 37'!AD16/SUM('AEO 37'!AD16:AD17)*(1-AC2)</f>
        <v>0.43754417630956627</v>
      </c>
      <c r="AD4" s="11">
        <f>'AEO 37'!AE16/SUM('AEO 37'!AE16:AE17)*(1-AD2)</f>
        <v>0.43841945481476735</v>
      </c>
      <c r="AE4" s="11">
        <f>'AEO 37'!AF16/SUM('AEO 37'!AF16:AF17)*(1-AE2)</f>
        <v>0.43832007996342209</v>
      </c>
      <c r="AF4" s="11">
        <f>'AEO 37'!AG16/SUM('AEO 37'!AG16:AG17)*(1-AF2)</f>
        <v>0.43831600134350912</v>
      </c>
      <c r="AG4" s="11">
        <f>'AEO 37'!AH16/SUM('AEO 37'!AH16:AH17)*(1-AG2)</f>
        <v>0.43877279425619825</v>
      </c>
      <c r="AH4" s="11">
        <f>'AEO 37'!AI16/SUM('AEO 37'!AI16:AI17)*(1-AH2)</f>
        <v>0.44041094963995697</v>
      </c>
      <c r="AI4" s="11">
        <f>'AEO 37'!AJ16/SUM('AEO 37'!AJ16:AJ17)*(1-AI2)</f>
        <v>0.4422553735307278</v>
      </c>
      <c r="AJ4" s="11">
        <f>'AEO 37'!AK16/SUM('AEO 37'!AK16:AK17)*(1-AJ2)</f>
        <v>0.44271090589647766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 s="11">
        <f>'AEO 37'!C17/SUM('AEO 37'!C16:C17)*(1-B2)</f>
        <v>2.4762787998663856E-4</v>
      </c>
      <c r="C6" s="11">
        <f>'AEO 37'!D17/SUM('AEO 37'!D16:D17)*(1-C2)</f>
        <v>2.9926576202930094E-4</v>
      </c>
      <c r="D6" s="11">
        <f>'AEO 37'!E17/SUM('AEO 37'!E16:E17)*(1-D2)</f>
        <v>1.1587197130953633E-3</v>
      </c>
      <c r="E6" s="11">
        <f>'AEO 37'!F17/SUM('AEO 37'!F16:F17)*(1-E2)</f>
        <v>1.5259178267327327E-3</v>
      </c>
      <c r="F6" s="11">
        <f>'AEO 37'!G17/SUM('AEO 37'!G16:G17)*(1-F2)</f>
        <v>1.850019679778317E-3</v>
      </c>
      <c r="G6" s="11">
        <f>'AEO 37'!H17/SUM('AEO 37'!H16:H17)*(1-G2)</f>
        <v>2.2479506330381005E-3</v>
      </c>
      <c r="H6" s="11">
        <f>'AEO 37'!I17/SUM('AEO 37'!I16:I17)*(1-H2)</f>
        <v>2.9383448111681087E-3</v>
      </c>
      <c r="I6" s="11">
        <f>'AEO 37'!J17/SUM('AEO 37'!J16:J17)*(1-I2)</f>
        <v>4.3423396544127963E-3</v>
      </c>
      <c r="J6" s="11">
        <f>'AEO 37'!K17/SUM('AEO 37'!K16:K17)*(1-J2)</f>
        <v>5.8666956423262936E-3</v>
      </c>
      <c r="K6" s="11">
        <f>'AEO 37'!L17/SUM('AEO 37'!L16:L17)*(1-K2)</f>
        <v>7.7080634761240571E-3</v>
      </c>
      <c r="L6" s="11">
        <f>'AEO 37'!M17/SUM('AEO 37'!M16:M17)*(1-L2)</f>
        <v>8.3156108053501609E-3</v>
      </c>
      <c r="M6" s="11">
        <f>'AEO 37'!N17/SUM('AEO 37'!N16:N17)*(1-M2)</f>
        <v>9.406651244012576E-3</v>
      </c>
      <c r="N6" s="11">
        <f>'AEO 37'!O17/SUM('AEO 37'!O16:O17)*(1-N2)</f>
        <v>1.0025706627345022E-2</v>
      </c>
      <c r="O6" s="11">
        <f>'AEO 37'!P17/SUM('AEO 37'!P16:P17)*(1-O2)</f>
        <v>1.0530824997951689E-2</v>
      </c>
      <c r="P6" s="11">
        <f>'AEO 37'!Q17/SUM('AEO 37'!Q16:Q17)*(1-P2)</f>
        <v>1.105552954097872E-2</v>
      </c>
      <c r="Q6" s="11">
        <f>'AEO 37'!R17/SUM('AEO 37'!R16:R17)*(1-Q2)</f>
        <v>1.0761067002070969E-2</v>
      </c>
      <c r="R6" s="11">
        <f>'AEO 37'!S17/SUM('AEO 37'!S16:S17)*(1-R2)</f>
        <v>1.0916748902102097E-2</v>
      </c>
      <c r="S6" s="11">
        <f>'AEO 37'!T17/SUM('AEO 37'!T16:T17)*(1-S2)</f>
        <v>1.1578651077648629E-2</v>
      </c>
      <c r="T6" s="11">
        <f>'AEO 37'!U17/SUM('AEO 37'!U16:U17)*(1-T2)</f>
        <v>1.2276152305145975E-2</v>
      </c>
      <c r="U6" s="11">
        <f>'AEO 37'!V17/SUM('AEO 37'!V16:V17)*(1-U2)</f>
        <v>1.2951381896198164E-2</v>
      </c>
      <c r="V6" s="11">
        <f>'AEO 37'!W17/SUM('AEO 37'!W16:W17)*(1-V2)</f>
        <v>1.3311946530577802E-2</v>
      </c>
      <c r="W6" s="11">
        <f>'AEO 37'!X17/SUM('AEO 37'!X16:X17)*(1-W2)</f>
        <v>1.366255412537192E-2</v>
      </c>
      <c r="X6" s="11">
        <f>'AEO 37'!Y17/SUM('AEO 37'!Y16:Y17)*(1-X2)</f>
        <v>1.388591832129318E-2</v>
      </c>
      <c r="Y6" s="11">
        <f>'AEO 37'!Z17/SUM('AEO 37'!Z16:Z17)*(1-Y2)</f>
        <v>1.3902266800879489E-2</v>
      </c>
      <c r="Z6" s="11">
        <f>'AEO 37'!AA17/SUM('AEO 37'!AA16:AA17)*(1-Z2)</f>
        <v>1.3706880220076514E-2</v>
      </c>
      <c r="AA6" s="11">
        <f>'AEO 37'!AB17/SUM('AEO 37'!AB16:AB17)*(1-AA2)</f>
        <v>1.3367580762745863E-2</v>
      </c>
      <c r="AB6" s="11">
        <f>'AEO 37'!AC17/SUM('AEO 37'!AC16:AC17)*(1-AB2)</f>
        <v>1.2931240462148875E-2</v>
      </c>
      <c r="AC6" s="11">
        <f>'AEO 37'!AD17/SUM('AEO 37'!AD16:AD17)*(1-AC2)</f>
        <v>1.2455823690433632E-2</v>
      </c>
      <c r="AD6" s="11">
        <f>'AEO 37'!AE17/SUM('AEO 37'!AE16:AE17)*(1-AD2)</f>
        <v>1.1580545185232624E-2</v>
      </c>
      <c r="AE6" s="11">
        <f>'AEO 37'!AF17/SUM('AEO 37'!AF16:AF17)*(1-AE2)</f>
        <v>1.1679920036577834E-2</v>
      </c>
      <c r="AF6" s="11">
        <f>'AEO 37'!AG17/SUM('AEO 37'!AG16:AG17)*(1-AF2)</f>
        <v>1.1683998656490847E-2</v>
      </c>
      <c r="AG6" s="11">
        <f>'AEO 37'!AH17/SUM('AEO 37'!AH16:AH17)*(1-AG2)</f>
        <v>1.1227205743801703E-2</v>
      </c>
      <c r="AH6" s="11">
        <f>'AEO 37'!AI17/SUM('AEO 37'!AI16:AI17)*(1-AH2)</f>
        <v>9.5890503600429555E-3</v>
      </c>
      <c r="AI6" s="11">
        <f>'AEO 37'!AJ17/SUM('AEO 37'!AJ16:AJ17)*(1-AI2)</f>
        <v>7.7446264692721646E-3</v>
      </c>
      <c r="AJ6" s="11">
        <f>'AEO 37'!AK17/SUM('AEO 37'!AK16:AK17)*(1-AJ2)</f>
        <v>7.28909410352229E-3</v>
      </c>
    </row>
    <row r="7" spans="1:36" x14ac:dyDescent="0.2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:AJ5" formulaRange="1"/>
  </ignoredError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L31" sqref="L31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6" sqref="B6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 s="11">
        <f>'AEO 37'!C25/SUM('AEO 37'!C25:C26)</f>
        <v>0.99876622170676754</v>
      </c>
      <c r="C4" s="11">
        <f>'AEO 37'!D25/SUM('AEO 37'!D25:D26)</f>
        <v>0.99835423580268501</v>
      </c>
      <c r="D4" s="11">
        <f>'AEO 37'!E25/SUM('AEO 37'!E25:E26)</f>
        <v>0.99320532413312967</v>
      </c>
      <c r="E4" s="11">
        <f>'AEO 37'!F25/SUM('AEO 37'!F25:F26)</f>
        <v>0.99049746561484242</v>
      </c>
      <c r="F4" s="11">
        <f>'AEO 37'!G25/SUM('AEO 37'!G25:G26)</f>
        <v>0.98804213540301833</v>
      </c>
      <c r="G4" s="11">
        <f>'AEO 37'!H25/SUM('AEO 37'!H25:H26)</f>
        <v>0.98487462505598733</v>
      </c>
      <c r="H4" s="11">
        <f>'AEO 37'!I25/SUM('AEO 37'!I25:I26)</f>
        <v>0.97954428367243163</v>
      </c>
      <c r="I4" s="11">
        <f>'AEO 37'!J25/SUM('AEO 37'!J25:J26)</f>
        <v>0.96877217759961431</v>
      </c>
      <c r="J4" s="11">
        <f>'AEO 37'!K25/SUM('AEO 37'!K25:K26)</f>
        <v>0.95654586607111813</v>
      </c>
      <c r="K4" s="11">
        <f>'AEO 37'!L25/SUM('AEO 37'!L25:L26)</f>
        <v>0.94136168853416624</v>
      </c>
      <c r="L4" s="11">
        <f>'AEO 37'!M25/SUM('AEO 37'!M25:M26)</f>
        <v>0.93518824473313134</v>
      </c>
      <c r="M4" s="11">
        <f>'AEO 37'!N25/SUM('AEO 37'!N25:N26)</f>
        <v>0.925003923878435</v>
      </c>
      <c r="N4" s="11">
        <f>'AEO 37'!O25/SUM('AEO 37'!O25:O26)</f>
        <v>0.91832725570114893</v>
      </c>
      <c r="O4" s="11">
        <f>'AEO 37'!P25/SUM('AEO 37'!P25:P26)</f>
        <v>0.9125141671490129</v>
      </c>
      <c r="P4" s="11">
        <f>'AEO 37'!Q25/SUM('AEO 37'!Q25:Q26)</f>
        <v>0.90615043067359058</v>
      </c>
      <c r="Q4" s="11">
        <f>'AEO 37'!R25/SUM('AEO 37'!R25:R26)</f>
        <v>0.90677506753299664</v>
      </c>
      <c r="R4" s="11">
        <f>'AEO 37'!S25/SUM('AEO 37'!S25:S26)</f>
        <v>0.90331221315910903</v>
      </c>
      <c r="S4" s="11">
        <f>'AEO 37'!T25/SUM('AEO 37'!T25:T26)</f>
        <v>0.89508894538172745</v>
      </c>
      <c r="T4" s="11">
        <f>'AEO 37'!U25/SUM('AEO 37'!U25:U26)</f>
        <v>0.88629816160156205</v>
      </c>
      <c r="U4" s="11">
        <f>'AEO 37'!V25/SUM('AEO 37'!V25:V26)</f>
        <v>0.87769980689850269</v>
      </c>
      <c r="V4" s="11">
        <f>'AEO 37'!W25/SUM('AEO 37'!W25:W26)</f>
        <v>0.87174891426447976</v>
      </c>
      <c r="W4" s="11">
        <f>'AEO 37'!X25/SUM('AEO 37'!X25:X26)</f>
        <v>0.86579289374633084</v>
      </c>
      <c r="X4" s="11">
        <f>'AEO 37'!Y25/SUM('AEO 37'!Y25:Y26)</f>
        <v>0.86107968024094184</v>
      </c>
      <c r="Y4" s="11">
        <f>'AEO 37'!Z25/SUM('AEO 37'!Z25:Z26)</f>
        <v>0.85800454816053318</v>
      </c>
      <c r="Z4" s="11">
        <f>'AEO 37'!AA25/SUM('AEO 37'!AA25:AA26)</f>
        <v>0.85706860237445659</v>
      </c>
      <c r="AA4" s="11">
        <f>'AEO 37'!AB25/SUM('AEO 37'!AB25:AB26)</f>
        <v>0.85726359375460937</v>
      </c>
      <c r="AB4" s="11">
        <f>'AEO 37'!AC25/SUM('AEO 37'!AC25:AC26)</f>
        <v>0.85829157716795235</v>
      </c>
      <c r="AC4" s="11">
        <f>'AEO 37'!AD25/SUM('AEO 37'!AD25:AD26)</f>
        <v>0.86001363549452381</v>
      </c>
      <c r="AD4" s="11">
        <f>'AEO 37'!AE25/SUM('AEO 37'!AE25:AE26)</f>
        <v>0.86618144130726016</v>
      </c>
      <c r="AE4" s="11">
        <f>'AEO 37'!AF25/SUM('AEO 37'!AF25:AF26)</f>
        <v>0.86096156888895514</v>
      </c>
      <c r="AF4" s="11">
        <f>'AEO 37'!AG25/SUM('AEO 37'!AG25:AG26)</f>
        <v>0.85701118204289461</v>
      </c>
      <c r="AG4" s="11">
        <f>'AEO 37'!AH25/SUM('AEO 37'!AH25:AH26)</f>
        <v>0.85843509043969624</v>
      </c>
      <c r="AH4" s="11">
        <f>'AEO 37'!AI25/SUM('AEO 37'!AI25:AI26)</f>
        <v>0.87493083242117953</v>
      </c>
      <c r="AI4" s="11">
        <f>'AEO 37'!AJ25/SUM('AEO 37'!AJ25:AJ26)</f>
        <v>0.8954104567151091</v>
      </c>
      <c r="AJ4" s="11">
        <f>'AEO 37'!AK25/SUM('AEO 37'!AK25:AK26)</f>
        <v>0.89807193767515259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 s="11">
        <f>'AEO 37'!C26/SUM('AEO 37'!C25:C26)</f>
        <v>1.233778293232459E-3</v>
      </c>
      <c r="C6" s="11">
        <f>'AEO 37'!D26/SUM('AEO 37'!D25:D26)</f>
        <v>1.6457641973150229E-3</v>
      </c>
      <c r="D6" s="11">
        <f>'AEO 37'!E26/SUM('AEO 37'!E25:E26)</f>
        <v>6.7946758668704279E-3</v>
      </c>
      <c r="E6" s="11">
        <f>'AEO 37'!F26/SUM('AEO 37'!F25:F26)</f>
        <v>9.5025343851575239E-3</v>
      </c>
      <c r="F6" s="11">
        <f>'AEO 37'!G26/SUM('AEO 37'!G25:G26)</f>
        <v>1.1957864596981642E-2</v>
      </c>
      <c r="G6" s="11">
        <f>'AEO 37'!H26/SUM('AEO 37'!H25:H26)</f>
        <v>1.5125374944012577E-2</v>
      </c>
      <c r="H6" s="11">
        <f>'AEO 37'!I26/SUM('AEO 37'!I25:I26)</f>
        <v>2.0455716327568371E-2</v>
      </c>
      <c r="I6" s="11">
        <f>'AEO 37'!J26/SUM('AEO 37'!J25:J26)</f>
        <v>3.1227822400385696E-2</v>
      </c>
      <c r="J6" s="11">
        <f>'AEO 37'!K26/SUM('AEO 37'!K25:K26)</f>
        <v>4.3454133928881936E-2</v>
      </c>
      <c r="K6" s="11">
        <f>'AEO 37'!L26/SUM('AEO 37'!L25:L26)</f>
        <v>5.8638311465833856E-2</v>
      </c>
      <c r="L6" s="11">
        <f>'AEO 37'!M26/SUM('AEO 37'!M25:M26)</f>
        <v>6.4811755266868637E-2</v>
      </c>
      <c r="M6" s="11">
        <f>'AEO 37'!N26/SUM('AEO 37'!N25:N26)</f>
        <v>7.4996076121564961E-2</v>
      </c>
      <c r="N6" s="11">
        <f>'AEO 37'!O26/SUM('AEO 37'!O25:O26)</f>
        <v>8.167274429885106E-2</v>
      </c>
      <c r="O6" s="11">
        <f>'AEO 37'!P26/SUM('AEO 37'!P25:P26)</f>
        <v>8.7485832850987169E-2</v>
      </c>
      <c r="P6" s="11">
        <f>'AEO 37'!Q26/SUM('AEO 37'!Q25:Q26)</f>
        <v>9.384956932640931E-2</v>
      </c>
      <c r="Q6" s="11">
        <f>'AEO 37'!R26/SUM('AEO 37'!R25:R26)</f>
        <v>9.3224932467003446E-2</v>
      </c>
      <c r="R6" s="11">
        <f>'AEO 37'!S26/SUM('AEO 37'!S25:S26)</f>
        <v>9.6687786840890882E-2</v>
      </c>
      <c r="S6" s="11">
        <f>'AEO 37'!T26/SUM('AEO 37'!T25:T26)</f>
        <v>0.10491105461827252</v>
      </c>
      <c r="T6" s="11">
        <f>'AEO 37'!U26/SUM('AEO 37'!U25:U26)</f>
        <v>0.11370183839843782</v>
      </c>
      <c r="U6" s="11">
        <f>'AEO 37'!V26/SUM('AEO 37'!V25:V26)</f>
        <v>0.1223001931014974</v>
      </c>
      <c r="V6" s="11">
        <f>'AEO 37'!W26/SUM('AEO 37'!W25:W26)</f>
        <v>0.12825108573552019</v>
      </c>
      <c r="W6" s="11">
        <f>'AEO 37'!X26/SUM('AEO 37'!X25:X26)</f>
        <v>0.13420710625366924</v>
      </c>
      <c r="X6" s="11">
        <f>'AEO 37'!Y26/SUM('AEO 37'!Y25:Y26)</f>
        <v>0.13892031975905811</v>
      </c>
      <c r="Y6" s="11">
        <f>'AEO 37'!Z26/SUM('AEO 37'!Z25:Z26)</f>
        <v>0.14199545183946688</v>
      </c>
      <c r="Z6" s="11">
        <f>'AEO 37'!AA26/SUM('AEO 37'!AA25:AA26)</f>
        <v>0.14293139762554335</v>
      </c>
      <c r="AA6" s="11">
        <f>'AEO 37'!AB26/SUM('AEO 37'!AB25:AB26)</f>
        <v>0.14273640624539052</v>
      </c>
      <c r="AB6" s="11">
        <f>'AEO 37'!AC26/SUM('AEO 37'!AC25:AC26)</f>
        <v>0.1417084228320476</v>
      </c>
      <c r="AC6" s="11">
        <f>'AEO 37'!AD26/SUM('AEO 37'!AD25:AD26)</f>
        <v>0.13998636450547625</v>
      </c>
      <c r="AD6" s="11">
        <f>'AEO 37'!AE26/SUM('AEO 37'!AE25:AE26)</f>
        <v>0.13381855869273981</v>
      </c>
      <c r="AE6" s="11">
        <f>'AEO 37'!AF26/SUM('AEO 37'!AF25:AF26)</f>
        <v>0.13903843111104494</v>
      </c>
      <c r="AF6" s="11">
        <f>'AEO 37'!AG26/SUM('AEO 37'!AG25:AG26)</f>
        <v>0.14298881795710541</v>
      </c>
      <c r="AG6" s="11">
        <f>'AEO 37'!AH26/SUM('AEO 37'!AH25:AH26)</f>
        <v>0.14156490956030365</v>
      </c>
      <c r="AH6" s="11">
        <f>'AEO 37'!AI26/SUM('AEO 37'!AI25:AI26)</f>
        <v>0.12506916757882053</v>
      </c>
      <c r="AI6" s="11">
        <f>'AEO 37'!AJ26/SUM('AEO 37'!AJ25:AJ26)</f>
        <v>0.10458954328489083</v>
      </c>
      <c r="AJ6" s="11">
        <f>'AEO 37'!AK26/SUM('AEO 37'!AK25:AK26)</f>
        <v>0.1019280623248474</v>
      </c>
    </row>
    <row r="7" spans="1:36" x14ac:dyDescent="0.2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:AJ5" formulaRange="1"/>
  </ignoredError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7" sqref="B7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f>IF('Biodiesel Fraction'!$B19,1-'Biodiesel Fraction'!B30,1)</f>
        <v>0.94650007521195767</v>
      </c>
      <c r="C5">
        <f>IF('Biodiesel Fraction'!$B19,1-'Biodiesel Fraction'!C30,1)</f>
        <v>0.94791314367080459</v>
      </c>
      <c r="D5">
        <f>IF('Biodiesel Fraction'!$B19,1-'Biodiesel Fraction'!C30,1)</f>
        <v>0.94791314367080459</v>
      </c>
      <c r="E5">
        <f>IF('Biodiesel Fraction'!$B19,1-'Biodiesel Fraction'!E30,1)</f>
        <v>0.94936275423238448</v>
      </c>
      <c r="F5">
        <f>IF('Biodiesel Fraction'!$B19,1-'Biodiesel Fraction'!F30,1)</f>
        <v>0.94870616769114613</v>
      </c>
      <c r="G5">
        <f>IF('Biodiesel Fraction'!$B19,1-'Biodiesel Fraction'!G30,1)</f>
        <v>0.94913650977612651</v>
      </c>
      <c r="H5">
        <f>IF('Biodiesel Fraction'!$B19,1-'Biodiesel Fraction'!H30,1)</f>
        <v>0.94964769566365692</v>
      </c>
      <c r="I5">
        <f>IF('Biodiesel Fraction'!$B19,1-'Biodiesel Fraction'!I30,1)</f>
        <v>0.9495605929066151</v>
      </c>
      <c r="J5">
        <f>IF('Biodiesel Fraction'!$B19,1-'Biodiesel Fraction'!J30,1)</f>
        <v>0.94942035711650163</v>
      </c>
      <c r="K5">
        <f>IF('Biodiesel Fraction'!$B19,1-'Biodiesel Fraction'!K30,1)</f>
        <v>0.94929367077381499</v>
      </c>
      <c r="L5">
        <f>IF('Biodiesel Fraction'!$B19,1-'Biodiesel Fraction'!L30,1)</f>
        <v>0.94909007422767722</v>
      </c>
      <c r="M5">
        <f>IF('Biodiesel Fraction'!$B19,1-'Biodiesel Fraction'!M30,1)</f>
        <v>0.94862240570120226</v>
      </c>
      <c r="N5">
        <f>IF('Biodiesel Fraction'!$B19,1-'Biodiesel Fraction'!N30,1)</f>
        <v>0.94828811060639517</v>
      </c>
      <c r="O5">
        <f>IF('Biodiesel Fraction'!$B19,1-'Biodiesel Fraction'!O30,1)</f>
        <v>0.94785018367327822</v>
      </c>
      <c r="P5">
        <f>IF('Biodiesel Fraction'!$B19,1-'Biodiesel Fraction'!P30,1)</f>
        <v>0.94729929731966511</v>
      </c>
      <c r="Q5">
        <f>IF('Biodiesel Fraction'!$B19,1-'Biodiesel Fraction'!Q30,1)</f>
        <v>0.94680066505480964</v>
      </c>
      <c r="R5">
        <f>IF('Biodiesel Fraction'!$B19,1-'Biodiesel Fraction'!R30,1)</f>
        <v>0.94621213606088828</v>
      </c>
      <c r="S5">
        <f>IF('Biodiesel Fraction'!$B19,1-'Biodiesel Fraction'!S30,1)</f>
        <v>0.94587589137146677</v>
      </c>
      <c r="T5">
        <f>IF('Biodiesel Fraction'!$B19,1-'Biodiesel Fraction'!T30,1)</f>
        <v>0.94572074557125141</v>
      </c>
      <c r="U5">
        <f>IF('Biodiesel Fraction'!$B19,1-'Biodiesel Fraction'!U30,1)</f>
        <v>0.94572645608185868</v>
      </c>
      <c r="V5">
        <f>IF('Biodiesel Fraction'!$B19,1-'Biodiesel Fraction'!V30,1)</f>
        <v>0.94574734305213981</v>
      </c>
      <c r="W5">
        <f>IF('Biodiesel Fraction'!$B19,1-'Biodiesel Fraction'!W30,1)</f>
        <v>0.94585662961154415</v>
      </c>
      <c r="X5">
        <f>IF('Biodiesel Fraction'!$B19,1-'Biodiesel Fraction'!X30,1)</f>
        <v>0.9458839585072627</v>
      </c>
      <c r="Y5">
        <f>IF('Biodiesel Fraction'!$B19,1-'Biodiesel Fraction'!Y30,1)</f>
        <v>0.94612559308359523</v>
      </c>
      <c r="Z5">
        <f>IF('Biodiesel Fraction'!$B19,1-'Biodiesel Fraction'!Z30,1)</f>
        <v>0.94625351215091202</v>
      </c>
      <c r="AA5">
        <f>IF('Biodiesel Fraction'!$B19,1-'Biodiesel Fraction'!AA30,1)</f>
        <v>0.94634736352280824</v>
      </c>
      <c r="AB5">
        <f>IF('Biodiesel Fraction'!$B19,1-'Biodiesel Fraction'!AB30,1)</f>
        <v>0.94668148011429731</v>
      </c>
      <c r="AC5">
        <f>IF('Biodiesel Fraction'!$B19,1-'Biodiesel Fraction'!AC30,1)</f>
        <v>0.94690643408862918</v>
      </c>
      <c r="AD5">
        <f>IF('Biodiesel Fraction'!$B19,1-'Biodiesel Fraction'!AD30,1)</f>
        <v>0.94712161662011052</v>
      </c>
      <c r="AE5">
        <f>IF('Biodiesel Fraction'!$B19,1-'Biodiesel Fraction'!AE30,1)</f>
        <v>0.94741679186158656</v>
      </c>
      <c r="AF5">
        <f>IF('Biodiesel Fraction'!$B19,1-'Biodiesel Fraction'!AF30,1)</f>
        <v>0.94761576809711112</v>
      </c>
      <c r="AG5">
        <f>IF('Biodiesel Fraction'!$B19,1-'Biodiesel Fraction'!AG30,1)</f>
        <v>0.9479931241664683</v>
      </c>
      <c r="AH5">
        <f>IF('Biodiesel Fraction'!$B19,1-'Biodiesel Fraction'!AH30,1)</f>
        <v>0.94796129918039962</v>
      </c>
      <c r="AI5">
        <f>IF('Biodiesel Fraction'!$B19,1-'Biodiesel Fraction'!AI30,1)</f>
        <v>0.94874784063136408</v>
      </c>
      <c r="AJ5">
        <f>IF('Biodiesel Fraction'!$B19,1-'Biodiesel Fraction'!AJ30,1)</f>
        <v>0.94842028203666506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156</v>
      </c>
      <c r="B7">
        <f>IF('Biodiesel Fraction'!$B19,'Biodiesel Fraction'!B30,0)</f>
        <v>5.3499924788042295E-2</v>
      </c>
      <c r="C7">
        <f>IF('Biodiesel Fraction'!$B19,'Biodiesel Fraction'!C30,0)</f>
        <v>5.2086856329195429E-2</v>
      </c>
      <c r="D7">
        <f>IF('Biodiesel Fraction'!$B19,'Biodiesel Fraction'!C30,0)</f>
        <v>5.2086856329195429E-2</v>
      </c>
      <c r="E7">
        <f>IF('Biodiesel Fraction'!$B19,'Biodiesel Fraction'!E30,0)</f>
        <v>5.0637245767615538E-2</v>
      </c>
      <c r="F7">
        <f>IF('Biodiesel Fraction'!$B19,'Biodiesel Fraction'!F30,0)</f>
        <v>5.1293832308853843E-2</v>
      </c>
      <c r="G7">
        <f>IF('Biodiesel Fraction'!$B19,'Biodiesel Fraction'!G30,0)</f>
        <v>5.08634902238735E-2</v>
      </c>
      <c r="H7">
        <f>IF('Biodiesel Fraction'!$B19,'Biodiesel Fraction'!H30,0)</f>
        <v>5.0352304336343114E-2</v>
      </c>
      <c r="I7">
        <f>IF('Biodiesel Fraction'!$B19,'Biodiesel Fraction'!I30,0)</f>
        <v>5.0439407093384951E-2</v>
      </c>
      <c r="J7">
        <f>IF('Biodiesel Fraction'!$B19,'Biodiesel Fraction'!J30,0)</f>
        <v>5.0579642883498352E-2</v>
      </c>
      <c r="K7">
        <f>IF('Biodiesel Fraction'!$B19,'Biodiesel Fraction'!K30,0)</f>
        <v>5.0706329226184996E-2</v>
      </c>
      <c r="L7">
        <f>IF('Biodiesel Fraction'!$B19,'Biodiesel Fraction'!L30,0)</f>
        <v>5.0909925772322735E-2</v>
      </c>
      <c r="M7">
        <f>IF('Biodiesel Fraction'!$B19,'Biodiesel Fraction'!M30,0)</f>
        <v>5.1377594298797701E-2</v>
      </c>
      <c r="N7">
        <f>IF('Biodiesel Fraction'!$B19,'Biodiesel Fraction'!N30,0)</f>
        <v>5.1711889393604805E-2</v>
      </c>
      <c r="O7">
        <f>IF('Biodiesel Fraction'!$B19,'Biodiesel Fraction'!O30,0)</f>
        <v>5.2149816326721721E-2</v>
      </c>
      <c r="P7">
        <f>IF('Biodiesel Fraction'!$B19,'Biodiesel Fraction'!P30,0)</f>
        <v>5.2700702680334915E-2</v>
      </c>
      <c r="Q7">
        <f>IF('Biodiesel Fraction'!$B19,'Biodiesel Fraction'!Q30,0)</f>
        <v>5.3199334945190371E-2</v>
      </c>
      <c r="R7">
        <f>IF('Biodiesel Fraction'!$B19,'Biodiesel Fraction'!R30,0)</f>
        <v>5.3787863939111766E-2</v>
      </c>
      <c r="S7">
        <f>IF('Biodiesel Fraction'!$B19,'Biodiesel Fraction'!S30,0)</f>
        <v>5.4124108628533237E-2</v>
      </c>
      <c r="T7">
        <f>IF('Biodiesel Fraction'!$B19,'Biodiesel Fraction'!T30,0)</f>
        <v>5.4279254428748619E-2</v>
      </c>
      <c r="U7">
        <f>IF('Biodiesel Fraction'!$B19,'Biodiesel Fraction'!U30,0)</f>
        <v>5.4273543918141369E-2</v>
      </c>
      <c r="V7">
        <f>IF('Biodiesel Fraction'!$B19,'Biodiesel Fraction'!V30,0)</f>
        <v>5.4252656947860217E-2</v>
      </c>
      <c r="W7">
        <f>IF('Biodiesel Fraction'!$B19,'Biodiesel Fraction'!W30,0)</f>
        <v>5.4143370388455882E-2</v>
      </c>
      <c r="X7">
        <f>IF('Biodiesel Fraction'!$B19,'Biodiesel Fraction'!X30,0)</f>
        <v>5.4116041492737348E-2</v>
      </c>
      <c r="Y7">
        <f>IF('Biodiesel Fraction'!$B19,'Biodiesel Fraction'!Y30,0)</f>
        <v>5.387440691640482E-2</v>
      </c>
      <c r="Z7">
        <f>IF('Biodiesel Fraction'!$B19,'Biodiesel Fraction'!Z30,0)</f>
        <v>5.3746487849087934E-2</v>
      </c>
      <c r="AA7">
        <f>IF('Biodiesel Fraction'!$B19,'Biodiesel Fraction'!AA30,0)</f>
        <v>5.3652636477191783E-2</v>
      </c>
      <c r="AB7">
        <f>IF('Biodiesel Fraction'!$B19,'Biodiesel Fraction'!AB30,0)</f>
        <v>5.3318519885702638E-2</v>
      </c>
      <c r="AC7">
        <f>IF('Biodiesel Fraction'!$B19,'Biodiesel Fraction'!AC30,0)</f>
        <v>5.309356591137078E-2</v>
      </c>
      <c r="AD7">
        <f>IF('Biodiesel Fraction'!$B19,'Biodiesel Fraction'!AD30,0)</f>
        <v>5.2878383379889461E-2</v>
      </c>
      <c r="AE7">
        <f>IF('Biodiesel Fraction'!$B19,'Biodiesel Fraction'!AE30,0)</f>
        <v>5.2583208138413488E-2</v>
      </c>
      <c r="AF7">
        <f>IF('Biodiesel Fraction'!$B19,'Biodiesel Fraction'!AF30,0)</f>
        <v>5.2384231902888823E-2</v>
      </c>
      <c r="AG7">
        <f>IF('Biodiesel Fraction'!$B19,'Biodiesel Fraction'!AG30,0)</f>
        <v>5.200687583353171E-2</v>
      </c>
      <c r="AH7">
        <f>IF('Biodiesel Fraction'!$B19,'Biodiesel Fraction'!AH30,0)</f>
        <v>5.2038700819600339E-2</v>
      </c>
      <c r="AI7">
        <f>IF('Biodiesel Fraction'!$B19,'Biodiesel Fraction'!AI30,0)</f>
        <v>5.1252159368635877E-2</v>
      </c>
      <c r="AJ7">
        <f>IF('Biodiesel Fraction'!$B19,'Biodiesel Fraction'!AJ30,0)</f>
        <v>5.1579717963334909E-2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F7" sqref="F7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 s="11">
        <f>'AEO 37'!C25/SUM('AEO 37'!C25:C26)*(1-B2)</f>
        <v>0.44944479976804536</v>
      </c>
      <c r="C4" s="11">
        <f>'AEO 37'!D25/SUM('AEO 37'!D25:D26)*(1-C2)</f>
        <v>0.44925940611120824</v>
      </c>
      <c r="D4" s="11">
        <f>'AEO 37'!E25/SUM('AEO 37'!E25:E26)*(1-D2)</f>
        <v>0.4469423958599083</v>
      </c>
      <c r="E4" s="11">
        <f>'AEO 37'!F25/SUM('AEO 37'!F25:F26)*(1-E2)</f>
        <v>0.44572385952667903</v>
      </c>
      <c r="F4" s="11">
        <f>'AEO 37'!G25/SUM('AEO 37'!G25:G26)*(1-F2)</f>
        <v>0.44461896093135822</v>
      </c>
      <c r="G4" s="11">
        <f>'AEO 37'!H25/SUM('AEO 37'!H25:H26)*(1-G2)</f>
        <v>0.44319358127519426</v>
      </c>
      <c r="H4" s="11">
        <f>'AEO 37'!I25/SUM('AEO 37'!I25:I26)*(1-H2)</f>
        <v>0.4407949276525942</v>
      </c>
      <c r="I4" s="11">
        <f>'AEO 37'!J25/SUM('AEO 37'!J25:J26)*(1-I2)</f>
        <v>0.43594747991982641</v>
      </c>
      <c r="J4" s="11">
        <f>'AEO 37'!K25/SUM('AEO 37'!K25:K26)*(1-J2)</f>
        <v>0.43044563973200312</v>
      </c>
      <c r="K4" s="11">
        <f>'AEO 37'!L25/SUM('AEO 37'!L25:L26)*(1-K2)</f>
        <v>0.42361275984037478</v>
      </c>
      <c r="L4" s="11">
        <f>'AEO 37'!M25/SUM('AEO 37'!M25:M26)*(1-L2)</f>
        <v>0.42083471012990908</v>
      </c>
      <c r="M4" s="11">
        <f>'AEO 37'!N25/SUM('AEO 37'!N25:N26)*(1-M2)</f>
        <v>0.41625176574529571</v>
      </c>
      <c r="N4" s="11">
        <f>'AEO 37'!O25/SUM('AEO 37'!O25:O26)*(1-N2)</f>
        <v>0.41324726506551696</v>
      </c>
      <c r="O4" s="11">
        <f>'AEO 37'!P25/SUM('AEO 37'!P25:P26)*(1-O2)</f>
        <v>0.41063137521705578</v>
      </c>
      <c r="P4" s="11">
        <f>'AEO 37'!Q25/SUM('AEO 37'!Q25:Q26)*(1-P2)</f>
        <v>0.40776769380311573</v>
      </c>
      <c r="Q4" s="11">
        <f>'AEO 37'!R25/SUM('AEO 37'!R25:R26)*(1-Q2)</f>
        <v>0.40804878038984843</v>
      </c>
      <c r="R4" s="11">
        <f>'AEO 37'!S25/SUM('AEO 37'!S25:S26)*(1-R2)</f>
        <v>0.40649049592159903</v>
      </c>
      <c r="S4" s="11">
        <f>'AEO 37'!T25/SUM('AEO 37'!T25:T26)*(1-S2)</f>
        <v>0.40279002542177733</v>
      </c>
      <c r="T4" s="11">
        <f>'AEO 37'!U25/SUM('AEO 37'!U25:U26)*(1-T2)</f>
        <v>0.39883417272070287</v>
      </c>
      <c r="U4" s="11">
        <f>'AEO 37'!V25/SUM('AEO 37'!V25:V26)*(1-U2)</f>
        <v>0.39496491310432619</v>
      </c>
      <c r="V4" s="11">
        <f>'AEO 37'!W25/SUM('AEO 37'!W25:W26)*(1-V2)</f>
        <v>0.39228701141901584</v>
      </c>
      <c r="W4" s="11">
        <f>'AEO 37'!X25/SUM('AEO 37'!X25:X26)*(1-W2)</f>
        <v>0.38960680218584887</v>
      </c>
      <c r="X4" s="11">
        <f>'AEO 37'!Y25/SUM('AEO 37'!Y25:Y26)*(1-X2)</f>
        <v>0.38748585610842379</v>
      </c>
      <c r="Y4" s="11">
        <f>'AEO 37'!Z25/SUM('AEO 37'!Z25:Z26)*(1-Y2)</f>
        <v>0.38610204667223991</v>
      </c>
      <c r="Z4" s="11">
        <f>'AEO 37'!AA25/SUM('AEO 37'!AA25:AA26)*(1-Z2)</f>
        <v>0.3856808710685054</v>
      </c>
      <c r="AA4" s="11">
        <f>'AEO 37'!AB25/SUM('AEO 37'!AB25:AB26)*(1-AA2)</f>
        <v>0.38576861718957417</v>
      </c>
      <c r="AB4" s="11">
        <f>'AEO 37'!AC25/SUM('AEO 37'!AC25:AC26)*(1-AB2)</f>
        <v>0.38623120972557851</v>
      </c>
      <c r="AC4" s="11">
        <f>'AEO 37'!AD25/SUM('AEO 37'!AD25:AD26)*(1-AC2)</f>
        <v>0.38700613597253569</v>
      </c>
      <c r="AD4" s="11">
        <f>'AEO 37'!AE25/SUM('AEO 37'!AE25:AE26)*(1-AD2)</f>
        <v>0.38978164858826703</v>
      </c>
      <c r="AE4" s="11">
        <f>'AEO 37'!AF25/SUM('AEO 37'!AF25:AF26)*(1-AE2)</f>
        <v>0.38743270600002977</v>
      </c>
      <c r="AF4" s="11">
        <f>'AEO 37'!AG25/SUM('AEO 37'!AG25:AG26)*(1-AF2)</f>
        <v>0.38565503191930256</v>
      </c>
      <c r="AG4" s="11">
        <f>'AEO 37'!AH25/SUM('AEO 37'!AH25:AH26)*(1-AG2)</f>
        <v>0.38629579069786329</v>
      </c>
      <c r="AH4" s="11">
        <f>'AEO 37'!AI25/SUM('AEO 37'!AI25:AI26)*(1-AH2)</f>
        <v>0.39371887458953075</v>
      </c>
      <c r="AI4" s="11">
        <f>'AEO 37'!AJ25/SUM('AEO 37'!AJ25:AJ26)*(1-AI2)</f>
        <v>0.40293470552179905</v>
      </c>
      <c r="AJ4" s="11">
        <f>'AEO 37'!AK25/SUM('AEO 37'!AK25:AK26)*(1-AJ2)</f>
        <v>0.40413237195381863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 s="11">
        <f>'AEO 37'!C26/SUM('AEO 37'!C25:C26)*(1-B2)</f>
        <v>5.5520023195460651E-4</v>
      </c>
      <c r="C6" s="11">
        <f>'AEO 37'!D26/SUM('AEO 37'!D25:D26)*(1-C2)</f>
        <v>7.4059388879176024E-4</v>
      </c>
      <c r="D6" s="11">
        <f>'AEO 37'!E26/SUM('AEO 37'!E25:E26)*(1-D2)</f>
        <v>3.0576041400916924E-3</v>
      </c>
      <c r="E6" s="11">
        <f>'AEO 37'!F26/SUM('AEO 37'!F25:F26)*(1-E2)</f>
        <v>4.2761404733208854E-3</v>
      </c>
      <c r="F6" s="11">
        <f>'AEO 37'!G26/SUM('AEO 37'!G25:G26)*(1-F2)</f>
        <v>5.3810390686417379E-3</v>
      </c>
      <c r="G6" s="11">
        <f>'AEO 37'!H26/SUM('AEO 37'!H25:H26)*(1-G2)</f>
        <v>6.8064187248056589E-3</v>
      </c>
      <c r="H6" s="11">
        <f>'AEO 37'!I26/SUM('AEO 37'!I25:I26)*(1-H2)</f>
        <v>9.2050723474057655E-3</v>
      </c>
      <c r="I6" s="11">
        <f>'AEO 37'!J26/SUM('AEO 37'!J25:J26)*(1-I2)</f>
        <v>1.4052520080173561E-2</v>
      </c>
      <c r="J6" s="11">
        <f>'AEO 37'!K26/SUM('AEO 37'!K25:K26)*(1-J2)</f>
        <v>1.9554360267996868E-2</v>
      </c>
      <c r="K6" s="11">
        <f>'AEO 37'!L26/SUM('AEO 37'!L25:L26)*(1-K2)</f>
        <v>2.6387240159625232E-2</v>
      </c>
      <c r="L6" s="11">
        <f>'AEO 37'!M26/SUM('AEO 37'!M25:M26)*(1-L2)</f>
        <v>2.9165289870090885E-2</v>
      </c>
      <c r="M6" s="11">
        <f>'AEO 37'!N26/SUM('AEO 37'!N25:N26)*(1-M2)</f>
        <v>3.3748234254704232E-2</v>
      </c>
      <c r="N6" s="11">
        <f>'AEO 37'!O26/SUM('AEO 37'!O25:O26)*(1-N2)</f>
        <v>3.6752734934482972E-2</v>
      </c>
      <c r="O6" s="11">
        <f>'AEO 37'!P26/SUM('AEO 37'!P25:P26)*(1-O2)</f>
        <v>3.9368624782944221E-2</v>
      </c>
      <c r="P6" s="11">
        <f>'AEO 37'!Q26/SUM('AEO 37'!Q25:Q26)*(1-P2)</f>
        <v>4.2232306196884187E-2</v>
      </c>
      <c r="Q6" s="11">
        <f>'AEO 37'!R26/SUM('AEO 37'!R25:R26)*(1-Q2)</f>
        <v>4.1951219610151545E-2</v>
      </c>
      <c r="R6" s="11">
        <f>'AEO 37'!S26/SUM('AEO 37'!S25:S26)*(1-R2)</f>
        <v>4.3509504078400894E-2</v>
      </c>
      <c r="S6" s="11">
        <f>'AEO 37'!T26/SUM('AEO 37'!T25:T26)*(1-S2)</f>
        <v>4.7209974578222631E-2</v>
      </c>
      <c r="T6" s="11">
        <f>'AEO 37'!U26/SUM('AEO 37'!U25:U26)*(1-T2)</f>
        <v>5.1165827279297013E-2</v>
      </c>
      <c r="U6" s="11">
        <f>'AEO 37'!V26/SUM('AEO 37'!V25:V26)*(1-U2)</f>
        <v>5.5035086895673824E-2</v>
      </c>
      <c r="V6" s="11">
        <f>'AEO 37'!W26/SUM('AEO 37'!W25:W26)*(1-V2)</f>
        <v>5.771298858098408E-2</v>
      </c>
      <c r="W6" s="11">
        <f>'AEO 37'!X26/SUM('AEO 37'!X25:X26)*(1-W2)</f>
        <v>6.0393197814151152E-2</v>
      </c>
      <c r="X6" s="11">
        <f>'AEO 37'!Y26/SUM('AEO 37'!Y25:Y26)*(1-X2)</f>
        <v>6.251414389157614E-2</v>
      </c>
      <c r="Y6" s="11">
        <f>'AEO 37'!Z26/SUM('AEO 37'!Z25:Z26)*(1-Y2)</f>
        <v>6.389795332776009E-2</v>
      </c>
      <c r="Z6" s="11">
        <f>'AEO 37'!AA26/SUM('AEO 37'!AA25:AA26)*(1-Z2)</f>
        <v>6.431912893149451E-2</v>
      </c>
      <c r="AA6" s="11">
        <f>'AEO 37'!AB26/SUM('AEO 37'!AB25:AB26)*(1-AA2)</f>
        <v>6.423138281042573E-2</v>
      </c>
      <c r="AB6" s="11">
        <f>'AEO 37'!AC26/SUM('AEO 37'!AC25:AC26)*(1-AB2)</f>
        <v>6.3768790274421408E-2</v>
      </c>
      <c r="AC6" s="11">
        <f>'AEO 37'!AD26/SUM('AEO 37'!AD25:AD26)*(1-AC2)</f>
        <v>6.2993864027464305E-2</v>
      </c>
      <c r="AD6" s="11">
        <f>'AEO 37'!AE26/SUM('AEO 37'!AE25:AE26)*(1-AD2)</f>
        <v>6.0218351411732908E-2</v>
      </c>
      <c r="AE6" s="11">
        <f>'AEO 37'!AF26/SUM('AEO 37'!AF25:AF26)*(1-AE2)</f>
        <v>6.2567293999970214E-2</v>
      </c>
      <c r="AF6" s="11">
        <f>'AEO 37'!AG26/SUM('AEO 37'!AG25:AG26)*(1-AF2)</f>
        <v>6.4344968080697423E-2</v>
      </c>
      <c r="AG6" s="11">
        <f>'AEO 37'!AH26/SUM('AEO 37'!AH25:AH26)*(1-AG2)</f>
        <v>6.3704209302136633E-2</v>
      </c>
      <c r="AH6" s="11">
        <f>'AEO 37'!AI26/SUM('AEO 37'!AI25:AI26)*(1-AH2)</f>
        <v>5.6281125410469229E-2</v>
      </c>
      <c r="AI6" s="11">
        <f>'AEO 37'!AJ26/SUM('AEO 37'!AJ25:AJ26)*(1-AI2)</f>
        <v>4.7065294478200868E-2</v>
      </c>
      <c r="AJ6" s="11">
        <f>'AEO 37'!AK26/SUM('AEO 37'!AK25:AK26)*(1-AJ2)</f>
        <v>4.5867628046181323E-2</v>
      </c>
    </row>
    <row r="7" spans="1:36" x14ac:dyDescent="0.2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  <ignoredErrors>
    <ignoredError sqref="B5:AJ5" formulaRange="1"/>
  </ignoredError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F25" sqref="F25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2"/>
  <sheetViews>
    <sheetView workbookViewId="0">
      <pane xSplit="2" ySplit="1" topLeftCell="C47" activePane="bottomRight" state="frozen"/>
      <selection pane="topRight" activeCell="C1" sqref="C1"/>
      <selection pane="bottomLeft" activeCell="A2" sqref="A2"/>
      <selection pane="bottomRight" activeCell="B90" sqref="B90"/>
    </sheetView>
  </sheetViews>
  <sheetFormatPr defaultRowHeight="15" customHeight="1" x14ac:dyDescent="0.25"/>
  <cols>
    <col min="1" max="1" width="20.85546875" hidden="1" customWidth="1"/>
    <col min="2" max="2" width="45.7109375" customWidth="1"/>
  </cols>
  <sheetData>
    <row r="1" spans="1:38" ht="15" customHeight="1" thickBot="1" x14ac:dyDescent="0.3">
      <c r="B1" s="9" t="s">
        <v>317</v>
      </c>
      <c r="C1" s="8">
        <v>2016</v>
      </c>
      <c r="D1" s="8">
        <v>2017</v>
      </c>
      <c r="E1" s="8">
        <v>2018</v>
      </c>
      <c r="F1" s="8">
        <v>2019</v>
      </c>
      <c r="G1" s="8">
        <v>2020</v>
      </c>
      <c r="H1" s="8">
        <v>2021</v>
      </c>
      <c r="I1" s="8">
        <v>2022</v>
      </c>
      <c r="J1" s="8">
        <v>2023</v>
      </c>
      <c r="K1" s="8">
        <v>2024</v>
      </c>
      <c r="L1" s="8">
        <v>2025</v>
      </c>
      <c r="M1" s="8">
        <v>2026</v>
      </c>
      <c r="N1" s="8">
        <v>2027</v>
      </c>
      <c r="O1" s="8">
        <v>2028</v>
      </c>
      <c r="P1" s="8">
        <v>2029</v>
      </c>
      <c r="Q1" s="8">
        <v>2030</v>
      </c>
      <c r="R1" s="8">
        <v>2031</v>
      </c>
      <c r="S1" s="8">
        <v>2032</v>
      </c>
      <c r="T1" s="8">
        <v>2033</v>
      </c>
      <c r="U1" s="8">
        <v>2034</v>
      </c>
      <c r="V1" s="8">
        <v>2035</v>
      </c>
      <c r="W1" s="8">
        <v>2036</v>
      </c>
      <c r="X1" s="8">
        <v>2037</v>
      </c>
      <c r="Y1" s="8">
        <v>2038</v>
      </c>
      <c r="Z1" s="8">
        <v>2039</v>
      </c>
      <c r="AA1" s="8">
        <v>2040</v>
      </c>
      <c r="AB1" s="8">
        <v>2041</v>
      </c>
      <c r="AC1" s="8">
        <v>2042</v>
      </c>
      <c r="AD1" s="8">
        <v>2043</v>
      </c>
      <c r="AE1" s="8">
        <v>2044</v>
      </c>
      <c r="AF1" s="8">
        <v>2045</v>
      </c>
      <c r="AG1" s="8">
        <v>2046</v>
      </c>
      <c r="AH1" s="8">
        <v>2047</v>
      </c>
      <c r="AI1" s="8">
        <v>2048</v>
      </c>
      <c r="AJ1" s="8">
        <v>2049</v>
      </c>
      <c r="AK1" s="8">
        <v>2050</v>
      </c>
    </row>
    <row r="2" spans="1:38" ht="15" customHeight="1" thickTop="1" x14ac:dyDescent="0.25"/>
    <row r="3" spans="1:38" ht="15" customHeight="1" x14ac:dyDescent="0.25">
      <c r="C3" s="22" t="s">
        <v>147</v>
      </c>
      <c r="D3" s="22" t="s">
        <v>318</v>
      </c>
      <c r="E3" s="22"/>
      <c r="F3" s="22"/>
      <c r="G3" s="22"/>
    </row>
    <row r="4" spans="1:38" ht="15" customHeight="1" x14ac:dyDescent="0.25">
      <c r="C4" s="22" t="s">
        <v>146</v>
      </c>
      <c r="D4" s="22" t="s">
        <v>319</v>
      </c>
      <c r="E4" s="22"/>
      <c r="F4" s="22"/>
      <c r="G4" s="22" t="s">
        <v>145</v>
      </c>
    </row>
    <row r="5" spans="1:38" ht="15" customHeight="1" x14ac:dyDescent="0.25">
      <c r="C5" s="22" t="s">
        <v>144</v>
      </c>
      <c r="D5" s="22" t="s">
        <v>320</v>
      </c>
      <c r="E5" s="22"/>
      <c r="F5" s="22"/>
      <c r="G5" s="22"/>
    </row>
    <row r="6" spans="1:38" ht="15" customHeight="1" x14ac:dyDescent="0.25">
      <c r="C6" s="22" t="s">
        <v>143</v>
      </c>
      <c r="D6" s="22"/>
      <c r="E6" s="22" t="s">
        <v>321</v>
      </c>
      <c r="F6" s="22"/>
      <c r="G6" s="22"/>
    </row>
    <row r="10" spans="1:38" ht="15" customHeight="1" x14ac:dyDescent="0.25">
      <c r="A10" s="23" t="s">
        <v>142</v>
      </c>
      <c r="B10" s="10" t="s">
        <v>141</v>
      </c>
    </row>
    <row r="11" spans="1:38" ht="15" customHeight="1" x14ac:dyDescent="0.25">
      <c r="B11" s="9" t="s">
        <v>140</v>
      </c>
    </row>
    <row r="12" spans="1:38" ht="15" customHeight="1" x14ac:dyDescent="0.2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139</v>
      </c>
      <c r="AL12" s="24" t="s">
        <v>322</v>
      </c>
    </row>
    <row r="13" spans="1:38" ht="15" customHeight="1" thickBot="1" x14ac:dyDescent="0.3">
      <c r="B13" s="8" t="s">
        <v>138</v>
      </c>
      <c r="C13" s="8">
        <v>2016</v>
      </c>
      <c r="D13" s="8">
        <v>2017</v>
      </c>
      <c r="E13" s="8">
        <v>2018</v>
      </c>
      <c r="F13" s="8">
        <v>2019</v>
      </c>
      <c r="G13" s="8">
        <v>2020</v>
      </c>
      <c r="H13" s="8">
        <v>2021</v>
      </c>
      <c r="I13" s="8">
        <v>2022</v>
      </c>
      <c r="J13" s="8">
        <v>2023</v>
      </c>
      <c r="K13" s="8">
        <v>2024</v>
      </c>
      <c r="L13" s="8">
        <v>2025</v>
      </c>
      <c r="M13" s="8">
        <v>2026</v>
      </c>
      <c r="N13" s="8">
        <v>2027</v>
      </c>
      <c r="O13" s="8">
        <v>2028</v>
      </c>
      <c r="P13" s="8">
        <v>2029</v>
      </c>
      <c r="Q13" s="8">
        <v>2030</v>
      </c>
      <c r="R13" s="8">
        <v>2031</v>
      </c>
      <c r="S13" s="8">
        <v>2032</v>
      </c>
      <c r="T13" s="8">
        <v>2033</v>
      </c>
      <c r="U13" s="8">
        <v>2034</v>
      </c>
      <c r="V13" s="8">
        <v>2035</v>
      </c>
      <c r="W13" s="8">
        <v>2036</v>
      </c>
      <c r="X13" s="8">
        <v>2037</v>
      </c>
      <c r="Y13" s="8">
        <v>2038</v>
      </c>
      <c r="Z13" s="8">
        <v>2039</v>
      </c>
      <c r="AA13" s="8">
        <v>2040</v>
      </c>
      <c r="AB13" s="8">
        <v>2041</v>
      </c>
      <c r="AC13" s="8">
        <v>2042</v>
      </c>
      <c r="AD13" s="8">
        <v>2043</v>
      </c>
      <c r="AE13" s="8">
        <v>2044</v>
      </c>
      <c r="AF13" s="8">
        <v>2045</v>
      </c>
      <c r="AG13" s="8">
        <v>2046</v>
      </c>
      <c r="AH13" s="8">
        <v>2047</v>
      </c>
      <c r="AI13" s="8">
        <v>2048</v>
      </c>
      <c r="AJ13" s="8">
        <v>2049</v>
      </c>
      <c r="AK13" s="8">
        <v>2050</v>
      </c>
      <c r="AL13" s="8">
        <v>2050</v>
      </c>
    </row>
    <row r="14" spans="1:38" ht="15" customHeight="1" thickTop="1" x14ac:dyDescent="0.25"/>
    <row r="15" spans="1:38" ht="15" customHeight="1" x14ac:dyDescent="0.25">
      <c r="A15" s="23" t="s">
        <v>137</v>
      </c>
      <c r="B15" s="4" t="s">
        <v>136</v>
      </c>
      <c r="C15" s="3">
        <v>15348.921875</v>
      </c>
      <c r="D15" s="3">
        <v>15340.957031</v>
      </c>
      <c r="E15" s="3">
        <v>15275.710938</v>
      </c>
      <c r="F15" s="3">
        <v>15149.610352</v>
      </c>
      <c r="G15" s="3">
        <v>14898.991211</v>
      </c>
      <c r="H15" s="3">
        <v>14561.820312</v>
      </c>
      <c r="I15" s="3">
        <v>14198.200194999999</v>
      </c>
      <c r="J15" s="3">
        <v>13789.802734000001</v>
      </c>
      <c r="K15" s="3">
        <v>13353.629883</v>
      </c>
      <c r="L15" s="3">
        <v>12923.033203000001</v>
      </c>
      <c r="M15" s="3">
        <v>12583.946289</v>
      </c>
      <c r="N15" s="3">
        <v>12291.052734000001</v>
      </c>
      <c r="O15" s="3">
        <v>12033.471680000001</v>
      </c>
      <c r="P15" s="3">
        <v>11799.023438</v>
      </c>
      <c r="Q15" s="3">
        <v>11590.683594</v>
      </c>
      <c r="R15" s="3">
        <v>11401.132812</v>
      </c>
      <c r="S15" s="3">
        <v>11237.453125</v>
      </c>
      <c r="T15" s="3">
        <v>11090.199219</v>
      </c>
      <c r="U15" s="3">
        <v>10957.610352</v>
      </c>
      <c r="V15" s="3">
        <v>10838.864258</v>
      </c>
      <c r="W15" s="3">
        <v>10756.591796999999</v>
      </c>
      <c r="X15" s="3">
        <v>10679.693359000001</v>
      </c>
      <c r="Y15" s="3">
        <v>10615.664062</v>
      </c>
      <c r="Z15" s="3">
        <v>10567.729492</v>
      </c>
      <c r="AA15" s="3">
        <v>10535.40625</v>
      </c>
      <c r="AB15" s="3">
        <v>10513.446289</v>
      </c>
      <c r="AC15" s="3">
        <v>10505.666992</v>
      </c>
      <c r="AD15" s="3">
        <v>10509.164062</v>
      </c>
      <c r="AE15" s="3">
        <v>10524.702148</v>
      </c>
      <c r="AF15" s="3">
        <v>10551.641602</v>
      </c>
      <c r="AG15" s="3">
        <v>10592.284180000001</v>
      </c>
      <c r="AH15" s="3">
        <v>10643.134765999999</v>
      </c>
      <c r="AI15" s="3">
        <v>10697.930664</v>
      </c>
      <c r="AJ15" s="3">
        <v>10760.075194999999</v>
      </c>
      <c r="AK15" s="3">
        <v>10829.055664</v>
      </c>
      <c r="AL15" s="2">
        <v>-1.0499E-2</v>
      </c>
    </row>
    <row r="16" spans="1:38" ht="15" customHeight="1" x14ac:dyDescent="0.25">
      <c r="A16" s="23" t="s">
        <v>135</v>
      </c>
      <c r="B16" s="7" t="s">
        <v>125</v>
      </c>
      <c r="C16" s="6">
        <v>15254.427734000001</v>
      </c>
      <c r="D16" s="6">
        <v>15236.422852</v>
      </c>
      <c r="E16" s="6">
        <v>15135.223633</v>
      </c>
      <c r="F16" s="6">
        <v>14985.247069999999</v>
      </c>
      <c r="G16" s="6">
        <v>14702.667969</v>
      </c>
      <c r="H16" s="6">
        <v>14328.713867</v>
      </c>
      <c r="I16" s="6">
        <v>13919.202148</v>
      </c>
      <c r="J16" s="6">
        <v>13444.472656</v>
      </c>
      <c r="K16" s="6">
        <v>12941.487305000001</v>
      </c>
      <c r="L16" s="6">
        <v>12437.151367</v>
      </c>
      <c r="M16" s="6">
        <v>12058.666992</v>
      </c>
      <c r="N16" s="6">
        <v>11714.523438</v>
      </c>
      <c r="O16" s="6">
        <v>11418.772461</v>
      </c>
      <c r="P16" s="6">
        <v>11149.417969</v>
      </c>
      <c r="Q16" s="6">
        <v>10905.807617</v>
      </c>
      <c r="R16" s="6">
        <v>10701.488281</v>
      </c>
      <c r="S16" s="6">
        <v>10512.163086</v>
      </c>
      <c r="T16" s="6">
        <v>10328.126953000001</v>
      </c>
      <c r="U16" s="6">
        <v>10158.584961</v>
      </c>
      <c r="V16" s="6">
        <v>10004.710938</v>
      </c>
      <c r="W16" s="6">
        <v>9893.9228519999997</v>
      </c>
      <c r="X16" s="6">
        <v>9789.9033199999994</v>
      </c>
      <c r="Y16" s="6">
        <v>9702.5986329999996</v>
      </c>
      <c r="Z16" s="6">
        <v>9636.3359380000002</v>
      </c>
      <c r="AA16" s="6">
        <v>9590.4423829999996</v>
      </c>
      <c r="AB16" s="6">
        <v>9558.7226559999999</v>
      </c>
      <c r="AC16" s="6">
        <v>9543.3056639999995</v>
      </c>
      <c r="AD16" s="6">
        <v>9540.2929690000001</v>
      </c>
      <c r="AE16" s="6">
        <v>9557.8613280000009</v>
      </c>
      <c r="AF16" s="6">
        <v>9565.5566409999992</v>
      </c>
      <c r="AG16" s="6">
        <v>9588.8554690000001</v>
      </c>
      <c r="AH16" s="6">
        <v>9631.9208980000003</v>
      </c>
      <c r="AI16" s="6">
        <v>9704.8105469999991</v>
      </c>
      <c r="AJ16" s="6">
        <v>9789.3183590000008</v>
      </c>
      <c r="AK16" s="6">
        <v>9849.5576170000004</v>
      </c>
      <c r="AL16" s="5">
        <v>-1.3133000000000001E-2</v>
      </c>
    </row>
    <row r="17" spans="1:38" ht="15" customHeight="1" x14ac:dyDescent="0.25">
      <c r="A17" s="23" t="s">
        <v>134</v>
      </c>
      <c r="B17" s="7" t="s">
        <v>123</v>
      </c>
      <c r="C17" s="6">
        <v>8.398892</v>
      </c>
      <c r="D17" s="6">
        <v>10.139498</v>
      </c>
      <c r="E17" s="6">
        <v>39.072792</v>
      </c>
      <c r="F17" s="6">
        <v>50.986794000000003</v>
      </c>
      <c r="G17" s="6">
        <v>60.694468999999998</v>
      </c>
      <c r="H17" s="6">
        <v>71.937674999999999</v>
      </c>
      <c r="I17" s="6">
        <v>91.484954999999999</v>
      </c>
      <c r="J17" s="6">
        <v>130.998459</v>
      </c>
      <c r="K17" s="6">
        <v>170.948151</v>
      </c>
      <c r="L17" s="6">
        <v>216.74903900000001</v>
      </c>
      <c r="M17" s="6">
        <v>227.02903699999999</v>
      </c>
      <c r="N17" s="6">
        <v>250.10462999999999</v>
      </c>
      <c r="O17" s="6">
        <v>260.19988999999998</v>
      </c>
      <c r="P17" s="6">
        <v>267.16906699999998</v>
      </c>
      <c r="Q17" s="6">
        <v>274.68048099999999</v>
      </c>
      <c r="R17" s="6">
        <v>262.17947400000003</v>
      </c>
      <c r="S17" s="6">
        <v>261.35964999999999</v>
      </c>
      <c r="T17" s="6">
        <v>272.76449600000001</v>
      </c>
      <c r="U17" s="6">
        <v>284.90185500000001</v>
      </c>
      <c r="V17" s="6">
        <v>296.47692899999998</v>
      </c>
      <c r="W17" s="6">
        <v>301.605164</v>
      </c>
      <c r="X17" s="6">
        <v>306.54046599999998</v>
      </c>
      <c r="Y17" s="6">
        <v>308.93176299999999</v>
      </c>
      <c r="Z17" s="6">
        <v>307.19470200000001</v>
      </c>
      <c r="AA17" s="6">
        <v>301.29983499999997</v>
      </c>
      <c r="AB17" s="6">
        <v>292.64202899999998</v>
      </c>
      <c r="AC17" s="6">
        <v>282.35095200000001</v>
      </c>
      <c r="AD17" s="6">
        <v>271.58904999999999</v>
      </c>
      <c r="AE17" s="6">
        <v>252.46426400000001</v>
      </c>
      <c r="AF17" s="6">
        <v>254.893494</v>
      </c>
      <c r="AG17" s="6">
        <v>255.605942</v>
      </c>
      <c r="AH17" s="6">
        <v>246.45912200000001</v>
      </c>
      <c r="AI17" s="6">
        <v>211.30246</v>
      </c>
      <c r="AJ17" s="6">
        <v>171.42723100000001</v>
      </c>
      <c r="AK17" s="6">
        <v>162.16982999999999</v>
      </c>
      <c r="AL17" s="5">
        <v>8.7636000000000006E-2</v>
      </c>
    </row>
    <row r="18" spans="1:38" ht="15" customHeight="1" x14ac:dyDescent="0.25">
      <c r="A18" s="23" t="s">
        <v>133</v>
      </c>
      <c r="B18" s="7" t="s">
        <v>16</v>
      </c>
      <c r="C18" s="6">
        <v>56.146949999999997</v>
      </c>
      <c r="D18" s="6">
        <v>57.53051</v>
      </c>
      <c r="E18" s="6">
        <v>60.632992000000002</v>
      </c>
      <c r="F18" s="6">
        <v>67.825255999999996</v>
      </c>
      <c r="G18" s="6">
        <v>80.645095999999995</v>
      </c>
      <c r="H18" s="6">
        <v>92.841117999999994</v>
      </c>
      <c r="I18" s="6">
        <v>104.93604999999999</v>
      </c>
      <c r="J18" s="6">
        <v>116.49355300000001</v>
      </c>
      <c r="K18" s="6">
        <v>127.076393</v>
      </c>
      <c r="L18" s="6">
        <v>136.22061199999999</v>
      </c>
      <c r="M18" s="6">
        <v>146.14447000000001</v>
      </c>
      <c r="N18" s="6">
        <v>156.178009</v>
      </c>
      <c r="O18" s="6">
        <v>166.58497600000001</v>
      </c>
      <c r="P18" s="6">
        <v>176.61563100000001</v>
      </c>
      <c r="Q18" s="6">
        <v>186.26835600000001</v>
      </c>
      <c r="R18" s="6">
        <v>195.33862300000001</v>
      </c>
      <c r="S18" s="6">
        <v>203.68064899999999</v>
      </c>
      <c r="T18" s="6">
        <v>210.923889</v>
      </c>
      <c r="U18" s="6">
        <v>217.421661</v>
      </c>
      <c r="V18" s="6">
        <v>222.84498600000001</v>
      </c>
      <c r="W18" s="6">
        <v>227.72447199999999</v>
      </c>
      <c r="X18" s="6">
        <v>231.47297699999999</v>
      </c>
      <c r="Y18" s="6">
        <v>234.44090299999999</v>
      </c>
      <c r="Z18" s="6">
        <v>236.78062399999999</v>
      </c>
      <c r="AA18" s="6">
        <v>238.663803</v>
      </c>
      <c r="AB18" s="6">
        <v>240.02325400000001</v>
      </c>
      <c r="AC18" s="6">
        <v>241.22792100000001</v>
      </c>
      <c r="AD18" s="6">
        <v>242.214325</v>
      </c>
      <c r="AE18" s="6">
        <v>243.24186700000001</v>
      </c>
      <c r="AF18" s="6">
        <v>244.17735300000001</v>
      </c>
      <c r="AG18" s="6">
        <v>245.10922199999999</v>
      </c>
      <c r="AH18" s="6">
        <v>246.177277</v>
      </c>
      <c r="AI18" s="6">
        <v>247.462692</v>
      </c>
      <c r="AJ18" s="6">
        <v>249.13685599999999</v>
      </c>
      <c r="AK18" s="6">
        <v>250.90625</v>
      </c>
      <c r="AL18" s="5">
        <v>4.564E-2</v>
      </c>
    </row>
    <row r="19" spans="1:38" ht="15" customHeight="1" x14ac:dyDescent="0.25">
      <c r="A19" s="23" t="s">
        <v>132</v>
      </c>
      <c r="B19" s="7" t="s">
        <v>111</v>
      </c>
      <c r="C19" s="6">
        <v>12.121494999999999</v>
      </c>
      <c r="D19" s="6">
        <v>14.38879</v>
      </c>
      <c r="E19" s="6">
        <v>14.105905999999999</v>
      </c>
      <c r="F19" s="6">
        <v>12.217428</v>
      </c>
      <c r="G19" s="6">
        <v>10.270576999999999</v>
      </c>
      <c r="H19" s="6">
        <v>9.7388670000000008</v>
      </c>
      <c r="I19" s="6">
        <v>9.1782889999999995</v>
      </c>
      <c r="J19" s="6">
        <v>8.8004840000000009</v>
      </c>
      <c r="K19" s="6">
        <v>8.5282970000000002</v>
      </c>
      <c r="L19" s="6">
        <v>8.2436059999999998</v>
      </c>
      <c r="M19" s="6">
        <v>8.0980609999999995</v>
      </c>
      <c r="N19" s="6">
        <v>8.0626359999999995</v>
      </c>
      <c r="O19" s="6">
        <v>8.1474250000000001</v>
      </c>
      <c r="P19" s="6">
        <v>8.2218029999999995</v>
      </c>
      <c r="Q19" s="6">
        <v>8.3049689999999998</v>
      </c>
      <c r="R19" s="6">
        <v>8.3903770000000009</v>
      </c>
      <c r="S19" s="6">
        <v>8.4531530000000004</v>
      </c>
      <c r="T19" s="6">
        <v>8.4937799999999992</v>
      </c>
      <c r="U19" s="6">
        <v>8.5373479999999997</v>
      </c>
      <c r="V19" s="6">
        <v>8.5820659999999993</v>
      </c>
      <c r="W19" s="6">
        <v>8.6349</v>
      </c>
      <c r="X19" s="6">
        <v>8.7077120000000008</v>
      </c>
      <c r="Y19" s="6">
        <v>8.7764430000000004</v>
      </c>
      <c r="Z19" s="6">
        <v>8.8682169999999996</v>
      </c>
      <c r="AA19" s="6">
        <v>8.967231</v>
      </c>
      <c r="AB19" s="6">
        <v>9.0682690000000008</v>
      </c>
      <c r="AC19" s="6">
        <v>9.1535580000000003</v>
      </c>
      <c r="AD19" s="6">
        <v>9.2471709999999998</v>
      </c>
      <c r="AE19" s="6">
        <v>9.3421470000000006</v>
      </c>
      <c r="AF19" s="6">
        <v>9.4439770000000003</v>
      </c>
      <c r="AG19" s="6">
        <v>9.5290739999999996</v>
      </c>
      <c r="AH19" s="6">
        <v>9.6299109999999999</v>
      </c>
      <c r="AI19" s="6">
        <v>9.7015530000000005</v>
      </c>
      <c r="AJ19" s="6">
        <v>9.7606950000000001</v>
      </c>
      <c r="AK19" s="6">
        <v>9.8185099999999998</v>
      </c>
      <c r="AL19" s="5">
        <v>-1.1514E-2</v>
      </c>
    </row>
    <row r="20" spans="1:38" ht="15" customHeight="1" x14ac:dyDescent="0.25">
      <c r="A20" s="23" t="s">
        <v>131</v>
      </c>
      <c r="B20" s="7" t="s">
        <v>109</v>
      </c>
      <c r="C20" s="6">
        <v>7.7552459999999996</v>
      </c>
      <c r="D20" s="6">
        <v>8.2210999999999999</v>
      </c>
      <c r="E20" s="6">
        <v>8.6490069999999992</v>
      </c>
      <c r="F20" s="6">
        <v>8.9177940000000007</v>
      </c>
      <c r="G20" s="6">
        <v>9.7770259999999993</v>
      </c>
      <c r="H20" s="6">
        <v>9.8428120000000003</v>
      </c>
      <c r="I20" s="6">
        <v>9.3726339999999997</v>
      </c>
      <c r="J20" s="6">
        <v>9.0127439999999996</v>
      </c>
      <c r="K20" s="6">
        <v>8.7526510000000002</v>
      </c>
      <c r="L20" s="6">
        <v>8.4440290000000005</v>
      </c>
      <c r="M20" s="6">
        <v>8.2806750000000005</v>
      </c>
      <c r="N20" s="6">
        <v>8.3173790000000007</v>
      </c>
      <c r="O20" s="6">
        <v>8.4369409999999991</v>
      </c>
      <c r="P20" s="6">
        <v>8.5017890000000005</v>
      </c>
      <c r="Q20" s="6">
        <v>8.5525649999999995</v>
      </c>
      <c r="R20" s="6">
        <v>8.6422519999999992</v>
      </c>
      <c r="S20" s="6">
        <v>8.6414950000000008</v>
      </c>
      <c r="T20" s="6">
        <v>8.6350569999999998</v>
      </c>
      <c r="U20" s="6">
        <v>8.6779499999999992</v>
      </c>
      <c r="V20" s="6">
        <v>8.6747219999999992</v>
      </c>
      <c r="W20" s="6">
        <v>8.6765019999999993</v>
      </c>
      <c r="X20" s="6">
        <v>8.8324379999999998</v>
      </c>
      <c r="Y20" s="6">
        <v>8.8175319999999999</v>
      </c>
      <c r="Z20" s="6">
        <v>8.9003789999999992</v>
      </c>
      <c r="AA20" s="6">
        <v>9.0157810000000005</v>
      </c>
      <c r="AB20" s="6">
        <v>9.1061899999999998</v>
      </c>
      <c r="AC20" s="6">
        <v>9.1960040000000003</v>
      </c>
      <c r="AD20" s="6">
        <v>9.2713579999999993</v>
      </c>
      <c r="AE20" s="6">
        <v>9.3779020000000006</v>
      </c>
      <c r="AF20" s="6">
        <v>9.4867509999999999</v>
      </c>
      <c r="AG20" s="6">
        <v>9.5689159999999998</v>
      </c>
      <c r="AH20" s="6">
        <v>9.7358799999999999</v>
      </c>
      <c r="AI20" s="6">
        <v>9.8771299999999993</v>
      </c>
      <c r="AJ20" s="6">
        <v>9.9933630000000004</v>
      </c>
      <c r="AK20" s="6">
        <v>10.148669</v>
      </c>
      <c r="AL20" s="5">
        <v>6.4029999999999998E-3</v>
      </c>
    </row>
    <row r="21" spans="1:38" ht="15" customHeight="1" x14ac:dyDescent="0.25">
      <c r="A21" s="23" t="s">
        <v>130</v>
      </c>
      <c r="B21" s="7" t="s">
        <v>105</v>
      </c>
      <c r="C21" s="6">
        <v>9.5589709999999997</v>
      </c>
      <c r="D21" s="6">
        <v>13.468157</v>
      </c>
      <c r="E21" s="6">
        <v>16.880065999999999</v>
      </c>
      <c r="F21" s="6">
        <v>22.559998</v>
      </c>
      <c r="G21" s="6">
        <v>31.678791</v>
      </c>
      <c r="H21" s="6">
        <v>43.565970999999998</v>
      </c>
      <c r="I21" s="6">
        <v>56.713005000000003</v>
      </c>
      <c r="J21" s="6">
        <v>70.619392000000005</v>
      </c>
      <c r="K21" s="6">
        <v>85.165908999999999</v>
      </c>
      <c r="L21" s="6">
        <v>101.91830400000001</v>
      </c>
      <c r="M21" s="6">
        <v>118.958626</v>
      </c>
      <c r="N21" s="6">
        <v>135.022491</v>
      </c>
      <c r="O21" s="6">
        <v>150.79541</v>
      </c>
      <c r="P21" s="6">
        <v>166.96700999999999</v>
      </c>
      <c r="Q21" s="6">
        <v>183.41601600000001</v>
      </c>
      <c r="R21" s="6">
        <v>200.038712</v>
      </c>
      <c r="S21" s="6">
        <v>216.79956100000001</v>
      </c>
      <c r="T21" s="6">
        <v>233.69593800000001</v>
      </c>
      <c r="U21" s="6">
        <v>250.80877699999999</v>
      </c>
      <c r="V21" s="6">
        <v>267.884705</v>
      </c>
      <c r="W21" s="6">
        <v>285.37759399999999</v>
      </c>
      <c r="X21" s="6">
        <v>302.73605300000003</v>
      </c>
      <c r="Y21" s="6">
        <v>319.861786</v>
      </c>
      <c r="Z21" s="6">
        <v>336.780823</v>
      </c>
      <c r="AA21" s="6">
        <v>353.58239700000001</v>
      </c>
      <c r="AB21" s="6">
        <v>369.940674</v>
      </c>
      <c r="AC21" s="6">
        <v>386.016571</v>
      </c>
      <c r="AD21" s="6">
        <v>401.70446800000002</v>
      </c>
      <c r="AE21" s="6">
        <v>417.157623</v>
      </c>
      <c r="AF21" s="6">
        <v>432.41314699999998</v>
      </c>
      <c r="AG21" s="6">
        <v>447.52905299999998</v>
      </c>
      <c r="AH21" s="6">
        <v>462.68817100000001</v>
      </c>
      <c r="AI21" s="6">
        <v>477.80020100000002</v>
      </c>
      <c r="AJ21" s="6">
        <v>492.98019399999998</v>
      </c>
      <c r="AK21" s="6">
        <v>508.47619600000002</v>
      </c>
      <c r="AL21" s="5">
        <v>0.116315</v>
      </c>
    </row>
    <row r="22" spans="1:38" ht="15" customHeight="1" x14ac:dyDescent="0.25">
      <c r="A22" s="23" t="s">
        <v>129</v>
      </c>
      <c r="B22" s="7" t="s">
        <v>103</v>
      </c>
      <c r="C22" s="6">
        <v>0.51418399999999997</v>
      </c>
      <c r="D22" s="6">
        <v>0.78746899999999997</v>
      </c>
      <c r="E22" s="6">
        <v>1.146242</v>
      </c>
      <c r="F22" s="6">
        <v>1.8564039999999999</v>
      </c>
      <c r="G22" s="6">
        <v>3.2571699999999999</v>
      </c>
      <c r="H22" s="6">
        <v>5.1798159999999998</v>
      </c>
      <c r="I22" s="6">
        <v>7.3118100000000004</v>
      </c>
      <c r="J22" s="6">
        <v>9.4058390000000003</v>
      </c>
      <c r="K22" s="6">
        <v>11.671144</v>
      </c>
      <c r="L22" s="6">
        <v>14.30641</v>
      </c>
      <c r="M22" s="6">
        <v>16.768433000000002</v>
      </c>
      <c r="N22" s="6">
        <v>18.844669</v>
      </c>
      <c r="O22" s="6">
        <v>20.534786</v>
      </c>
      <c r="P22" s="6">
        <v>22.131302000000002</v>
      </c>
      <c r="Q22" s="6">
        <v>23.65361</v>
      </c>
      <c r="R22" s="6">
        <v>25.053560000000001</v>
      </c>
      <c r="S22" s="6">
        <v>26.355765999999999</v>
      </c>
      <c r="T22" s="6">
        <v>27.558789999999998</v>
      </c>
      <c r="U22" s="6">
        <v>28.678532000000001</v>
      </c>
      <c r="V22" s="6">
        <v>29.690505999999999</v>
      </c>
      <c r="W22" s="6">
        <v>30.649189</v>
      </c>
      <c r="X22" s="6">
        <v>31.501373000000001</v>
      </c>
      <c r="Y22" s="6">
        <v>32.238258000000002</v>
      </c>
      <c r="Z22" s="6">
        <v>32.869304999999997</v>
      </c>
      <c r="AA22" s="6">
        <v>33.435993000000003</v>
      </c>
      <c r="AB22" s="6">
        <v>33.943171999999997</v>
      </c>
      <c r="AC22" s="6">
        <v>34.417422999999999</v>
      </c>
      <c r="AD22" s="6">
        <v>34.845249000000003</v>
      </c>
      <c r="AE22" s="6">
        <v>35.257911999999997</v>
      </c>
      <c r="AF22" s="6">
        <v>35.669578999999999</v>
      </c>
      <c r="AG22" s="6">
        <v>36.086243000000003</v>
      </c>
      <c r="AH22" s="6">
        <v>36.522292999999998</v>
      </c>
      <c r="AI22" s="6">
        <v>36.976536000000003</v>
      </c>
      <c r="AJ22" s="6">
        <v>37.458786000000003</v>
      </c>
      <c r="AK22" s="6">
        <v>37.978752</v>
      </c>
      <c r="AL22" s="5">
        <v>0.124629</v>
      </c>
    </row>
    <row r="24" spans="1:38" ht="15" customHeight="1" x14ac:dyDescent="0.25">
      <c r="A24" s="23" t="s">
        <v>128</v>
      </c>
      <c r="B24" s="4" t="s">
        <v>127</v>
      </c>
      <c r="C24" s="3">
        <v>875.48406999999997</v>
      </c>
      <c r="D24" s="3">
        <v>904.90423599999997</v>
      </c>
      <c r="E24" s="3">
        <v>882.78649900000005</v>
      </c>
      <c r="F24" s="3">
        <v>881.62066700000003</v>
      </c>
      <c r="G24" s="3">
        <v>870.79217500000004</v>
      </c>
      <c r="H24" s="3">
        <v>857.77075200000002</v>
      </c>
      <c r="I24" s="3">
        <v>844.216858</v>
      </c>
      <c r="J24" s="3">
        <v>831.23608400000001</v>
      </c>
      <c r="K24" s="3">
        <v>819.15991199999996</v>
      </c>
      <c r="L24" s="3">
        <v>815.13568099999998</v>
      </c>
      <c r="M24" s="3">
        <v>812.77990699999998</v>
      </c>
      <c r="N24" s="3">
        <v>810.40356399999996</v>
      </c>
      <c r="O24" s="3">
        <v>809.34210199999995</v>
      </c>
      <c r="P24" s="3">
        <v>808.48150599999997</v>
      </c>
      <c r="Q24" s="3">
        <v>807.35711700000002</v>
      </c>
      <c r="R24" s="3">
        <v>808.525757</v>
      </c>
      <c r="S24" s="3">
        <v>809.40728799999999</v>
      </c>
      <c r="T24" s="3">
        <v>810.63311799999997</v>
      </c>
      <c r="U24" s="3">
        <v>813.06774900000005</v>
      </c>
      <c r="V24" s="3">
        <v>817.07580600000006</v>
      </c>
      <c r="W24" s="3">
        <v>821.99627699999996</v>
      </c>
      <c r="X24" s="3">
        <v>827.10223399999995</v>
      </c>
      <c r="Y24" s="3">
        <v>833.71520999999996</v>
      </c>
      <c r="Z24" s="3">
        <v>839.55035399999997</v>
      </c>
      <c r="AA24" s="3">
        <v>847.03509499999996</v>
      </c>
      <c r="AB24" s="3">
        <v>854.74511700000005</v>
      </c>
      <c r="AC24" s="3">
        <v>862.45471199999997</v>
      </c>
      <c r="AD24" s="3">
        <v>871.61059599999999</v>
      </c>
      <c r="AE24" s="3">
        <v>881.05621299999996</v>
      </c>
      <c r="AF24" s="3">
        <v>890.85461399999997</v>
      </c>
      <c r="AG24" s="3">
        <v>901.28479000000004</v>
      </c>
      <c r="AH24" s="3">
        <v>912.09240699999998</v>
      </c>
      <c r="AI24" s="3">
        <v>921.52844200000004</v>
      </c>
      <c r="AJ24" s="3">
        <v>930.59045400000002</v>
      </c>
      <c r="AK24" s="3">
        <v>940.63378899999998</v>
      </c>
      <c r="AL24" s="2">
        <v>1.1739999999999999E-3</v>
      </c>
    </row>
    <row r="25" spans="1:38" ht="15" customHeight="1" x14ac:dyDescent="0.25">
      <c r="A25" s="23" t="s">
        <v>126</v>
      </c>
      <c r="B25" s="7" t="s">
        <v>125</v>
      </c>
      <c r="C25" s="6">
        <v>599.14965800000004</v>
      </c>
      <c r="D25" s="6">
        <v>615.41888400000005</v>
      </c>
      <c r="E25" s="6">
        <v>594.69744900000001</v>
      </c>
      <c r="F25" s="6">
        <v>590.54125999999997</v>
      </c>
      <c r="G25" s="6">
        <v>580.81811500000003</v>
      </c>
      <c r="H25" s="6">
        <v>569.79663100000005</v>
      </c>
      <c r="I25" s="6">
        <v>557.48852499999998</v>
      </c>
      <c r="J25" s="6">
        <v>542.62219200000004</v>
      </c>
      <c r="K25" s="6">
        <v>527.93981900000006</v>
      </c>
      <c r="L25" s="6">
        <v>517.02429199999995</v>
      </c>
      <c r="M25" s="6">
        <v>512.44555700000001</v>
      </c>
      <c r="N25" s="6">
        <v>505.34973100000002</v>
      </c>
      <c r="O25" s="6">
        <v>500.83544899999998</v>
      </c>
      <c r="P25" s="6">
        <v>497.01531999999997</v>
      </c>
      <c r="Q25" s="6">
        <v>493.75897200000003</v>
      </c>
      <c r="R25" s="6">
        <v>494.45513899999997</v>
      </c>
      <c r="S25" s="6">
        <v>494.05224600000003</v>
      </c>
      <c r="T25" s="6">
        <v>490.51458700000001</v>
      </c>
      <c r="U25" s="6">
        <v>488.03921500000001</v>
      </c>
      <c r="V25" s="6">
        <v>486.61190800000003</v>
      </c>
      <c r="W25" s="6">
        <v>487.03472900000003</v>
      </c>
      <c r="X25" s="6">
        <v>488.18347199999999</v>
      </c>
      <c r="Y25" s="6">
        <v>490.45892300000003</v>
      </c>
      <c r="Z25" s="6">
        <v>494.084137</v>
      </c>
      <c r="AA25" s="6">
        <v>499.25430299999999</v>
      </c>
      <c r="AB25" s="6">
        <v>505.89181500000001</v>
      </c>
      <c r="AC25" s="6">
        <v>512.40423599999997</v>
      </c>
      <c r="AD25" s="6">
        <v>519.61608899999999</v>
      </c>
      <c r="AE25" s="6">
        <v>529.89587400000005</v>
      </c>
      <c r="AF25" s="6">
        <v>533.64386000000002</v>
      </c>
      <c r="AG25" s="6">
        <v>537.89178500000003</v>
      </c>
      <c r="AH25" s="6">
        <v>545.73290999999995</v>
      </c>
      <c r="AI25" s="6">
        <v>562.64215100000001</v>
      </c>
      <c r="AJ25" s="6">
        <v>582.01977499999998</v>
      </c>
      <c r="AK25" s="6">
        <v>590.42864999999995</v>
      </c>
      <c r="AL25" s="5">
        <v>-1.255E-3</v>
      </c>
    </row>
    <row r="26" spans="1:38" ht="15" customHeight="1" x14ac:dyDescent="0.25">
      <c r="A26" s="23" t="s">
        <v>124</v>
      </c>
      <c r="B26" s="7" t="s">
        <v>123</v>
      </c>
      <c r="C26" s="6">
        <v>0.74013099999999998</v>
      </c>
      <c r="D26" s="6">
        <v>1.0145040000000001</v>
      </c>
      <c r="E26" s="6">
        <v>4.0684199999999997</v>
      </c>
      <c r="F26" s="6">
        <v>5.6654749999999998</v>
      </c>
      <c r="G26" s="6">
        <v>7.029401</v>
      </c>
      <c r="H26" s="6">
        <v>8.7507459999999995</v>
      </c>
      <c r="I26" s="6">
        <v>11.641972000000001</v>
      </c>
      <c r="J26" s="6">
        <v>17.491119000000001</v>
      </c>
      <c r="K26" s="6">
        <v>23.983343000000001</v>
      </c>
      <c r="L26" s="6">
        <v>32.205933000000002</v>
      </c>
      <c r="M26" s="6">
        <v>35.514235999999997</v>
      </c>
      <c r="N26" s="6">
        <v>40.971984999999997</v>
      </c>
      <c r="O26" s="6">
        <v>44.542515000000002</v>
      </c>
      <c r="P26" s="6">
        <v>47.650547000000003</v>
      </c>
      <c r="Q26" s="6">
        <v>51.138382</v>
      </c>
      <c r="R26" s="6">
        <v>50.834598999999997</v>
      </c>
      <c r="S26" s="6">
        <v>52.881847</v>
      </c>
      <c r="T26" s="6">
        <v>57.491942999999999</v>
      </c>
      <c r="U26" s="6">
        <v>62.609805999999999</v>
      </c>
      <c r="V26" s="6">
        <v>67.805335999999997</v>
      </c>
      <c r="W26" s="6">
        <v>71.652206000000007</v>
      </c>
      <c r="X26" s="6">
        <v>75.673630000000003</v>
      </c>
      <c r="Y26" s="6">
        <v>79.127067999999994</v>
      </c>
      <c r="Z26" s="6">
        <v>81.768448000000006</v>
      </c>
      <c r="AA26" s="6">
        <v>83.259513999999996</v>
      </c>
      <c r="AB26" s="6">
        <v>84.232178000000005</v>
      </c>
      <c r="AC26" s="6">
        <v>84.600616000000002</v>
      </c>
      <c r="AD26" s="6">
        <v>84.579086000000004</v>
      </c>
      <c r="AE26" s="6">
        <v>81.864952000000002</v>
      </c>
      <c r="AF26" s="6">
        <v>86.179230000000004</v>
      </c>
      <c r="AG26" s="6">
        <v>89.745048999999995</v>
      </c>
      <c r="AH26" s="6">
        <v>89.997055000000003</v>
      </c>
      <c r="AI26" s="6">
        <v>80.428284000000005</v>
      </c>
      <c r="AJ26" s="6">
        <v>67.983551000000006</v>
      </c>
      <c r="AK26" s="6">
        <v>67.011612</v>
      </c>
      <c r="AL26" s="5">
        <v>0.13539899999999999</v>
      </c>
    </row>
    <row r="27" spans="1:38" ht="15" customHeight="1" x14ac:dyDescent="0.25">
      <c r="A27" s="23" t="s">
        <v>122</v>
      </c>
      <c r="B27" s="7" t="s">
        <v>16</v>
      </c>
      <c r="C27" s="6">
        <v>273.94454999999999</v>
      </c>
      <c r="D27" s="6">
        <v>286.62377900000001</v>
      </c>
      <c r="E27" s="6">
        <v>282.04827899999998</v>
      </c>
      <c r="F27" s="6">
        <v>283.365814</v>
      </c>
      <c r="G27" s="6">
        <v>280.84463499999998</v>
      </c>
      <c r="H27" s="6">
        <v>277.03048699999999</v>
      </c>
      <c r="I27" s="6">
        <v>272.82440200000002</v>
      </c>
      <c r="J27" s="6">
        <v>268.807861</v>
      </c>
      <c r="K27" s="6">
        <v>264.88378899999998</v>
      </c>
      <c r="L27" s="6">
        <v>263.52075200000002</v>
      </c>
      <c r="M27" s="6">
        <v>262.40029900000002</v>
      </c>
      <c r="N27" s="6">
        <v>261.65112299999998</v>
      </c>
      <c r="O27" s="6">
        <v>261.51660199999998</v>
      </c>
      <c r="P27" s="6">
        <v>261.348816</v>
      </c>
      <c r="Q27" s="6">
        <v>259.97091699999999</v>
      </c>
      <c r="R27" s="6">
        <v>260.73159800000002</v>
      </c>
      <c r="S27" s="6">
        <v>259.944794</v>
      </c>
      <c r="T27" s="6">
        <v>260.064301</v>
      </c>
      <c r="U27" s="6">
        <v>259.810089</v>
      </c>
      <c r="V27" s="6">
        <v>259.99383499999999</v>
      </c>
      <c r="W27" s="6">
        <v>260.574341</v>
      </c>
      <c r="X27" s="6">
        <v>260.426849</v>
      </c>
      <c r="Y27" s="6">
        <v>261.21337899999997</v>
      </c>
      <c r="Z27" s="6">
        <v>260.66616800000003</v>
      </c>
      <c r="AA27" s="6">
        <v>261.36505099999999</v>
      </c>
      <c r="AB27" s="6">
        <v>261.32009900000003</v>
      </c>
      <c r="AC27" s="6">
        <v>262.00170900000001</v>
      </c>
      <c r="AD27" s="6">
        <v>263.80703699999998</v>
      </c>
      <c r="AE27" s="6">
        <v>265.497345</v>
      </c>
      <c r="AF27" s="6">
        <v>267.03491200000002</v>
      </c>
      <c r="AG27" s="6">
        <v>269.46057100000002</v>
      </c>
      <c r="AH27" s="6">
        <v>271.95031699999998</v>
      </c>
      <c r="AI27" s="6">
        <v>273.80386399999998</v>
      </c>
      <c r="AJ27" s="6">
        <v>275.66924999999998</v>
      </c>
      <c r="AK27" s="6">
        <v>277.979309</v>
      </c>
      <c r="AL27" s="5">
        <v>-9.2800000000000001E-4</v>
      </c>
    </row>
    <row r="28" spans="1:38" ht="15" customHeight="1" x14ac:dyDescent="0.25">
      <c r="A28" s="23" t="s">
        <v>121</v>
      </c>
      <c r="B28" s="7" t="s">
        <v>109</v>
      </c>
      <c r="C28" s="6">
        <v>1.6980000000000001E-3</v>
      </c>
      <c r="D28" s="6">
        <v>1.4090000000000001E-3</v>
      </c>
      <c r="E28" s="6">
        <v>7.9160999999999995E-2</v>
      </c>
      <c r="F28" s="6">
        <v>0.157496</v>
      </c>
      <c r="G28" s="6">
        <v>0.231991</v>
      </c>
      <c r="H28" s="6">
        <v>0.30015199999999997</v>
      </c>
      <c r="I28" s="6">
        <v>0.36881000000000003</v>
      </c>
      <c r="J28" s="6">
        <v>0.43596400000000002</v>
      </c>
      <c r="K28" s="6">
        <v>0.50012299999999998</v>
      </c>
      <c r="L28" s="6">
        <v>0.54342500000000005</v>
      </c>
      <c r="M28" s="6">
        <v>0.586422</v>
      </c>
      <c r="N28" s="6">
        <v>0.62873100000000004</v>
      </c>
      <c r="O28" s="6">
        <v>0.67182200000000003</v>
      </c>
      <c r="P28" s="6">
        <v>0.71417200000000003</v>
      </c>
      <c r="Q28" s="6">
        <v>0.75888699999999998</v>
      </c>
      <c r="R28" s="6">
        <v>0.800458</v>
      </c>
      <c r="S28" s="6">
        <v>0.844356</v>
      </c>
      <c r="T28" s="6">
        <v>0.887934</v>
      </c>
      <c r="U28" s="6">
        <v>0.93456499999999998</v>
      </c>
      <c r="V28" s="6">
        <v>0.98157700000000003</v>
      </c>
      <c r="W28" s="6">
        <v>1.0306150000000001</v>
      </c>
      <c r="X28" s="6">
        <v>1.0812219999999999</v>
      </c>
      <c r="Y28" s="6">
        <v>1.1333690000000001</v>
      </c>
      <c r="Z28" s="6">
        <v>1.189648</v>
      </c>
      <c r="AA28" s="6">
        <v>1.246048</v>
      </c>
      <c r="AB28" s="6">
        <v>1.3070619999999999</v>
      </c>
      <c r="AC28" s="6">
        <v>1.3655740000000001</v>
      </c>
      <c r="AD28" s="6">
        <v>1.4248989999999999</v>
      </c>
      <c r="AE28" s="6">
        <v>1.4881599999999999</v>
      </c>
      <c r="AF28" s="6">
        <v>1.5542819999999999</v>
      </c>
      <c r="AG28" s="6">
        <v>1.622133</v>
      </c>
      <c r="AH28" s="6">
        <v>1.689975</v>
      </c>
      <c r="AI28" s="6">
        <v>1.7608509999999999</v>
      </c>
      <c r="AJ28" s="6">
        <v>1.8339110000000001</v>
      </c>
      <c r="AK28" s="6">
        <v>1.9162170000000001</v>
      </c>
      <c r="AL28" s="5">
        <v>0.244398</v>
      </c>
    </row>
    <row r="29" spans="1:38" ht="15" customHeight="1" x14ac:dyDescent="0.25">
      <c r="A29" s="23" t="s">
        <v>120</v>
      </c>
      <c r="B29" s="7" t="s">
        <v>111</v>
      </c>
      <c r="C29" s="6">
        <v>1.648013</v>
      </c>
      <c r="D29" s="6">
        <v>1.845631</v>
      </c>
      <c r="E29" s="6">
        <v>1.8931819999999999</v>
      </c>
      <c r="F29" s="6">
        <v>1.8905970000000001</v>
      </c>
      <c r="G29" s="6">
        <v>1.8168280000000001</v>
      </c>
      <c r="H29" s="6">
        <v>1.7939529999999999</v>
      </c>
      <c r="I29" s="6">
        <v>1.748129</v>
      </c>
      <c r="J29" s="6">
        <v>1.6885540000000001</v>
      </c>
      <c r="K29" s="6">
        <v>1.6184499999999999</v>
      </c>
      <c r="L29" s="6">
        <v>1.5637840000000001</v>
      </c>
      <c r="M29" s="6">
        <v>1.5130969999999999</v>
      </c>
      <c r="N29" s="6">
        <v>1.4524820000000001</v>
      </c>
      <c r="O29" s="6">
        <v>1.3964380000000001</v>
      </c>
      <c r="P29" s="6">
        <v>1.3439239999999999</v>
      </c>
      <c r="Q29" s="6">
        <v>1.290672</v>
      </c>
      <c r="R29" s="6">
        <v>1.235976</v>
      </c>
      <c r="S29" s="6">
        <v>1.186356</v>
      </c>
      <c r="T29" s="6">
        <v>1.147294</v>
      </c>
      <c r="U29" s="6">
        <v>1.115874</v>
      </c>
      <c r="V29" s="6">
        <v>1.09362</v>
      </c>
      <c r="W29" s="6">
        <v>1.082306</v>
      </c>
      <c r="X29" s="6">
        <v>1.081599</v>
      </c>
      <c r="Y29" s="6">
        <v>1.093391</v>
      </c>
      <c r="Z29" s="6">
        <v>1.1172899999999999</v>
      </c>
      <c r="AA29" s="6">
        <v>1.149842</v>
      </c>
      <c r="AB29" s="6">
        <v>1.195111</v>
      </c>
      <c r="AC29" s="6">
        <v>1.2467729999999999</v>
      </c>
      <c r="AD29" s="6">
        <v>1.310192</v>
      </c>
      <c r="AE29" s="6">
        <v>1.396746</v>
      </c>
      <c r="AF29" s="6">
        <v>1.4873620000000001</v>
      </c>
      <c r="AG29" s="6">
        <v>1.5673950000000001</v>
      </c>
      <c r="AH29" s="6">
        <v>1.6811130000000001</v>
      </c>
      <c r="AI29" s="6">
        <v>1.807024</v>
      </c>
      <c r="AJ29" s="6">
        <v>1.9507829999999999</v>
      </c>
      <c r="AK29" s="6">
        <v>2.1151849999999999</v>
      </c>
      <c r="AL29" s="5">
        <v>4.1399999999999996E-3</v>
      </c>
    </row>
    <row r="30" spans="1:38" ht="15" customHeight="1" x14ac:dyDescent="0.25">
      <c r="A30" s="23" t="s">
        <v>119</v>
      </c>
      <c r="B30" s="7" t="s">
        <v>105</v>
      </c>
      <c r="C30" s="6">
        <v>0</v>
      </c>
      <c r="D30" s="6">
        <v>0</v>
      </c>
      <c r="E30" s="6">
        <v>0</v>
      </c>
      <c r="F30" s="6">
        <v>0</v>
      </c>
      <c r="G30" s="6">
        <v>5.1227000000000002E-2</v>
      </c>
      <c r="H30" s="6">
        <v>9.8755999999999997E-2</v>
      </c>
      <c r="I30" s="6">
        <v>0.14502000000000001</v>
      </c>
      <c r="J30" s="6">
        <v>0.19042500000000001</v>
      </c>
      <c r="K30" s="6">
        <v>0.23436199999999999</v>
      </c>
      <c r="L30" s="6">
        <v>0.27750200000000003</v>
      </c>
      <c r="M30" s="6">
        <v>0.32030900000000001</v>
      </c>
      <c r="N30" s="6">
        <v>0.34955700000000001</v>
      </c>
      <c r="O30" s="6">
        <v>0.37928699999999999</v>
      </c>
      <c r="P30" s="6">
        <v>0.40871000000000002</v>
      </c>
      <c r="Q30" s="6">
        <v>0.439355</v>
      </c>
      <c r="R30" s="6">
        <v>0.46795199999999998</v>
      </c>
      <c r="S30" s="6">
        <v>0.497666</v>
      </c>
      <c r="T30" s="6">
        <v>0.52710400000000002</v>
      </c>
      <c r="U30" s="6">
        <v>0.55824600000000002</v>
      </c>
      <c r="V30" s="6">
        <v>0.58955800000000003</v>
      </c>
      <c r="W30" s="6">
        <v>0.62203699999999995</v>
      </c>
      <c r="X30" s="6">
        <v>0.655416</v>
      </c>
      <c r="Y30" s="6">
        <v>0.68910899999999997</v>
      </c>
      <c r="Z30" s="6">
        <v>0.72468100000000002</v>
      </c>
      <c r="AA30" s="6">
        <v>0.76034400000000002</v>
      </c>
      <c r="AB30" s="6">
        <v>0.79881899999999995</v>
      </c>
      <c r="AC30" s="6">
        <v>0.835785</v>
      </c>
      <c r="AD30" s="6">
        <v>0.87327699999999997</v>
      </c>
      <c r="AE30" s="6">
        <v>0.91322700000000001</v>
      </c>
      <c r="AF30" s="6">
        <v>0.95495699999999994</v>
      </c>
      <c r="AG30" s="6">
        <v>0.99789000000000005</v>
      </c>
      <c r="AH30" s="6">
        <v>1.0410140000000001</v>
      </c>
      <c r="AI30" s="6">
        <v>1.0862579999999999</v>
      </c>
      <c r="AJ30" s="6">
        <v>1.133175</v>
      </c>
      <c r="AK30" s="6">
        <v>1.182852</v>
      </c>
      <c r="AL30" s="5" t="s">
        <v>22</v>
      </c>
    </row>
    <row r="31" spans="1:38" ht="15" customHeight="1" x14ac:dyDescent="0.25">
      <c r="A31" s="23" t="s">
        <v>118</v>
      </c>
      <c r="B31" s="7" t="s">
        <v>103</v>
      </c>
      <c r="C31" s="6">
        <v>0</v>
      </c>
      <c r="D31" s="6">
        <v>0</v>
      </c>
      <c r="E31" s="6">
        <v>0</v>
      </c>
      <c r="F31" s="6">
        <v>0</v>
      </c>
      <c r="G31" s="6">
        <v>0</v>
      </c>
      <c r="H31" s="6">
        <v>0</v>
      </c>
      <c r="I31" s="6">
        <v>0</v>
      </c>
      <c r="J31" s="6">
        <v>0</v>
      </c>
      <c r="K31" s="6">
        <v>0</v>
      </c>
      <c r="L31" s="6">
        <v>0</v>
      </c>
      <c r="M31" s="6">
        <v>0</v>
      </c>
      <c r="N31" s="6">
        <v>0</v>
      </c>
      <c r="O31" s="6">
        <v>0</v>
      </c>
      <c r="P31" s="6">
        <v>0</v>
      </c>
      <c r="Q31" s="6">
        <v>0</v>
      </c>
      <c r="R31" s="6">
        <v>0</v>
      </c>
      <c r="S31" s="6">
        <v>0</v>
      </c>
      <c r="T31" s="6">
        <v>0</v>
      </c>
      <c r="U31" s="6">
        <v>0</v>
      </c>
      <c r="V31" s="6">
        <v>0</v>
      </c>
      <c r="W31" s="6">
        <v>0</v>
      </c>
      <c r="X31" s="6">
        <v>0</v>
      </c>
      <c r="Y31" s="6">
        <v>0</v>
      </c>
      <c r="Z31" s="6">
        <v>0</v>
      </c>
      <c r="AA31" s="6">
        <v>0</v>
      </c>
      <c r="AB31" s="6">
        <v>0</v>
      </c>
      <c r="AC31" s="6">
        <v>0</v>
      </c>
      <c r="AD31" s="6">
        <v>0</v>
      </c>
      <c r="AE31" s="6">
        <v>0</v>
      </c>
      <c r="AF31" s="6">
        <v>0</v>
      </c>
      <c r="AG31" s="6">
        <v>0</v>
      </c>
      <c r="AH31" s="6">
        <v>0</v>
      </c>
      <c r="AI31" s="6">
        <v>0</v>
      </c>
      <c r="AJ31" s="6">
        <v>0</v>
      </c>
      <c r="AK31" s="6">
        <v>0</v>
      </c>
      <c r="AL31" s="5" t="s">
        <v>22</v>
      </c>
    </row>
    <row r="33" spans="1:38" ht="15" customHeight="1" x14ac:dyDescent="0.25">
      <c r="A33" s="23" t="s">
        <v>117</v>
      </c>
      <c r="B33" s="4" t="s">
        <v>116</v>
      </c>
      <c r="C33" s="3">
        <v>5482.0502930000002</v>
      </c>
      <c r="D33" s="3">
        <v>5594.6240230000003</v>
      </c>
      <c r="E33" s="3">
        <v>5536.0209960000002</v>
      </c>
      <c r="F33" s="3">
        <v>5621.486328</v>
      </c>
      <c r="G33" s="3">
        <v>5630.8154299999997</v>
      </c>
      <c r="H33" s="3">
        <v>5620.2265619999998</v>
      </c>
      <c r="I33" s="3">
        <v>5617.9848629999997</v>
      </c>
      <c r="J33" s="3">
        <v>5613.1171880000002</v>
      </c>
      <c r="K33" s="3">
        <v>5604.6606449999999</v>
      </c>
      <c r="L33" s="3">
        <v>5579.3701170000004</v>
      </c>
      <c r="M33" s="3">
        <v>5552.1298829999996</v>
      </c>
      <c r="N33" s="3">
        <v>5522.9086909999996</v>
      </c>
      <c r="O33" s="3">
        <v>5488.9516599999997</v>
      </c>
      <c r="P33" s="3">
        <v>5453.2387699999999</v>
      </c>
      <c r="Q33" s="3">
        <v>5426.921875</v>
      </c>
      <c r="R33" s="3">
        <v>5404.1347660000001</v>
      </c>
      <c r="S33" s="3">
        <v>5379.5527339999999</v>
      </c>
      <c r="T33" s="3">
        <v>5362.4594729999999</v>
      </c>
      <c r="U33" s="3">
        <v>5361.7421880000002</v>
      </c>
      <c r="V33" s="3">
        <v>5376.2075199999999</v>
      </c>
      <c r="W33" s="3">
        <v>5397.4965819999998</v>
      </c>
      <c r="X33" s="3">
        <v>5421.2133789999998</v>
      </c>
      <c r="Y33" s="3">
        <v>5451.5390619999998</v>
      </c>
      <c r="Z33" s="3">
        <v>5482.1850590000004</v>
      </c>
      <c r="AA33" s="3">
        <v>5517.5698240000002</v>
      </c>
      <c r="AB33" s="3">
        <v>5566.5629879999997</v>
      </c>
      <c r="AC33" s="3">
        <v>5613.5073240000002</v>
      </c>
      <c r="AD33" s="3">
        <v>5664.8964839999999</v>
      </c>
      <c r="AE33" s="3">
        <v>5720.5058589999999</v>
      </c>
      <c r="AF33" s="3">
        <v>5771.9487300000001</v>
      </c>
      <c r="AG33" s="3">
        <v>5825.5595700000003</v>
      </c>
      <c r="AH33" s="3">
        <v>5885.591797</v>
      </c>
      <c r="AI33" s="3">
        <v>5941.0283200000003</v>
      </c>
      <c r="AJ33" s="3">
        <v>5993.8710940000001</v>
      </c>
      <c r="AK33" s="3">
        <v>6053.3125</v>
      </c>
      <c r="AL33" s="2">
        <v>2.3909999999999999E-3</v>
      </c>
    </row>
    <row r="34" spans="1:38" ht="15" customHeight="1" x14ac:dyDescent="0.25">
      <c r="A34" s="23" t="s">
        <v>115</v>
      </c>
      <c r="B34" s="7" t="s">
        <v>114</v>
      </c>
      <c r="C34" s="6">
        <v>526.26110800000004</v>
      </c>
      <c r="D34" s="6">
        <v>546.29089399999998</v>
      </c>
      <c r="E34" s="6">
        <v>548.70117200000004</v>
      </c>
      <c r="F34" s="6">
        <v>566.03100600000005</v>
      </c>
      <c r="G34" s="6">
        <v>577.42596400000002</v>
      </c>
      <c r="H34" s="6">
        <v>587.21215800000004</v>
      </c>
      <c r="I34" s="6">
        <v>596.39502000000005</v>
      </c>
      <c r="J34" s="6">
        <v>604.35046399999999</v>
      </c>
      <c r="K34" s="6">
        <v>611.10015899999996</v>
      </c>
      <c r="L34" s="6">
        <v>612.99029499999995</v>
      </c>
      <c r="M34" s="6">
        <v>618.27062999999998</v>
      </c>
      <c r="N34" s="6">
        <v>620.97515899999996</v>
      </c>
      <c r="O34" s="6">
        <v>623.79363999999998</v>
      </c>
      <c r="P34" s="6">
        <v>627.75579800000003</v>
      </c>
      <c r="Q34" s="6">
        <v>628.60333300000002</v>
      </c>
      <c r="R34" s="6">
        <v>635.101135</v>
      </c>
      <c r="S34" s="6">
        <v>636.65338099999997</v>
      </c>
      <c r="T34" s="6">
        <v>637.024902</v>
      </c>
      <c r="U34" s="6">
        <v>639.77191200000004</v>
      </c>
      <c r="V34" s="6">
        <v>642.83148200000005</v>
      </c>
      <c r="W34" s="6">
        <v>648.34912099999997</v>
      </c>
      <c r="X34" s="6">
        <v>652.34826699999996</v>
      </c>
      <c r="Y34" s="6">
        <v>659.88256799999999</v>
      </c>
      <c r="Z34" s="6">
        <v>665.18817100000001</v>
      </c>
      <c r="AA34" s="6">
        <v>675.11511199999995</v>
      </c>
      <c r="AB34" s="6">
        <v>683.92755099999999</v>
      </c>
      <c r="AC34" s="6">
        <v>693.783997</v>
      </c>
      <c r="AD34" s="6">
        <v>704.90093999999999</v>
      </c>
      <c r="AE34" s="6">
        <v>717.87890600000003</v>
      </c>
      <c r="AF34" s="6">
        <v>725.47625700000003</v>
      </c>
      <c r="AG34" s="6">
        <v>734.42449999999997</v>
      </c>
      <c r="AH34" s="6">
        <v>746.69122300000004</v>
      </c>
      <c r="AI34" s="6">
        <v>766.57714799999997</v>
      </c>
      <c r="AJ34" s="6">
        <v>788.932007</v>
      </c>
      <c r="AK34" s="6">
        <v>802.93463099999997</v>
      </c>
      <c r="AL34" s="5">
        <v>1.1738999999999999E-2</v>
      </c>
    </row>
    <row r="35" spans="1:38" ht="15" customHeight="1" x14ac:dyDescent="0.25">
      <c r="A35" s="23" t="s">
        <v>113</v>
      </c>
      <c r="B35" s="7" t="s">
        <v>16</v>
      </c>
      <c r="C35" s="6">
        <v>4917.5551759999998</v>
      </c>
      <c r="D35" s="6">
        <v>5004.5117190000001</v>
      </c>
      <c r="E35" s="6">
        <v>4937.8525390000004</v>
      </c>
      <c r="F35" s="6">
        <v>5000.6508789999998</v>
      </c>
      <c r="G35" s="6">
        <v>4994.7260740000002</v>
      </c>
      <c r="H35" s="6">
        <v>4971.5302730000003</v>
      </c>
      <c r="I35" s="6">
        <v>4956.6025390000004</v>
      </c>
      <c r="J35" s="6">
        <v>4939.1191410000001</v>
      </c>
      <c r="K35" s="6">
        <v>4918.5888670000004</v>
      </c>
      <c r="L35" s="6">
        <v>4884.9453119999998</v>
      </c>
      <c r="M35" s="6">
        <v>4848.935547</v>
      </c>
      <c r="N35" s="6">
        <v>4811.9301759999998</v>
      </c>
      <c r="O35" s="6">
        <v>4771.0395509999998</v>
      </c>
      <c r="P35" s="6">
        <v>4727.4643550000001</v>
      </c>
      <c r="Q35" s="6">
        <v>4695.6840819999998</v>
      </c>
      <c r="R35" s="6">
        <v>4664.4326170000004</v>
      </c>
      <c r="S35" s="6">
        <v>4634.1586909999996</v>
      </c>
      <c r="T35" s="6">
        <v>4609.623047</v>
      </c>
      <c r="U35" s="6">
        <v>4598.0029299999997</v>
      </c>
      <c r="V35" s="6">
        <v>4600.4257809999999</v>
      </c>
      <c r="W35" s="6">
        <v>4607.7153319999998</v>
      </c>
      <c r="X35" s="6">
        <v>4618.3271480000003</v>
      </c>
      <c r="Y35" s="6">
        <v>4631.4326170000004</v>
      </c>
      <c r="Z35" s="6">
        <v>4647.0278319999998</v>
      </c>
      <c r="AA35" s="6">
        <v>4662.0361329999996</v>
      </c>
      <c r="AB35" s="6">
        <v>4691.1982420000004</v>
      </c>
      <c r="AC35" s="6">
        <v>4716.8530270000001</v>
      </c>
      <c r="AD35" s="6">
        <v>4744.7197269999997</v>
      </c>
      <c r="AE35" s="6">
        <v>4775.8164059999999</v>
      </c>
      <c r="AF35" s="6">
        <v>4801.1240230000003</v>
      </c>
      <c r="AG35" s="6">
        <v>4825.9907229999999</v>
      </c>
      <c r="AH35" s="6">
        <v>4855.2548829999996</v>
      </c>
      <c r="AI35" s="6">
        <v>4879.0996089999999</v>
      </c>
      <c r="AJ35" s="6">
        <v>4899.0732420000004</v>
      </c>
      <c r="AK35" s="6">
        <v>4923.1552730000003</v>
      </c>
      <c r="AL35" s="5">
        <v>-4.9700000000000005E-4</v>
      </c>
    </row>
    <row r="36" spans="1:38" ht="15" customHeight="1" x14ac:dyDescent="0.25">
      <c r="A36" s="23" t="s">
        <v>112</v>
      </c>
      <c r="B36" s="7" t="s">
        <v>111</v>
      </c>
      <c r="C36" s="6">
        <v>37.407837000000001</v>
      </c>
      <c r="D36" s="6">
        <v>42.882686999999997</v>
      </c>
      <c r="E36" s="6">
        <v>46.380737000000003</v>
      </c>
      <c r="F36" s="6">
        <v>50.014251999999999</v>
      </c>
      <c r="G36" s="6">
        <v>52.010970999999998</v>
      </c>
      <c r="H36" s="6">
        <v>52.982371999999998</v>
      </c>
      <c r="I36" s="6">
        <v>53.505786999999998</v>
      </c>
      <c r="J36" s="6">
        <v>53.625701999999997</v>
      </c>
      <c r="K36" s="6">
        <v>53.491199000000002</v>
      </c>
      <c r="L36" s="6">
        <v>53.081798999999997</v>
      </c>
      <c r="M36" s="6">
        <v>52.679344</v>
      </c>
      <c r="N36" s="6">
        <v>52.367691000000001</v>
      </c>
      <c r="O36" s="6">
        <v>52.301555999999998</v>
      </c>
      <c r="P36" s="6">
        <v>52.396121999999998</v>
      </c>
      <c r="Q36" s="6">
        <v>52.872687999999997</v>
      </c>
      <c r="R36" s="6">
        <v>53.649956000000003</v>
      </c>
      <c r="S36" s="6">
        <v>54.916023000000003</v>
      </c>
      <c r="T36" s="6">
        <v>56.934314999999998</v>
      </c>
      <c r="U36" s="6">
        <v>59.733390999999997</v>
      </c>
      <c r="V36" s="6">
        <v>63.261147000000001</v>
      </c>
      <c r="W36" s="6">
        <v>67.612838999999994</v>
      </c>
      <c r="X36" s="6">
        <v>72.676979000000003</v>
      </c>
      <c r="Y36" s="6">
        <v>78.673537999999994</v>
      </c>
      <c r="Z36" s="6">
        <v>85.541450999999995</v>
      </c>
      <c r="AA36" s="6">
        <v>93.726624000000001</v>
      </c>
      <c r="AB36" s="6">
        <v>102.99664300000001</v>
      </c>
      <c r="AC36" s="6">
        <v>113.194962</v>
      </c>
      <c r="AD36" s="6">
        <v>124.533981</v>
      </c>
      <c r="AE36" s="6">
        <v>137.16545099999999</v>
      </c>
      <c r="AF36" s="6">
        <v>151.02113299999999</v>
      </c>
      <c r="AG36" s="6">
        <v>166.37249800000001</v>
      </c>
      <c r="AH36" s="6">
        <v>183.178314</v>
      </c>
      <c r="AI36" s="6">
        <v>201.32965100000001</v>
      </c>
      <c r="AJ36" s="6">
        <v>220.52368200000001</v>
      </c>
      <c r="AK36" s="6">
        <v>241.125122</v>
      </c>
      <c r="AL36" s="5">
        <v>5.3721999999999999E-2</v>
      </c>
    </row>
    <row r="37" spans="1:38" ht="15" customHeight="1" x14ac:dyDescent="0.25">
      <c r="A37" s="23" t="s">
        <v>110</v>
      </c>
      <c r="B37" s="7" t="s">
        <v>109</v>
      </c>
      <c r="C37" s="6">
        <v>0.51107199999999997</v>
      </c>
      <c r="D37" s="6">
        <v>0.49374000000000001</v>
      </c>
      <c r="E37" s="6">
        <v>0.60320700000000005</v>
      </c>
      <c r="F37" s="6">
        <v>0.73714100000000005</v>
      </c>
      <c r="G37" s="6">
        <v>0.87263599999999997</v>
      </c>
      <c r="H37" s="6">
        <v>1.001017</v>
      </c>
      <c r="I37" s="6">
        <v>1.12815</v>
      </c>
      <c r="J37" s="6">
        <v>1.254305</v>
      </c>
      <c r="K37" s="6">
        <v>1.366771</v>
      </c>
      <c r="L37" s="6">
        <v>1.4868619999999999</v>
      </c>
      <c r="M37" s="6">
        <v>1.598182</v>
      </c>
      <c r="N37" s="6">
        <v>1.716397</v>
      </c>
      <c r="O37" s="6">
        <v>1.7981279999999999</v>
      </c>
      <c r="P37" s="6">
        <v>1.894719</v>
      </c>
      <c r="Q37" s="6">
        <v>1.9865219999999999</v>
      </c>
      <c r="R37" s="6">
        <v>2.0501330000000002</v>
      </c>
      <c r="S37" s="6">
        <v>2.148774</v>
      </c>
      <c r="T37" s="6">
        <v>2.2373020000000001</v>
      </c>
      <c r="U37" s="6">
        <v>2.3168639999999998</v>
      </c>
      <c r="V37" s="6">
        <v>2.416976</v>
      </c>
      <c r="W37" s="6">
        <v>2.5236800000000001</v>
      </c>
      <c r="X37" s="6">
        <v>2.6351900000000001</v>
      </c>
      <c r="Y37" s="6">
        <v>2.756799</v>
      </c>
      <c r="Z37" s="6">
        <v>2.8817140000000001</v>
      </c>
      <c r="AA37" s="6">
        <v>3.0215689999999999</v>
      </c>
      <c r="AB37" s="6">
        <v>3.164342</v>
      </c>
      <c r="AC37" s="6">
        <v>3.3078479999999999</v>
      </c>
      <c r="AD37" s="6">
        <v>3.4526849999999998</v>
      </c>
      <c r="AE37" s="6">
        <v>3.6030120000000001</v>
      </c>
      <c r="AF37" s="6">
        <v>3.760561</v>
      </c>
      <c r="AG37" s="6">
        <v>3.9253300000000002</v>
      </c>
      <c r="AH37" s="6">
        <v>4.096476</v>
      </c>
      <c r="AI37" s="6">
        <v>4.2738950000000004</v>
      </c>
      <c r="AJ37" s="6">
        <v>4.4554070000000001</v>
      </c>
      <c r="AK37" s="6">
        <v>4.6550760000000002</v>
      </c>
      <c r="AL37" s="5">
        <v>7.0356000000000002E-2</v>
      </c>
    </row>
    <row r="38" spans="1:38" ht="15" customHeight="1" x14ac:dyDescent="0.25">
      <c r="A38" s="23" t="s">
        <v>108</v>
      </c>
      <c r="B38" s="7" t="s">
        <v>107</v>
      </c>
      <c r="C38" s="6">
        <v>0.30593300000000001</v>
      </c>
      <c r="D38" s="6">
        <v>0.43648199999999998</v>
      </c>
      <c r="E38" s="6">
        <v>1.7883800000000001</v>
      </c>
      <c r="F38" s="6">
        <v>2.6444190000000001</v>
      </c>
      <c r="G38" s="6">
        <v>3.6399530000000002</v>
      </c>
      <c r="H38" s="6">
        <v>4.6386149999999997</v>
      </c>
      <c r="I38" s="6">
        <v>6.7236649999999996</v>
      </c>
      <c r="J38" s="6">
        <v>10.354633</v>
      </c>
      <c r="K38" s="6">
        <v>14.953135</v>
      </c>
      <c r="L38" s="6">
        <v>20.988092000000002</v>
      </c>
      <c r="M38" s="6">
        <v>24.058996</v>
      </c>
      <c r="N38" s="6">
        <v>28.625219000000001</v>
      </c>
      <c r="O38" s="6">
        <v>32.013542000000001</v>
      </c>
      <c r="P38" s="6">
        <v>35.033538999999998</v>
      </c>
      <c r="Q38" s="6">
        <v>38.389671</v>
      </c>
      <c r="R38" s="6">
        <v>38.847794</v>
      </c>
      <c r="S38" s="6">
        <v>40.965679000000002</v>
      </c>
      <c r="T38" s="6">
        <v>45.254055000000001</v>
      </c>
      <c r="U38" s="6">
        <v>49.832881999999998</v>
      </c>
      <c r="V38" s="6">
        <v>54.468966999999999</v>
      </c>
      <c r="W38" s="6">
        <v>57.746161999999998</v>
      </c>
      <c r="X38" s="6">
        <v>60.948791999999997</v>
      </c>
      <c r="Y38" s="6">
        <v>63.756858999999999</v>
      </c>
      <c r="Z38" s="6">
        <v>65.737892000000002</v>
      </c>
      <c r="AA38" s="6">
        <v>67.006316999999996</v>
      </c>
      <c r="AB38" s="6">
        <v>67.751350000000002</v>
      </c>
      <c r="AC38" s="6">
        <v>67.986701999999994</v>
      </c>
      <c r="AD38" s="6">
        <v>68.049301</v>
      </c>
      <c r="AE38" s="6">
        <v>65.918212999999994</v>
      </c>
      <c r="AF38" s="6">
        <v>69.522452999999999</v>
      </c>
      <c r="AG38" s="6">
        <v>72.849174000000005</v>
      </c>
      <c r="AH38" s="6">
        <v>73.384247000000002</v>
      </c>
      <c r="AI38" s="6">
        <v>65.731339000000006</v>
      </c>
      <c r="AJ38" s="6">
        <v>55.817860000000003</v>
      </c>
      <c r="AK38" s="6">
        <v>55.265751000000002</v>
      </c>
      <c r="AL38" s="5">
        <v>0.15800900000000001</v>
      </c>
    </row>
    <row r="39" spans="1:38" ht="15" customHeight="1" x14ac:dyDescent="0.25">
      <c r="A39" s="23" t="s">
        <v>106</v>
      </c>
      <c r="B39" s="7" t="s">
        <v>105</v>
      </c>
      <c r="C39" s="6">
        <v>8.7650000000000002E-3</v>
      </c>
      <c r="D39" s="6">
        <v>8.5360000000000002E-3</v>
      </c>
      <c r="E39" s="6">
        <v>0.44882100000000003</v>
      </c>
      <c r="F39" s="6">
        <v>0.88754100000000002</v>
      </c>
      <c r="G39" s="6">
        <v>1.3401540000000001</v>
      </c>
      <c r="H39" s="6">
        <v>1.7854509999999999</v>
      </c>
      <c r="I39" s="6">
        <v>2.2538649999999998</v>
      </c>
      <c r="J39" s="6">
        <v>2.7292610000000002</v>
      </c>
      <c r="K39" s="6">
        <v>3.184723</v>
      </c>
      <c r="L39" s="6">
        <v>3.6193590000000002</v>
      </c>
      <c r="M39" s="6">
        <v>4.0449339999999996</v>
      </c>
      <c r="N39" s="6">
        <v>4.4623819999999998</v>
      </c>
      <c r="O39" s="6">
        <v>4.8776700000000002</v>
      </c>
      <c r="P39" s="6">
        <v>5.2728479999999998</v>
      </c>
      <c r="Q39" s="6">
        <v>5.664784</v>
      </c>
      <c r="R39" s="6">
        <v>6.039104</v>
      </c>
      <c r="S39" s="6">
        <v>6.405233</v>
      </c>
      <c r="T39" s="6">
        <v>6.7833490000000003</v>
      </c>
      <c r="U39" s="6">
        <v>7.1755199999999997</v>
      </c>
      <c r="V39" s="6">
        <v>7.5814539999999999</v>
      </c>
      <c r="W39" s="6">
        <v>8.0044880000000003</v>
      </c>
      <c r="X39" s="6">
        <v>8.4178329999999999</v>
      </c>
      <c r="Y39" s="6">
        <v>8.8516139999999996</v>
      </c>
      <c r="Z39" s="6">
        <v>9.2939919999999994</v>
      </c>
      <c r="AA39" s="6">
        <v>9.7861779999999996</v>
      </c>
      <c r="AB39" s="6">
        <v>10.278021000000001</v>
      </c>
      <c r="AC39" s="6">
        <v>10.766273999999999</v>
      </c>
      <c r="AD39" s="6">
        <v>11.255390999999999</v>
      </c>
      <c r="AE39" s="6">
        <v>11.760842999999999</v>
      </c>
      <c r="AF39" s="6">
        <v>12.289602</v>
      </c>
      <c r="AG39" s="6">
        <v>12.839568999999999</v>
      </c>
      <c r="AH39" s="6">
        <v>13.410831999999999</v>
      </c>
      <c r="AI39" s="6">
        <v>14.006361999999999</v>
      </c>
      <c r="AJ39" s="6">
        <v>14.619374000000001</v>
      </c>
      <c r="AK39" s="6">
        <v>15.270038</v>
      </c>
      <c r="AL39" s="5">
        <v>0.25476599999999999</v>
      </c>
    </row>
    <row r="40" spans="1:38" ht="15" customHeight="1" x14ac:dyDescent="0.25">
      <c r="A40" s="23" t="s">
        <v>104</v>
      </c>
      <c r="B40" s="7" t="s">
        <v>103</v>
      </c>
      <c r="C40" s="6">
        <v>0</v>
      </c>
      <c r="D40" s="6">
        <v>0</v>
      </c>
      <c r="E40" s="6">
        <v>0.24639900000000001</v>
      </c>
      <c r="F40" s="6">
        <v>0.52124800000000004</v>
      </c>
      <c r="G40" s="6">
        <v>0.79997499999999999</v>
      </c>
      <c r="H40" s="6">
        <v>1.076702</v>
      </c>
      <c r="I40" s="6">
        <v>1.3761810000000001</v>
      </c>
      <c r="J40" s="6">
        <v>1.6834530000000001</v>
      </c>
      <c r="K40" s="6">
        <v>1.9759180000000001</v>
      </c>
      <c r="L40" s="6">
        <v>2.2582990000000001</v>
      </c>
      <c r="M40" s="6">
        <v>2.542427</v>
      </c>
      <c r="N40" s="6">
        <v>2.8319000000000001</v>
      </c>
      <c r="O40" s="6">
        <v>3.127456</v>
      </c>
      <c r="P40" s="6">
        <v>3.421535</v>
      </c>
      <c r="Q40" s="6">
        <v>3.7208399999999999</v>
      </c>
      <c r="R40" s="6">
        <v>4.0138249999999998</v>
      </c>
      <c r="S40" s="6">
        <v>4.3047310000000003</v>
      </c>
      <c r="T40" s="6">
        <v>4.6028520000000004</v>
      </c>
      <c r="U40" s="6">
        <v>4.9084500000000002</v>
      </c>
      <c r="V40" s="6">
        <v>5.2216360000000002</v>
      </c>
      <c r="W40" s="6">
        <v>5.5450119999999998</v>
      </c>
      <c r="X40" s="6">
        <v>5.8592899999999997</v>
      </c>
      <c r="Y40" s="6">
        <v>6.1848869999999998</v>
      </c>
      <c r="Z40" s="6">
        <v>6.5139649999999998</v>
      </c>
      <c r="AA40" s="6">
        <v>6.8781169999999996</v>
      </c>
      <c r="AB40" s="6">
        <v>7.2467300000000003</v>
      </c>
      <c r="AC40" s="6">
        <v>7.6148160000000003</v>
      </c>
      <c r="AD40" s="6">
        <v>7.9842259999999996</v>
      </c>
      <c r="AE40" s="6">
        <v>8.3631089999999997</v>
      </c>
      <c r="AF40" s="6">
        <v>8.7547990000000002</v>
      </c>
      <c r="AG40" s="6">
        <v>9.1578870000000006</v>
      </c>
      <c r="AH40" s="6">
        <v>9.5757639999999995</v>
      </c>
      <c r="AI40" s="6">
        <v>10.010139000000001</v>
      </c>
      <c r="AJ40" s="6">
        <v>10.448952</v>
      </c>
      <c r="AK40" s="6">
        <v>10.90635</v>
      </c>
      <c r="AL40" s="5" t="s">
        <v>22</v>
      </c>
    </row>
    <row r="43" spans="1:38" ht="15" customHeight="1" x14ac:dyDescent="0.25">
      <c r="A43" s="23" t="s">
        <v>102</v>
      </c>
      <c r="B43" s="4" t="s">
        <v>101</v>
      </c>
      <c r="C43" s="3">
        <v>490.87795999999997</v>
      </c>
      <c r="D43" s="3">
        <v>501.31521600000002</v>
      </c>
      <c r="E43" s="3">
        <v>499.52282700000001</v>
      </c>
      <c r="F43" s="3">
        <v>495.32281499999999</v>
      </c>
      <c r="G43" s="3">
        <v>497.12686200000002</v>
      </c>
      <c r="H43" s="3">
        <v>495.78738399999997</v>
      </c>
      <c r="I43" s="3">
        <v>488.66763300000002</v>
      </c>
      <c r="J43" s="3">
        <v>489.34802200000001</v>
      </c>
      <c r="K43" s="3">
        <v>501.78552200000001</v>
      </c>
      <c r="L43" s="3">
        <v>508.42507899999998</v>
      </c>
      <c r="M43" s="3">
        <v>511.11090100000001</v>
      </c>
      <c r="N43" s="3">
        <v>511.5849</v>
      </c>
      <c r="O43" s="3">
        <v>508.52890000000002</v>
      </c>
      <c r="P43" s="3">
        <v>508.18228099999999</v>
      </c>
      <c r="Q43" s="3">
        <v>506.84802200000001</v>
      </c>
      <c r="R43" s="3">
        <v>504.88360599999999</v>
      </c>
      <c r="S43" s="3">
        <v>505.19278000000003</v>
      </c>
      <c r="T43" s="3">
        <v>501.95318600000002</v>
      </c>
      <c r="U43" s="3">
        <v>500.92913800000002</v>
      </c>
      <c r="V43" s="3">
        <v>497.98492399999998</v>
      </c>
      <c r="W43" s="3">
        <v>500.29379299999999</v>
      </c>
      <c r="X43" s="3">
        <v>498.610657</v>
      </c>
      <c r="Y43" s="3">
        <v>500.25106799999998</v>
      </c>
      <c r="Z43" s="3">
        <v>498.33950800000002</v>
      </c>
      <c r="AA43" s="3">
        <v>498.44744900000001</v>
      </c>
      <c r="AB43" s="3">
        <v>499.052277</v>
      </c>
      <c r="AC43" s="3">
        <v>498.26367199999999</v>
      </c>
      <c r="AD43" s="3">
        <v>498.544983</v>
      </c>
      <c r="AE43" s="3">
        <v>498.79940800000003</v>
      </c>
      <c r="AF43" s="3">
        <v>498.341431</v>
      </c>
      <c r="AG43" s="3">
        <v>497.79254200000003</v>
      </c>
      <c r="AH43" s="3">
        <v>497.57714800000002</v>
      </c>
      <c r="AI43" s="3">
        <v>497.09530599999999</v>
      </c>
      <c r="AJ43" s="3">
        <v>499.13317899999998</v>
      </c>
      <c r="AK43" s="3">
        <v>499.24182100000002</v>
      </c>
      <c r="AL43" s="2">
        <v>-1.26E-4</v>
      </c>
    </row>
    <row r="44" spans="1:38" ht="15" customHeight="1" x14ac:dyDescent="0.25">
      <c r="A44" s="23" t="s">
        <v>100</v>
      </c>
      <c r="B44" s="7" t="s">
        <v>16</v>
      </c>
      <c r="C44" s="6">
        <v>490.87795999999997</v>
      </c>
      <c r="D44" s="6">
        <v>500.77871699999997</v>
      </c>
      <c r="E44" s="6">
        <v>497.92022700000001</v>
      </c>
      <c r="F44" s="6">
        <v>492.14855999999997</v>
      </c>
      <c r="G44" s="6">
        <v>491.82663000000002</v>
      </c>
      <c r="H44" s="6">
        <v>487.876801</v>
      </c>
      <c r="I44" s="6">
        <v>476.62115499999999</v>
      </c>
      <c r="J44" s="6">
        <v>471.40301499999998</v>
      </c>
      <c r="K44" s="6">
        <v>475.74230999999997</v>
      </c>
      <c r="L44" s="6">
        <v>472.73596199999997</v>
      </c>
      <c r="M44" s="6">
        <v>464.40646400000003</v>
      </c>
      <c r="N44" s="6">
        <v>454.23187300000001</v>
      </c>
      <c r="O44" s="6">
        <v>441.20214800000002</v>
      </c>
      <c r="P44" s="6">
        <v>430.81314099999997</v>
      </c>
      <c r="Q44" s="6">
        <v>419.83627300000001</v>
      </c>
      <c r="R44" s="6">
        <v>408.61239599999999</v>
      </c>
      <c r="S44" s="6">
        <v>399.48043799999999</v>
      </c>
      <c r="T44" s="6">
        <v>387.810608</v>
      </c>
      <c r="U44" s="6">
        <v>378.13848899999999</v>
      </c>
      <c r="V44" s="6">
        <v>367.28982500000001</v>
      </c>
      <c r="W44" s="6">
        <v>360.52542099999999</v>
      </c>
      <c r="X44" s="6">
        <v>351.06735200000003</v>
      </c>
      <c r="Y44" s="6">
        <v>344.13986199999999</v>
      </c>
      <c r="Z44" s="6">
        <v>334.95800800000001</v>
      </c>
      <c r="AA44" s="6">
        <v>327.34258999999997</v>
      </c>
      <c r="AB44" s="6">
        <v>320.21911599999999</v>
      </c>
      <c r="AC44" s="6">
        <v>312.37664799999999</v>
      </c>
      <c r="AD44" s="6">
        <v>305.38082900000001</v>
      </c>
      <c r="AE44" s="6">
        <v>298.52551299999999</v>
      </c>
      <c r="AF44" s="6">
        <v>291.40744000000001</v>
      </c>
      <c r="AG44" s="6">
        <v>284.40689099999997</v>
      </c>
      <c r="AH44" s="6">
        <v>277.76034499999997</v>
      </c>
      <c r="AI44" s="6">
        <v>271.12374899999998</v>
      </c>
      <c r="AJ44" s="6">
        <v>265.98822000000001</v>
      </c>
      <c r="AK44" s="6">
        <v>259.94116200000002</v>
      </c>
      <c r="AL44" s="5">
        <v>-1.9674000000000001E-2</v>
      </c>
    </row>
    <row r="45" spans="1:38" ht="15" customHeight="1" x14ac:dyDescent="0.25">
      <c r="A45" s="23" t="s">
        <v>99</v>
      </c>
      <c r="B45" s="7" t="s">
        <v>70</v>
      </c>
      <c r="C45" s="6">
        <v>0</v>
      </c>
      <c r="D45" s="6">
        <v>0</v>
      </c>
      <c r="E45" s="6">
        <v>0</v>
      </c>
      <c r="F45" s="6">
        <v>0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</v>
      </c>
      <c r="W45" s="6">
        <v>0</v>
      </c>
      <c r="X45" s="6">
        <v>0</v>
      </c>
      <c r="Y45" s="6">
        <v>0</v>
      </c>
      <c r="Z45" s="6">
        <v>0</v>
      </c>
      <c r="AA45" s="6">
        <v>0</v>
      </c>
      <c r="AB45" s="6">
        <v>0</v>
      </c>
      <c r="AC45" s="6">
        <v>0</v>
      </c>
      <c r="AD45" s="6">
        <v>0</v>
      </c>
      <c r="AE45" s="6">
        <v>0</v>
      </c>
      <c r="AF45" s="6">
        <v>0</v>
      </c>
      <c r="AG45" s="6">
        <v>0</v>
      </c>
      <c r="AH45" s="6">
        <v>0</v>
      </c>
      <c r="AI45" s="6">
        <v>0</v>
      </c>
      <c r="AJ45" s="6">
        <v>0</v>
      </c>
      <c r="AK45" s="6">
        <v>0</v>
      </c>
      <c r="AL45" s="5" t="s">
        <v>22</v>
      </c>
    </row>
    <row r="46" spans="1:38" ht="15" customHeight="1" x14ac:dyDescent="0.25">
      <c r="A46" s="23" t="s">
        <v>98</v>
      </c>
      <c r="B46" s="7" t="s">
        <v>84</v>
      </c>
      <c r="C46" s="6">
        <v>0</v>
      </c>
      <c r="D46" s="6">
        <v>0</v>
      </c>
      <c r="E46" s="6">
        <v>0</v>
      </c>
      <c r="F46" s="6">
        <v>0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</v>
      </c>
      <c r="W46" s="6">
        <v>0</v>
      </c>
      <c r="X46" s="6">
        <v>0</v>
      </c>
      <c r="Y46" s="6">
        <v>0</v>
      </c>
      <c r="Z46" s="6">
        <v>0</v>
      </c>
      <c r="AA46" s="6">
        <v>0</v>
      </c>
      <c r="AB46" s="6">
        <v>0</v>
      </c>
      <c r="AC46" s="6">
        <v>0</v>
      </c>
      <c r="AD46" s="6">
        <v>0</v>
      </c>
      <c r="AE46" s="6">
        <v>0</v>
      </c>
      <c r="AF46" s="6">
        <v>0</v>
      </c>
      <c r="AG46" s="6">
        <v>0</v>
      </c>
      <c r="AH46" s="6">
        <v>0</v>
      </c>
      <c r="AI46" s="6">
        <v>0</v>
      </c>
      <c r="AJ46" s="6">
        <v>0</v>
      </c>
      <c r="AK46" s="6">
        <v>0</v>
      </c>
      <c r="AL46" s="5" t="s">
        <v>22</v>
      </c>
    </row>
    <row r="47" spans="1:38" ht="15" customHeight="1" x14ac:dyDescent="0.25">
      <c r="A47" s="23" t="s">
        <v>97</v>
      </c>
      <c r="B47" s="7" t="s">
        <v>82</v>
      </c>
      <c r="C47" s="6">
        <v>0</v>
      </c>
      <c r="D47" s="6">
        <v>0.53649599999999997</v>
      </c>
      <c r="E47" s="6">
        <v>1.602589</v>
      </c>
      <c r="F47" s="6">
        <v>3.174261</v>
      </c>
      <c r="G47" s="6">
        <v>5.3002390000000004</v>
      </c>
      <c r="H47" s="6">
        <v>7.9105730000000003</v>
      </c>
      <c r="I47" s="6">
        <v>12.046485000000001</v>
      </c>
      <c r="J47" s="6">
        <v>17.945004000000001</v>
      </c>
      <c r="K47" s="6">
        <v>26.043206999999999</v>
      </c>
      <c r="L47" s="6">
        <v>35.689109999999999</v>
      </c>
      <c r="M47" s="6">
        <v>46.704436999999999</v>
      </c>
      <c r="N47" s="6">
        <v>57.353026999999997</v>
      </c>
      <c r="O47" s="6">
        <v>67.326744000000005</v>
      </c>
      <c r="P47" s="6">
        <v>77.369147999999996</v>
      </c>
      <c r="Q47" s="6">
        <v>87.011764999999997</v>
      </c>
      <c r="R47" s="6">
        <v>96.271193999999994</v>
      </c>
      <c r="S47" s="6">
        <v>105.712349</v>
      </c>
      <c r="T47" s="6">
        <v>114.142563</v>
      </c>
      <c r="U47" s="6">
        <v>122.790657</v>
      </c>
      <c r="V47" s="6">
        <v>130.69511399999999</v>
      </c>
      <c r="W47" s="6">
        <v>139.768372</v>
      </c>
      <c r="X47" s="6">
        <v>147.54331999999999</v>
      </c>
      <c r="Y47" s="6">
        <v>156.11120600000001</v>
      </c>
      <c r="Z47" s="6">
        <v>163.38149999999999</v>
      </c>
      <c r="AA47" s="6">
        <v>171.10484299999999</v>
      </c>
      <c r="AB47" s="6">
        <v>178.83315999999999</v>
      </c>
      <c r="AC47" s="6">
        <v>185.887024</v>
      </c>
      <c r="AD47" s="6">
        <v>193.164154</v>
      </c>
      <c r="AE47" s="6">
        <v>200.27389500000001</v>
      </c>
      <c r="AF47" s="6">
        <v>206.93398999999999</v>
      </c>
      <c r="AG47" s="6">
        <v>213.38566599999999</v>
      </c>
      <c r="AH47" s="6">
        <v>219.81680299999999</v>
      </c>
      <c r="AI47" s="6">
        <v>225.97155799999999</v>
      </c>
      <c r="AJ47" s="6">
        <v>233.14494300000001</v>
      </c>
      <c r="AK47" s="6">
        <v>239.30067399999999</v>
      </c>
      <c r="AL47" s="5">
        <v>0.20305100000000001</v>
      </c>
    </row>
    <row r="49" spans="1:38" ht="15" customHeight="1" x14ac:dyDescent="0.25">
      <c r="A49" s="23" t="s">
        <v>96</v>
      </c>
      <c r="B49" s="4" t="s">
        <v>95</v>
      </c>
      <c r="C49" s="3">
        <v>92.343322999999998</v>
      </c>
      <c r="D49" s="3">
        <v>90.097556999999995</v>
      </c>
      <c r="E49" s="3">
        <v>88.158218000000005</v>
      </c>
      <c r="F49" s="3">
        <v>88.19529</v>
      </c>
      <c r="G49" s="3">
        <v>84.151245000000003</v>
      </c>
      <c r="H49" s="3">
        <v>81.287452999999999</v>
      </c>
      <c r="I49" s="3">
        <v>78.894722000000002</v>
      </c>
      <c r="J49" s="3">
        <v>76.457358999999997</v>
      </c>
      <c r="K49" s="3">
        <v>74.109504999999999</v>
      </c>
      <c r="L49" s="3">
        <v>71.679496999999998</v>
      </c>
      <c r="M49" s="3">
        <v>69.410850999999994</v>
      </c>
      <c r="N49" s="3">
        <v>67.075149999999994</v>
      </c>
      <c r="O49" s="3">
        <v>64.671431999999996</v>
      </c>
      <c r="P49" s="3">
        <v>62.298625999999999</v>
      </c>
      <c r="Q49" s="3">
        <v>60.024551000000002</v>
      </c>
      <c r="R49" s="3">
        <v>58.666321000000003</v>
      </c>
      <c r="S49" s="3">
        <v>57.311058000000003</v>
      </c>
      <c r="T49" s="3">
        <v>55.991183999999997</v>
      </c>
      <c r="U49" s="3">
        <v>54.681755000000003</v>
      </c>
      <c r="V49" s="3">
        <v>53.400928</v>
      </c>
      <c r="W49" s="3">
        <v>52.186432000000003</v>
      </c>
      <c r="X49" s="3">
        <v>50.955826000000002</v>
      </c>
      <c r="Y49" s="3">
        <v>49.749305999999997</v>
      </c>
      <c r="Z49" s="3">
        <v>48.516379999999998</v>
      </c>
      <c r="AA49" s="3">
        <v>47.365627000000003</v>
      </c>
      <c r="AB49" s="3">
        <v>46.697510000000001</v>
      </c>
      <c r="AC49" s="3">
        <v>46.006588000000001</v>
      </c>
      <c r="AD49" s="3">
        <v>45.343456000000003</v>
      </c>
      <c r="AE49" s="3">
        <v>44.694507999999999</v>
      </c>
      <c r="AF49" s="3">
        <v>43.99297</v>
      </c>
      <c r="AG49" s="3">
        <v>43.326008000000002</v>
      </c>
      <c r="AH49" s="3">
        <v>42.706634999999999</v>
      </c>
      <c r="AI49" s="3">
        <v>42.075389999999999</v>
      </c>
      <c r="AJ49" s="3">
        <v>41.423740000000002</v>
      </c>
      <c r="AK49" s="3">
        <v>40.795516999999997</v>
      </c>
      <c r="AL49" s="2">
        <v>-2.3723999999999999E-2</v>
      </c>
    </row>
    <row r="50" spans="1:38" ht="15" customHeight="1" x14ac:dyDescent="0.25">
      <c r="A50" s="23" t="s">
        <v>94</v>
      </c>
      <c r="B50" s="7" t="s">
        <v>16</v>
      </c>
      <c r="C50" s="6">
        <v>88.966660000000005</v>
      </c>
      <c r="D50" s="6">
        <v>86.844154000000003</v>
      </c>
      <c r="E50" s="6">
        <v>85.008987000000005</v>
      </c>
      <c r="F50" s="6">
        <v>85.120079000000004</v>
      </c>
      <c r="G50" s="6">
        <v>81.287284999999997</v>
      </c>
      <c r="H50" s="6">
        <v>78.569946000000002</v>
      </c>
      <c r="I50" s="6">
        <v>76.303321999999994</v>
      </c>
      <c r="J50" s="6">
        <v>73.99015</v>
      </c>
      <c r="K50" s="6">
        <v>71.758865</v>
      </c>
      <c r="L50" s="6">
        <v>69.444457999999997</v>
      </c>
      <c r="M50" s="6">
        <v>67.279724000000002</v>
      </c>
      <c r="N50" s="6">
        <v>65.049751000000001</v>
      </c>
      <c r="O50" s="6">
        <v>62.750908000000003</v>
      </c>
      <c r="P50" s="6">
        <v>60.479407999999999</v>
      </c>
      <c r="Q50" s="6">
        <v>58.303310000000003</v>
      </c>
      <c r="R50" s="6">
        <v>57.016373000000002</v>
      </c>
      <c r="S50" s="6">
        <v>55.730018999999999</v>
      </c>
      <c r="T50" s="6">
        <v>54.477558000000002</v>
      </c>
      <c r="U50" s="6">
        <v>53.232951999999997</v>
      </c>
      <c r="V50" s="6">
        <v>52.013961999999999</v>
      </c>
      <c r="W50" s="6">
        <v>50.854377999999997</v>
      </c>
      <c r="X50" s="6">
        <v>49.680354999999999</v>
      </c>
      <c r="Y50" s="6">
        <v>48.532310000000003</v>
      </c>
      <c r="Z50" s="6">
        <v>47.359378999999997</v>
      </c>
      <c r="AA50" s="6">
        <v>46.262191999999999</v>
      </c>
      <c r="AB50" s="6">
        <v>45.609656999999999</v>
      </c>
      <c r="AC50" s="6">
        <v>44.934829999999998</v>
      </c>
      <c r="AD50" s="6">
        <v>44.287143999999998</v>
      </c>
      <c r="AE50" s="6">
        <v>43.653305000000003</v>
      </c>
      <c r="AF50" s="6">
        <v>42.968097999999998</v>
      </c>
      <c r="AG50" s="6">
        <v>42.316657999999997</v>
      </c>
      <c r="AH50" s="6">
        <v>41.711692999999997</v>
      </c>
      <c r="AI50" s="6">
        <v>41.095123000000001</v>
      </c>
      <c r="AJ50" s="6">
        <v>40.458632999999999</v>
      </c>
      <c r="AK50" s="6">
        <v>39.845016000000001</v>
      </c>
      <c r="AL50" s="5">
        <v>-2.3333E-2</v>
      </c>
    </row>
    <row r="51" spans="1:38" ht="15" customHeight="1" x14ac:dyDescent="0.25">
      <c r="A51" s="23" t="s">
        <v>93</v>
      </c>
      <c r="B51" s="7" t="s">
        <v>86</v>
      </c>
      <c r="C51" s="6">
        <v>3.1396009999999999</v>
      </c>
      <c r="D51" s="6">
        <v>2.9624079999999999</v>
      </c>
      <c r="E51" s="6">
        <v>2.8062279999999999</v>
      </c>
      <c r="F51" s="6">
        <v>2.672593</v>
      </c>
      <c r="G51" s="6">
        <v>2.425637</v>
      </c>
      <c r="H51" s="6">
        <v>2.243023</v>
      </c>
      <c r="I51" s="6">
        <v>2.0827439999999999</v>
      </c>
      <c r="J51" s="6">
        <v>1.9284600000000001</v>
      </c>
      <c r="K51" s="6">
        <v>1.786</v>
      </c>
      <c r="L51" s="6">
        <v>1.6485030000000001</v>
      </c>
      <c r="M51" s="6">
        <v>1.5283370000000001</v>
      </c>
      <c r="N51" s="6">
        <v>1.4073549999999999</v>
      </c>
      <c r="O51" s="6">
        <v>1.2908189999999999</v>
      </c>
      <c r="P51" s="6">
        <v>1.180221</v>
      </c>
      <c r="Q51" s="6">
        <v>1.0724020000000001</v>
      </c>
      <c r="R51" s="6">
        <v>0.98171299999999995</v>
      </c>
      <c r="S51" s="6">
        <v>0.89576</v>
      </c>
      <c r="T51" s="6">
        <v>0.81136600000000003</v>
      </c>
      <c r="U51" s="6">
        <v>0.73189499999999996</v>
      </c>
      <c r="V51" s="6">
        <v>0.65741799999999995</v>
      </c>
      <c r="W51" s="6">
        <v>0.59435499999999997</v>
      </c>
      <c r="X51" s="6">
        <v>0.52848799999999996</v>
      </c>
      <c r="Y51" s="6">
        <v>0.457704</v>
      </c>
      <c r="Z51" s="6">
        <v>0.38488699999999998</v>
      </c>
      <c r="AA51" s="6">
        <v>0.32191599999999998</v>
      </c>
      <c r="AB51" s="6">
        <v>0.31735600000000003</v>
      </c>
      <c r="AC51" s="6">
        <v>0.31265999999999999</v>
      </c>
      <c r="AD51" s="6">
        <v>0.30815999999999999</v>
      </c>
      <c r="AE51" s="6">
        <v>0.30375799999999997</v>
      </c>
      <c r="AF51" s="6">
        <v>0.29899799999999999</v>
      </c>
      <c r="AG51" s="6">
        <v>0.29448400000000002</v>
      </c>
      <c r="AH51" s="6">
        <v>0.29029500000000003</v>
      </c>
      <c r="AI51" s="6">
        <v>0.28603400000000001</v>
      </c>
      <c r="AJ51" s="6">
        <v>0.28162900000000002</v>
      </c>
      <c r="AK51" s="6">
        <v>0.27738699999999999</v>
      </c>
      <c r="AL51" s="5">
        <v>-6.9252999999999995E-2</v>
      </c>
    </row>
    <row r="52" spans="1:38" ht="15" customHeight="1" x14ac:dyDescent="0.25">
      <c r="A52" s="23" t="s">
        <v>92</v>
      </c>
      <c r="B52" s="7" t="s">
        <v>84</v>
      </c>
      <c r="C52" s="6">
        <v>0</v>
      </c>
      <c r="D52" s="6">
        <v>0</v>
      </c>
      <c r="E52" s="6">
        <v>0</v>
      </c>
      <c r="F52" s="6">
        <v>0</v>
      </c>
      <c r="G52" s="6">
        <v>0</v>
      </c>
      <c r="H52" s="6">
        <v>0</v>
      </c>
      <c r="I52" s="6">
        <v>0</v>
      </c>
      <c r="J52" s="6">
        <v>0</v>
      </c>
      <c r="K52" s="6">
        <v>0</v>
      </c>
      <c r="L52" s="6">
        <v>0</v>
      </c>
      <c r="M52" s="6">
        <v>0</v>
      </c>
      <c r="N52" s="6">
        <v>0</v>
      </c>
      <c r="O52" s="6">
        <v>0</v>
      </c>
      <c r="P52" s="6">
        <v>0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0</v>
      </c>
      <c r="W52" s="6">
        <v>0</v>
      </c>
      <c r="X52" s="6">
        <v>0</v>
      </c>
      <c r="Y52" s="6">
        <v>0</v>
      </c>
      <c r="Z52" s="6">
        <v>0</v>
      </c>
      <c r="AA52" s="6">
        <v>0</v>
      </c>
      <c r="AB52" s="6">
        <v>0</v>
      </c>
      <c r="AC52" s="6">
        <v>0</v>
      </c>
      <c r="AD52" s="6">
        <v>0</v>
      </c>
      <c r="AE52" s="6">
        <v>0</v>
      </c>
      <c r="AF52" s="6">
        <v>0</v>
      </c>
      <c r="AG52" s="6">
        <v>0</v>
      </c>
      <c r="AH52" s="6">
        <v>0</v>
      </c>
      <c r="AI52" s="6">
        <v>0</v>
      </c>
      <c r="AJ52" s="6">
        <v>0</v>
      </c>
      <c r="AK52" s="6">
        <v>0</v>
      </c>
      <c r="AL52" s="5" t="s">
        <v>22</v>
      </c>
    </row>
    <row r="53" spans="1:38" ht="15" customHeight="1" x14ac:dyDescent="0.25">
      <c r="A53" s="23" t="s">
        <v>91</v>
      </c>
      <c r="B53" s="7" t="s">
        <v>82</v>
      </c>
      <c r="C53" s="6">
        <v>0.23705799999999999</v>
      </c>
      <c r="D53" s="6">
        <v>0.290989</v>
      </c>
      <c r="E53" s="6">
        <v>0.343003</v>
      </c>
      <c r="F53" s="6">
        <v>0.40262199999999998</v>
      </c>
      <c r="G53" s="6">
        <v>0.43832300000000002</v>
      </c>
      <c r="H53" s="6">
        <v>0.47447800000000001</v>
      </c>
      <c r="I53" s="6">
        <v>0.50866</v>
      </c>
      <c r="J53" s="6">
        <v>0.53874699999999998</v>
      </c>
      <c r="K53" s="6">
        <v>0.56463300000000005</v>
      </c>
      <c r="L53" s="6">
        <v>0.58653599999999995</v>
      </c>
      <c r="M53" s="6">
        <v>0.60279400000000005</v>
      </c>
      <c r="N53" s="6">
        <v>0.61803900000000001</v>
      </c>
      <c r="O53" s="6">
        <v>0.62970899999999996</v>
      </c>
      <c r="P53" s="6">
        <v>0.63899600000000001</v>
      </c>
      <c r="Q53" s="6">
        <v>0.648837</v>
      </c>
      <c r="R53" s="6">
        <v>0.66823500000000002</v>
      </c>
      <c r="S53" s="6">
        <v>0.68528</v>
      </c>
      <c r="T53" s="6">
        <v>0.70226</v>
      </c>
      <c r="U53" s="6">
        <v>0.71690799999999999</v>
      </c>
      <c r="V53" s="6">
        <v>0.729549</v>
      </c>
      <c r="W53" s="6">
        <v>0.73770100000000005</v>
      </c>
      <c r="X53" s="6">
        <v>0.74698399999999998</v>
      </c>
      <c r="Y53" s="6">
        <v>0.759293</v>
      </c>
      <c r="Z53" s="6">
        <v>0.77211399999999997</v>
      </c>
      <c r="AA53" s="6">
        <v>0.78151999999999999</v>
      </c>
      <c r="AB53" s="6">
        <v>0.77049699999999999</v>
      </c>
      <c r="AC53" s="6">
        <v>0.75909700000000002</v>
      </c>
      <c r="AD53" s="6">
        <v>0.74815500000000001</v>
      </c>
      <c r="AE53" s="6">
        <v>0.73744799999999999</v>
      </c>
      <c r="AF53" s="6">
        <v>0.72587199999999996</v>
      </c>
      <c r="AG53" s="6">
        <v>0.71486700000000003</v>
      </c>
      <c r="AH53" s="6">
        <v>0.70464700000000002</v>
      </c>
      <c r="AI53" s="6">
        <v>0.69423199999999996</v>
      </c>
      <c r="AJ53" s="6">
        <v>0.68347899999999995</v>
      </c>
      <c r="AK53" s="6">
        <v>0.67311299999999996</v>
      </c>
      <c r="AL53" s="5">
        <v>2.5739000000000001E-2</v>
      </c>
    </row>
    <row r="55" spans="1:38" ht="15" customHeight="1" x14ac:dyDescent="0.25">
      <c r="A55" s="23" t="s">
        <v>90</v>
      </c>
      <c r="B55" s="4" t="s">
        <v>89</v>
      </c>
      <c r="C55" s="3">
        <v>1030.5020750000001</v>
      </c>
      <c r="D55" s="3">
        <v>1034.6445309999999</v>
      </c>
      <c r="E55" s="3">
        <v>1033.3591309999999</v>
      </c>
      <c r="F55" s="3">
        <v>1024.509399</v>
      </c>
      <c r="G55" s="3">
        <v>931.02587900000003</v>
      </c>
      <c r="H55" s="3">
        <v>1047.0180660000001</v>
      </c>
      <c r="I55" s="3">
        <v>1019.852783</v>
      </c>
      <c r="J55" s="3">
        <v>1013.986572</v>
      </c>
      <c r="K55" s="3">
        <v>1032.041626</v>
      </c>
      <c r="L55" s="3">
        <v>1036.954346</v>
      </c>
      <c r="M55" s="3">
        <v>1025.4045410000001</v>
      </c>
      <c r="N55" s="3">
        <v>1027.061279</v>
      </c>
      <c r="O55" s="3">
        <v>1027.1635739999999</v>
      </c>
      <c r="P55" s="3">
        <v>1026.6728519999999</v>
      </c>
      <c r="Q55" s="3">
        <v>1025.8629149999999</v>
      </c>
      <c r="R55" s="3">
        <v>1024.328857</v>
      </c>
      <c r="S55" s="3">
        <v>1022.412231</v>
      </c>
      <c r="T55" s="3">
        <v>1020.336304</v>
      </c>
      <c r="U55" s="3">
        <v>1017.9328</v>
      </c>
      <c r="V55" s="3">
        <v>1015.488159</v>
      </c>
      <c r="W55" s="3">
        <v>1014.650452</v>
      </c>
      <c r="X55" s="3">
        <v>1006.859924</v>
      </c>
      <c r="Y55" s="3">
        <v>1004.073975</v>
      </c>
      <c r="Z55" s="3">
        <v>999.95019500000001</v>
      </c>
      <c r="AA55" s="3">
        <v>995.69726600000001</v>
      </c>
      <c r="AB55" s="3">
        <v>990.777466</v>
      </c>
      <c r="AC55" s="3">
        <v>988.99292000000003</v>
      </c>
      <c r="AD55" s="3">
        <v>987.20434599999999</v>
      </c>
      <c r="AE55" s="3">
        <v>986.65210000000002</v>
      </c>
      <c r="AF55" s="3">
        <v>986.51898200000005</v>
      </c>
      <c r="AG55" s="3">
        <v>988.57885699999997</v>
      </c>
      <c r="AH55" s="3">
        <v>987.74127199999998</v>
      </c>
      <c r="AI55" s="3">
        <v>984.30651899999998</v>
      </c>
      <c r="AJ55" s="3">
        <v>983.29834000000005</v>
      </c>
      <c r="AK55" s="3">
        <v>980.06994599999996</v>
      </c>
      <c r="AL55" s="2">
        <v>-1.6410000000000001E-3</v>
      </c>
    </row>
    <row r="56" spans="1:38" ht="15" customHeight="1" x14ac:dyDescent="0.25">
      <c r="A56" s="23" t="s">
        <v>88</v>
      </c>
      <c r="B56" s="7" t="s">
        <v>16</v>
      </c>
      <c r="C56" s="6">
        <v>364.781158</v>
      </c>
      <c r="D56" s="6">
        <v>365.12884500000001</v>
      </c>
      <c r="E56" s="6">
        <v>364.618469</v>
      </c>
      <c r="F56" s="6">
        <v>364.15652499999999</v>
      </c>
      <c r="G56" s="6">
        <v>450.164581</v>
      </c>
      <c r="H56" s="6">
        <v>301.914154</v>
      </c>
      <c r="I56" s="6">
        <v>320.63336199999998</v>
      </c>
      <c r="J56" s="6">
        <v>324.150665</v>
      </c>
      <c r="K56" s="6">
        <v>312.562164</v>
      </c>
      <c r="L56" s="6">
        <v>309.04022200000003</v>
      </c>
      <c r="M56" s="6">
        <v>318.34277300000002</v>
      </c>
      <c r="N56" s="6">
        <v>316.07708700000001</v>
      </c>
      <c r="O56" s="6">
        <v>314.28689600000001</v>
      </c>
      <c r="P56" s="6">
        <v>313.08422899999999</v>
      </c>
      <c r="Q56" s="6">
        <v>311.90188599999999</v>
      </c>
      <c r="R56" s="6">
        <v>310.44781499999999</v>
      </c>
      <c r="S56" s="6">
        <v>310.46640000000002</v>
      </c>
      <c r="T56" s="6">
        <v>309.81433099999998</v>
      </c>
      <c r="U56" s="6">
        <v>309.27362099999999</v>
      </c>
      <c r="V56" s="6">
        <v>309.60882600000002</v>
      </c>
      <c r="W56" s="6">
        <v>310.91662600000001</v>
      </c>
      <c r="X56" s="6">
        <v>312.25259399999999</v>
      </c>
      <c r="Y56" s="6">
        <v>314.65377799999999</v>
      </c>
      <c r="Z56" s="6">
        <v>316.73623700000002</v>
      </c>
      <c r="AA56" s="6">
        <v>318.729401</v>
      </c>
      <c r="AB56" s="6">
        <v>321.20471199999997</v>
      </c>
      <c r="AC56" s="6">
        <v>324.31191999999999</v>
      </c>
      <c r="AD56" s="6">
        <v>326.53616299999999</v>
      </c>
      <c r="AE56" s="6">
        <v>328.68051100000002</v>
      </c>
      <c r="AF56" s="6">
        <v>330.02181999999999</v>
      </c>
      <c r="AG56" s="6">
        <v>331.06579599999998</v>
      </c>
      <c r="AH56" s="6">
        <v>333.22967499999999</v>
      </c>
      <c r="AI56" s="6">
        <v>337.92233299999998</v>
      </c>
      <c r="AJ56" s="6">
        <v>341.85571299999998</v>
      </c>
      <c r="AK56" s="6">
        <v>346.79699699999998</v>
      </c>
      <c r="AL56" s="5">
        <v>-1.56E-3</v>
      </c>
    </row>
    <row r="57" spans="1:38" ht="15" customHeight="1" x14ac:dyDescent="0.25">
      <c r="A57" s="23" t="s">
        <v>87</v>
      </c>
      <c r="B57" s="7" t="s">
        <v>86</v>
      </c>
      <c r="C57" s="6">
        <v>665.72094700000002</v>
      </c>
      <c r="D57" s="6">
        <v>669.515625</v>
      </c>
      <c r="E57" s="6">
        <v>661.77697799999999</v>
      </c>
      <c r="F57" s="6">
        <v>646.41125499999998</v>
      </c>
      <c r="G57" s="6">
        <v>463.413025</v>
      </c>
      <c r="H57" s="6">
        <v>691.35107400000004</v>
      </c>
      <c r="I57" s="6">
        <v>636.41369599999996</v>
      </c>
      <c r="J57" s="6">
        <v>623.45007299999997</v>
      </c>
      <c r="K57" s="6">
        <v>657.86224400000003</v>
      </c>
      <c r="L57" s="6">
        <v>666.30035399999997</v>
      </c>
      <c r="M57" s="6">
        <v>642.25988800000005</v>
      </c>
      <c r="N57" s="6">
        <v>644.10144000000003</v>
      </c>
      <c r="O57" s="6">
        <v>642.81341599999996</v>
      </c>
      <c r="P57" s="6">
        <v>640.44647199999997</v>
      </c>
      <c r="Q57" s="6">
        <v>637.49847399999999</v>
      </c>
      <c r="R57" s="6">
        <v>633.201233</v>
      </c>
      <c r="S57" s="6">
        <v>628.073486</v>
      </c>
      <c r="T57" s="6">
        <v>622.75598100000002</v>
      </c>
      <c r="U57" s="6">
        <v>616.83093299999996</v>
      </c>
      <c r="V57" s="6">
        <v>610.76824999999997</v>
      </c>
      <c r="W57" s="6">
        <v>607.84039299999995</v>
      </c>
      <c r="X57" s="6">
        <v>591.37524399999995</v>
      </c>
      <c r="Y57" s="6">
        <v>584.683044</v>
      </c>
      <c r="Z57" s="6">
        <v>575.337402</v>
      </c>
      <c r="AA57" s="6">
        <v>565.76135299999999</v>
      </c>
      <c r="AB57" s="6">
        <v>554.852844</v>
      </c>
      <c r="AC57" s="6">
        <v>550.14446999999996</v>
      </c>
      <c r="AD57" s="6">
        <v>545.41009499999996</v>
      </c>
      <c r="AE57" s="6">
        <v>543.21557600000006</v>
      </c>
      <c r="AF57" s="6">
        <v>541.84570299999996</v>
      </c>
      <c r="AG57" s="6">
        <v>544.83441200000004</v>
      </c>
      <c r="AH57" s="6">
        <v>542.12506099999996</v>
      </c>
      <c r="AI57" s="6">
        <v>534.34258999999997</v>
      </c>
      <c r="AJ57" s="6">
        <v>531.42437700000005</v>
      </c>
      <c r="AK57" s="6">
        <v>524.07067900000004</v>
      </c>
      <c r="AL57" s="5">
        <v>-7.3949999999999997E-3</v>
      </c>
    </row>
    <row r="58" spans="1:38" ht="15" customHeight="1" x14ac:dyDescent="0.25">
      <c r="A58" s="23" t="s">
        <v>85</v>
      </c>
      <c r="B58" s="7" t="s">
        <v>84</v>
      </c>
      <c r="C58" s="6">
        <v>0</v>
      </c>
      <c r="D58" s="6">
        <v>0</v>
      </c>
      <c r="E58" s="6">
        <v>0</v>
      </c>
      <c r="F58" s="6">
        <v>0</v>
      </c>
      <c r="G58" s="6">
        <v>0</v>
      </c>
      <c r="H58" s="6">
        <v>0</v>
      </c>
      <c r="I58" s="6">
        <v>0</v>
      </c>
      <c r="J58" s="6">
        <v>0</v>
      </c>
      <c r="K58" s="6">
        <v>0</v>
      </c>
      <c r="L58" s="6">
        <v>0</v>
      </c>
      <c r="M58" s="6">
        <v>0</v>
      </c>
      <c r="N58" s="6">
        <v>0</v>
      </c>
      <c r="O58" s="6">
        <v>0</v>
      </c>
      <c r="P58" s="6">
        <v>0</v>
      </c>
      <c r="Q58" s="6">
        <v>0</v>
      </c>
      <c r="R58" s="6">
        <v>0</v>
      </c>
      <c r="S58" s="6">
        <v>0</v>
      </c>
      <c r="T58" s="6">
        <v>0</v>
      </c>
      <c r="U58" s="6">
        <v>0</v>
      </c>
      <c r="V58" s="6">
        <v>0</v>
      </c>
      <c r="W58" s="6">
        <v>0</v>
      </c>
      <c r="X58" s="6">
        <v>0</v>
      </c>
      <c r="Y58" s="6">
        <v>0</v>
      </c>
      <c r="Z58" s="6">
        <v>0</v>
      </c>
      <c r="AA58" s="6">
        <v>0</v>
      </c>
      <c r="AB58" s="6">
        <v>0</v>
      </c>
      <c r="AC58" s="6">
        <v>0</v>
      </c>
      <c r="AD58" s="6">
        <v>0</v>
      </c>
      <c r="AE58" s="6">
        <v>0</v>
      </c>
      <c r="AF58" s="6">
        <v>0</v>
      </c>
      <c r="AG58" s="6">
        <v>0</v>
      </c>
      <c r="AH58" s="6">
        <v>0</v>
      </c>
      <c r="AI58" s="6">
        <v>0</v>
      </c>
      <c r="AJ58" s="6">
        <v>0</v>
      </c>
      <c r="AK58" s="6">
        <v>0</v>
      </c>
      <c r="AL58" s="5" t="s">
        <v>22</v>
      </c>
    </row>
    <row r="59" spans="1:38" ht="15" customHeight="1" x14ac:dyDescent="0.25">
      <c r="A59" s="23" t="s">
        <v>83</v>
      </c>
      <c r="B59" s="7" t="s">
        <v>82</v>
      </c>
      <c r="C59" s="6">
        <v>0</v>
      </c>
      <c r="D59" s="6">
        <v>0</v>
      </c>
      <c r="E59" s="6">
        <v>6.9636829999999996</v>
      </c>
      <c r="F59" s="6">
        <v>13.941673</v>
      </c>
      <c r="G59" s="6">
        <v>17.448239999999998</v>
      </c>
      <c r="H59" s="6">
        <v>53.752761999999997</v>
      </c>
      <c r="I59" s="6">
        <v>62.805748000000001</v>
      </c>
      <c r="J59" s="6">
        <v>66.385863999999998</v>
      </c>
      <c r="K59" s="6">
        <v>61.617218000000001</v>
      </c>
      <c r="L59" s="6">
        <v>61.613765999999998</v>
      </c>
      <c r="M59" s="6">
        <v>64.801918000000001</v>
      </c>
      <c r="N59" s="6">
        <v>66.882721000000004</v>
      </c>
      <c r="O59" s="6">
        <v>70.063186999999999</v>
      </c>
      <c r="P59" s="6">
        <v>73.142120000000006</v>
      </c>
      <c r="Q59" s="6">
        <v>76.462479000000002</v>
      </c>
      <c r="R59" s="6">
        <v>80.679871000000006</v>
      </c>
      <c r="S59" s="6">
        <v>83.872337000000002</v>
      </c>
      <c r="T59" s="6">
        <v>87.765975999999995</v>
      </c>
      <c r="U59" s="6">
        <v>91.828238999999996</v>
      </c>
      <c r="V59" s="6">
        <v>95.111084000000005</v>
      </c>
      <c r="W59" s="6">
        <v>95.893456</v>
      </c>
      <c r="X59" s="6">
        <v>103.232101</v>
      </c>
      <c r="Y59" s="6">
        <v>104.73715199999999</v>
      </c>
      <c r="Z59" s="6">
        <v>107.87657900000001</v>
      </c>
      <c r="AA59" s="6">
        <v>111.206535</v>
      </c>
      <c r="AB59" s="6">
        <v>114.71991</v>
      </c>
      <c r="AC59" s="6">
        <v>114.53647599999999</v>
      </c>
      <c r="AD59" s="6">
        <v>115.25808000000001</v>
      </c>
      <c r="AE59" s="6">
        <v>114.756012</v>
      </c>
      <c r="AF59" s="6">
        <v>114.65141300000001</v>
      </c>
      <c r="AG59" s="6">
        <v>112.678665</v>
      </c>
      <c r="AH59" s="6">
        <v>112.386551</v>
      </c>
      <c r="AI59" s="6">
        <v>112.04162599999999</v>
      </c>
      <c r="AJ59" s="6">
        <v>110.01828</v>
      </c>
      <c r="AK59" s="6">
        <v>109.20225499999999</v>
      </c>
      <c r="AL59" s="5" t="s">
        <v>22</v>
      </c>
    </row>
    <row r="61" spans="1:38" ht="15" customHeight="1" x14ac:dyDescent="0.25">
      <c r="A61" s="23" t="s">
        <v>81</v>
      </c>
      <c r="B61" s="4" t="s">
        <v>80</v>
      </c>
      <c r="C61" s="3">
        <v>2364.3435060000002</v>
      </c>
      <c r="D61" s="3">
        <v>2390.631836</v>
      </c>
      <c r="E61" s="3">
        <v>2447.0327149999998</v>
      </c>
      <c r="F61" s="3">
        <v>2505.790039</v>
      </c>
      <c r="G61" s="3">
        <v>2548.336182</v>
      </c>
      <c r="H61" s="3">
        <v>2596.9020999999998</v>
      </c>
      <c r="I61" s="3">
        <v>2643.7795409999999</v>
      </c>
      <c r="J61" s="3">
        <v>2682.5986330000001</v>
      </c>
      <c r="K61" s="3">
        <v>2726.077393</v>
      </c>
      <c r="L61" s="3">
        <v>2770.3164059999999</v>
      </c>
      <c r="M61" s="3">
        <v>2816.2553710000002</v>
      </c>
      <c r="N61" s="3">
        <v>2865.726807</v>
      </c>
      <c r="O61" s="3">
        <v>2920.4921880000002</v>
      </c>
      <c r="P61" s="3">
        <v>2974.3217770000001</v>
      </c>
      <c r="Q61" s="3">
        <v>3025.2739259999998</v>
      </c>
      <c r="R61" s="3">
        <v>3075.6171880000002</v>
      </c>
      <c r="S61" s="3">
        <v>3127.6816410000001</v>
      </c>
      <c r="T61" s="3">
        <v>3177.1823730000001</v>
      </c>
      <c r="U61" s="3">
        <v>3226.6247560000002</v>
      </c>
      <c r="V61" s="3">
        <v>3276.3063959999999</v>
      </c>
      <c r="W61" s="3">
        <v>3326.1203609999998</v>
      </c>
      <c r="X61" s="3">
        <v>3372.8920899999998</v>
      </c>
      <c r="Y61" s="3">
        <v>3421.218018</v>
      </c>
      <c r="Z61" s="3">
        <v>3470.068115</v>
      </c>
      <c r="AA61" s="3">
        <v>3519.7165530000002</v>
      </c>
      <c r="AB61" s="3">
        <v>3567.70874</v>
      </c>
      <c r="AC61" s="3">
        <v>3616.5263669999999</v>
      </c>
      <c r="AD61" s="3">
        <v>3666.0173340000001</v>
      </c>
      <c r="AE61" s="3">
        <v>3716.1396479999999</v>
      </c>
      <c r="AF61" s="3">
        <v>3767.4697270000001</v>
      </c>
      <c r="AG61" s="3">
        <v>3819.4133299999999</v>
      </c>
      <c r="AH61" s="3">
        <v>3871.3625489999999</v>
      </c>
      <c r="AI61" s="3">
        <v>3923.2153320000002</v>
      </c>
      <c r="AJ61" s="3">
        <v>3974.0776369999999</v>
      </c>
      <c r="AK61" s="3">
        <v>4027.4951169999999</v>
      </c>
      <c r="AL61" s="2">
        <v>1.5931000000000001E-2</v>
      </c>
    </row>
    <row r="62" spans="1:38" ht="15" customHeight="1" x14ac:dyDescent="0.25">
      <c r="A62" s="23" t="s">
        <v>79</v>
      </c>
      <c r="B62" s="7" t="s">
        <v>78</v>
      </c>
      <c r="C62" s="6">
        <v>2341.7871089999999</v>
      </c>
      <c r="D62" s="6">
        <v>2368.1098630000001</v>
      </c>
      <c r="E62" s="6">
        <v>2424.5390619999998</v>
      </c>
      <c r="F62" s="6">
        <v>2483.3198240000002</v>
      </c>
      <c r="G62" s="6">
        <v>2525.8852539999998</v>
      </c>
      <c r="H62" s="6">
        <v>2574.4672850000002</v>
      </c>
      <c r="I62" s="6">
        <v>2621.3579100000002</v>
      </c>
      <c r="J62" s="6">
        <v>2660.1879880000001</v>
      </c>
      <c r="K62" s="6">
        <v>2703.6757809999999</v>
      </c>
      <c r="L62" s="6">
        <v>2747.9223630000001</v>
      </c>
      <c r="M62" s="6">
        <v>2793.8676759999998</v>
      </c>
      <c r="N62" s="6">
        <v>2843.3442380000001</v>
      </c>
      <c r="O62" s="6">
        <v>2898.1137699999999</v>
      </c>
      <c r="P62" s="6">
        <v>2951.9467770000001</v>
      </c>
      <c r="Q62" s="6">
        <v>3002.9018550000001</v>
      </c>
      <c r="R62" s="6">
        <v>3053.2475589999999</v>
      </c>
      <c r="S62" s="6">
        <v>3105.3139649999998</v>
      </c>
      <c r="T62" s="6">
        <v>3154.8164059999999</v>
      </c>
      <c r="U62" s="6">
        <v>3204.2602539999998</v>
      </c>
      <c r="V62" s="6">
        <v>3253.9428710000002</v>
      </c>
      <c r="W62" s="6">
        <v>3303.7578119999998</v>
      </c>
      <c r="X62" s="6">
        <v>3350.5302729999999</v>
      </c>
      <c r="Y62" s="6">
        <v>3398.8569339999999</v>
      </c>
      <c r="Z62" s="6">
        <v>3447.7075199999999</v>
      </c>
      <c r="AA62" s="6">
        <v>3497.3564449999999</v>
      </c>
      <c r="AB62" s="6">
        <v>3545.3491210000002</v>
      </c>
      <c r="AC62" s="6">
        <v>3594.1669919999999</v>
      </c>
      <c r="AD62" s="6">
        <v>3643.658203</v>
      </c>
      <c r="AE62" s="6">
        <v>3693.7807619999999</v>
      </c>
      <c r="AF62" s="6">
        <v>3745.1108399999998</v>
      </c>
      <c r="AG62" s="6">
        <v>3797.0546880000002</v>
      </c>
      <c r="AH62" s="6">
        <v>3849.0039059999999</v>
      </c>
      <c r="AI62" s="6">
        <v>3900.8569339999999</v>
      </c>
      <c r="AJ62" s="6">
        <v>3951.7192380000001</v>
      </c>
      <c r="AK62" s="6">
        <v>4005.1367190000001</v>
      </c>
      <c r="AL62" s="5">
        <v>1.6050999999999999E-2</v>
      </c>
    </row>
    <row r="63" spans="1:38" ht="15" customHeight="1" x14ac:dyDescent="0.25">
      <c r="A63" s="23" t="s">
        <v>77</v>
      </c>
      <c r="B63" s="7" t="s">
        <v>76</v>
      </c>
      <c r="C63" s="6">
        <v>22.556319999999999</v>
      </c>
      <c r="D63" s="6">
        <v>22.522085000000001</v>
      </c>
      <c r="E63" s="6">
        <v>22.493759000000001</v>
      </c>
      <c r="F63" s="6">
        <v>22.470324000000002</v>
      </c>
      <c r="G63" s="6">
        <v>22.450932999999999</v>
      </c>
      <c r="H63" s="6">
        <v>22.434891</v>
      </c>
      <c r="I63" s="6">
        <v>22.421617999999999</v>
      </c>
      <c r="J63" s="6">
        <v>22.410634999999999</v>
      </c>
      <c r="K63" s="6">
        <v>22.401547999999998</v>
      </c>
      <c r="L63" s="6">
        <v>22.394031999999999</v>
      </c>
      <c r="M63" s="6">
        <v>22.387812</v>
      </c>
      <c r="N63" s="6">
        <v>22.382666</v>
      </c>
      <c r="O63" s="6">
        <v>22.378406999999999</v>
      </c>
      <c r="P63" s="6">
        <v>22.374884000000002</v>
      </c>
      <c r="Q63" s="6">
        <v>22.371969</v>
      </c>
      <c r="R63" s="6">
        <v>22.369558000000001</v>
      </c>
      <c r="S63" s="6">
        <v>22.367563000000001</v>
      </c>
      <c r="T63" s="6">
        <v>22.365911000000001</v>
      </c>
      <c r="U63" s="6">
        <v>22.364546000000001</v>
      </c>
      <c r="V63" s="6">
        <v>22.363416999999998</v>
      </c>
      <c r="W63" s="6">
        <v>22.362480000000001</v>
      </c>
      <c r="X63" s="6">
        <v>22.361708</v>
      </c>
      <c r="Y63" s="6">
        <v>22.361066999999998</v>
      </c>
      <c r="Z63" s="6">
        <v>22.360537999999998</v>
      </c>
      <c r="AA63" s="6">
        <v>22.360099999999999</v>
      </c>
      <c r="AB63" s="6">
        <v>22.359736999999999</v>
      </c>
      <c r="AC63" s="6">
        <v>22.359438000000001</v>
      </c>
      <c r="AD63" s="6">
        <v>22.359190000000002</v>
      </c>
      <c r="AE63" s="6">
        <v>22.358984</v>
      </c>
      <c r="AF63" s="6">
        <v>22.358813999999999</v>
      </c>
      <c r="AG63" s="6">
        <v>22.358673</v>
      </c>
      <c r="AH63" s="6">
        <v>22.358557000000001</v>
      </c>
      <c r="AI63" s="6">
        <v>22.358460999999998</v>
      </c>
      <c r="AJ63" s="6">
        <v>22.358381000000001</v>
      </c>
      <c r="AK63" s="6">
        <v>22.358315000000001</v>
      </c>
      <c r="AL63" s="5">
        <v>-2.2100000000000001E-4</v>
      </c>
    </row>
    <row r="65" spans="1:38" ht="15" customHeight="1" x14ac:dyDescent="0.25">
      <c r="A65" s="23" t="s">
        <v>75</v>
      </c>
      <c r="B65" s="4" t="s">
        <v>74</v>
      </c>
      <c r="C65" s="3">
        <v>552.31481900000006</v>
      </c>
      <c r="D65" s="3">
        <v>553.90942399999994</v>
      </c>
      <c r="E65" s="3">
        <v>563.26879899999994</v>
      </c>
      <c r="F65" s="3">
        <v>561.05957000000001</v>
      </c>
      <c r="G65" s="3">
        <v>558.889771</v>
      </c>
      <c r="H65" s="3">
        <v>556.61883499999999</v>
      </c>
      <c r="I65" s="3">
        <v>552.67804000000001</v>
      </c>
      <c r="J65" s="3">
        <v>549.86639400000001</v>
      </c>
      <c r="K65" s="3">
        <v>549.52209500000004</v>
      </c>
      <c r="L65" s="3">
        <v>550.613159</v>
      </c>
      <c r="M65" s="3">
        <v>551.86193800000001</v>
      </c>
      <c r="N65" s="3">
        <v>553.23150599999997</v>
      </c>
      <c r="O65" s="3">
        <v>558.04296899999997</v>
      </c>
      <c r="P65" s="3">
        <v>564.19470200000001</v>
      </c>
      <c r="Q65" s="3">
        <v>570.61743200000001</v>
      </c>
      <c r="R65" s="3">
        <v>577.27581799999996</v>
      </c>
      <c r="S65" s="3">
        <v>584.22741699999995</v>
      </c>
      <c r="T65" s="3">
        <v>591.43048099999999</v>
      </c>
      <c r="U65" s="3">
        <v>598.91424600000005</v>
      </c>
      <c r="V65" s="3">
        <v>606.67327899999998</v>
      </c>
      <c r="W65" s="3">
        <v>614.66235400000005</v>
      </c>
      <c r="X65" s="3">
        <v>622.96679700000004</v>
      </c>
      <c r="Y65" s="3">
        <v>631.50647000000004</v>
      </c>
      <c r="Z65" s="3">
        <v>640.27514599999995</v>
      </c>
      <c r="AA65" s="3">
        <v>649.27117899999996</v>
      </c>
      <c r="AB65" s="3">
        <v>658.47210700000005</v>
      </c>
      <c r="AC65" s="3">
        <v>667.84930399999996</v>
      </c>
      <c r="AD65" s="3">
        <v>677.39416500000004</v>
      </c>
      <c r="AE65" s="3">
        <v>687.11218299999996</v>
      </c>
      <c r="AF65" s="3">
        <v>696.98486300000002</v>
      </c>
      <c r="AG65" s="3">
        <v>706.93811000000005</v>
      </c>
      <c r="AH65" s="3">
        <v>716.95471199999997</v>
      </c>
      <c r="AI65" s="3">
        <v>727.17040999999995</v>
      </c>
      <c r="AJ65" s="3">
        <v>737.59228499999995</v>
      </c>
      <c r="AK65" s="3">
        <v>748.14489700000001</v>
      </c>
      <c r="AL65" s="2">
        <v>9.1509999999999994E-3</v>
      </c>
    </row>
    <row r="66" spans="1:38" ht="15" customHeight="1" x14ac:dyDescent="0.25">
      <c r="A66" s="23" t="s">
        <v>73</v>
      </c>
      <c r="B66" s="7" t="s">
        <v>72</v>
      </c>
      <c r="C66" s="6">
        <v>424.601562</v>
      </c>
      <c r="D66" s="6">
        <v>425.71154799999999</v>
      </c>
      <c r="E66" s="6">
        <v>432.75018299999999</v>
      </c>
      <c r="F66" s="6">
        <v>431.18933099999998</v>
      </c>
      <c r="G66" s="6">
        <v>429.69784499999997</v>
      </c>
      <c r="H66" s="6">
        <v>427.89855999999997</v>
      </c>
      <c r="I66" s="6">
        <v>424.87573200000003</v>
      </c>
      <c r="J66" s="6">
        <v>422.71484400000003</v>
      </c>
      <c r="K66" s="6">
        <v>422.44281000000001</v>
      </c>
      <c r="L66" s="6">
        <v>423.27886999999998</v>
      </c>
      <c r="M66" s="6">
        <v>424.24173000000002</v>
      </c>
      <c r="N66" s="6">
        <v>425.29351800000001</v>
      </c>
      <c r="O66" s="6">
        <v>428.99206500000003</v>
      </c>
      <c r="P66" s="6">
        <v>433.721497</v>
      </c>
      <c r="Q66" s="6">
        <v>438.65930200000003</v>
      </c>
      <c r="R66" s="6">
        <v>443.77905299999998</v>
      </c>
      <c r="S66" s="6">
        <v>449.12463400000001</v>
      </c>
      <c r="T66" s="6">
        <v>454.66339099999999</v>
      </c>
      <c r="U66" s="6">
        <v>460.41793799999999</v>
      </c>
      <c r="V66" s="6">
        <v>466.38415500000002</v>
      </c>
      <c r="W66" s="6">
        <v>472.52685500000001</v>
      </c>
      <c r="X66" s="6">
        <v>478.91525300000001</v>
      </c>
      <c r="Y66" s="6">
        <v>485.48297100000002</v>
      </c>
      <c r="Z66" s="6">
        <v>492.22763099999997</v>
      </c>
      <c r="AA66" s="6">
        <v>499.14712500000002</v>
      </c>
      <c r="AB66" s="6">
        <v>506.22521999999998</v>
      </c>
      <c r="AC66" s="6">
        <v>513.43676800000003</v>
      </c>
      <c r="AD66" s="6">
        <v>520.77734399999997</v>
      </c>
      <c r="AE66" s="6">
        <v>528.25054899999998</v>
      </c>
      <c r="AF66" s="6">
        <v>535.84252900000001</v>
      </c>
      <c r="AG66" s="6">
        <v>543.49487299999998</v>
      </c>
      <c r="AH66" s="6">
        <v>551.19885299999999</v>
      </c>
      <c r="AI66" s="6">
        <v>559.05865500000004</v>
      </c>
      <c r="AJ66" s="6">
        <v>567.07531700000004</v>
      </c>
      <c r="AK66" s="6">
        <v>575.19482400000004</v>
      </c>
      <c r="AL66" s="5">
        <v>9.1610000000000007E-3</v>
      </c>
    </row>
    <row r="67" spans="1:38" ht="15" customHeight="1" x14ac:dyDescent="0.25">
      <c r="A67" s="23" t="s">
        <v>71</v>
      </c>
      <c r="B67" s="7" t="s">
        <v>70</v>
      </c>
      <c r="C67" s="6">
        <v>31.708984000000001</v>
      </c>
      <c r="D67" s="6">
        <v>31.942654000000001</v>
      </c>
      <c r="E67" s="6">
        <v>32.671944000000003</v>
      </c>
      <c r="F67" s="6">
        <v>32.376472</v>
      </c>
      <c r="G67" s="6">
        <v>32.035347000000002</v>
      </c>
      <c r="H67" s="6">
        <v>31.970541000000001</v>
      </c>
      <c r="I67" s="6">
        <v>31.736038000000001</v>
      </c>
      <c r="J67" s="6">
        <v>31.573893000000002</v>
      </c>
      <c r="K67" s="6">
        <v>31.563120000000001</v>
      </c>
      <c r="L67" s="6">
        <v>31.629068</v>
      </c>
      <c r="M67" s="6">
        <v>31.697275000000001</v>
      </c>
      <c r="N67" s="6">
        <v>31.777246000000002</v>
      </c>
      <c r="O67" s="6">
        <v>32.053958999999999</v>
      </c>
      <c r="P67" s="6">
        <v>32.406844999999997</v>
      </c>
      <c r="Q67" s="6">
        <v>32.775333000000003</v>
      </c>
      <c r="R67" s="6">
        <v>33.156364000000004</v>
      </c>
      <c r="S67" s="6">
        <v>33.553787</v>
      </c>
      <c r="T67" s="6">
        <v>33.965705999999997</v>
      </c>
      <c r="U67" s="6">
        <v>34.393841000000002</v>
      </c>
      <c r="V67" s="6">
        <v>34.837612</v>
      </c>
      <c r="W67" s="6">
        <v>35.295116</v>
      </c>
      <c r="X67" s="6">
        <v>35.766669999999998</v>
      </c>
      <c r="Y67" s="6">
        <v>36.253726999999998</v>
      </c>
      <c r="Z67" s="6">
        <v>36.752707999999998</v>
      </c>
      <c r="AA67" s="6">
        <v>37.264732000000002</v>
      </c>
      <c r="AB67" s="6">
        <v>37.787159000000003</v>
      </c>
      <c r="AC67" s="6">
        <v>38.322285000000001</v>
      </c>
      <c r="AD67" s="6">
        <v>38.866805999999997</v>
      </c>
      <c r="AE67" s="6">
        <v>39.421883000000001</v>
      </c>
      <c r="AF67" s="6">
        <v>39.986046000000002</v>
      </c>
      <c r="AG67" s="6">
        <v>40.556716999999999</v>
      </c>
      <c r="AH67" s="6">
        <v>41.127372999999999</v>
      </c>
      <c r="AI67" s="6">
        <v>41.706164999999999</v>
      </c>
      <c r="AJ67" s="6">
        <v>42.298743999999999</v>
      </c>
      <c r="AK67" s="6">
        <v>42.895972999999998</v>
      </c>
      <c r="AL67" s="5">
        <v>8.9739999999999993E-3</v>
      </c>
    </row>
    <row r="68" spans="1:38" ht="15" customHeight="1" x14ac:dyDescent="0.25">
      <c r="A68" s="23" t="s">
        <v>69</v>
      </c>
      <c r="B68" s="7" t="s">
        <v>68</v>
      </c>
      <c r="C68" s="6">
        <v>96.004265000000004</v>
      </c>
      <c r="D68" s="6">
        <v>96.255234000000002</v>
      </c>
      <c r="E68" s="6">
        <v>97.846703000000005</v>
      </c>
      <c r="F68" s="6">
        <v>97.493774000000002</v>
      </c>
      <c r="G68" s="6">
        <v>97.156554999999997</v>
      </c>
      <c r="H68" s="6">
        <v>96.749724999999998</v>
      </c>
      <c r="I68" s="6">
        <v>96.066269000000005</v>
      </c>
      <c r="J68" s="6">
        <v>95.577681999999996</v>
      </c>
      <c r="K68" s="6">
        <v>95.516166999999996</v>
      </c>
      <c r="L68" s="6">
        <v>95.705200000000005</v>
      </c>
      <c r="M68" s="6">
        <v>95.922912999999994</v>
      </c>
      <c r="N68" s="6">
        <v>96.160713000000001</v>
      </c>
      <c r="O68" s="6">
        <v>96.996971000000002</v>
      </c>
      <c r="P68" s="6">
        <v>98.066322</v>
      </c>
      <c r="Q68" s="6">
        <v>99.182770000000005</v>
      </c>
      <c r="R68" s="6">
        <v>100.34036999999999</v>
      </c>
      <c r="S68" s="6">
        <v>101.549026</v>
      </c>
      <c r="T68" s="6">
        <v>102.801376</v>
      </c>
      <c r="U68" s="6">
        <v>104.102493</v>
      </c>
      <c r="V68" s="6">
        <v>105.451492</v>
      </c>
      <c r="W68" s="6">
        <v>106.840378</v>
      </c>
      <c r="X68" s="6">
        <v>108.28482099999999</v>
      </c>
      <c r="Y68" s="6">
        <v>109.76979799999999</v>
      </c>
      <c r="Z68" s="6">
        <v>111.294792</v>
      </c>
      <c r="AA68" s="6">
        <v>112.859329</v>
      </c>
      <c r="AB68" s="6">
        <v>114.45972399999999</v>
      </c>
      <c r="AC68" s="6">
        <v>116.09028600000001</v>
      </c>
      <c r="AD68" s="6">
        <v>117.750015</v>
      </c>
      <c r="AE68" s="6">
        <v>119.43974300000001</v>
      </c>
      <c r="AF68" s="6">
        <v>121.156319</v>
      </c>
      <c r="AG68" s="6">
        <v>122.88655900000001</v>
      </c>
      <c r="AH68" s="6">
        <v>124.62844800000001</v>
      </c>
      <c r="AI68" s="6">
        <v>126.40559399999999</v>
      </c>
      <c r="AJ68" s="6">
        <v>128.21821600000001</v>
      </c>
      <c r="AK68" s="6">
        <v>130.05406199999999</v>
      </c>
      <c r="AL68" s="5">
        <v>9.1610000000000007E-3</v>
      </c>
    </row>
    <row r="70" spans="1:38" ht="15" customHeight="1" x14ac:dyDescent="0.25">
      <c r="A70" s="23" t="s">
        <v>67</v>
      </c>
      <c r="B70" s="4" t="s">
        <v>66</v>
      </c>
      <c r="C70" s="3">
        <v>232.96519499999999</v>
      </c>
      <c r="D70" s="3">
        <v>233.54899599999999</v>
      </c>
      <c r="E70" s="3">
        <v>234.48692299999999</v>
      </c>
      <c r="F70" s="3">
        <v>235.42997700000001</v>
      </c>
      <c r="G70" s="3">
        <v>236.16871599999999</v>
      </c>
      <c r="H70" s="3">
        <v>236.89030500000001</v>
      </c>
      <c r="I70" s="3">
        <v>237.553223</v>
      </c>
      <c r="J70" s="3">
        <v>238.130066</v>
      </c>
      <c r="K70" s="3">
        <v>238.69601399999999</v>
      </c>
      <c r="L70" s="3">
        <v>239.32472200000001</v>
      </c>
      <c r="M70" s="3">
        <v>239.87737999999999</v>
      </c>
      <c r="N70" s="3">
        <v>240.323151</v>
      </c>
      <c r="O70" s="3">
        <v>240.63870199999999</v>
      </c>
      <c r="P70" s="3">
        <v>240.71911600000001</v>
      </c>
      <c r="Q70" s="3">
        <v>240.40889000000001</v>
      </c>
      <c r="R70" s="3">
        <v>239.463684</v>
      </c>
      <c r="S70" s="3">
        <v>237.204544</v>
      </c>
      <c r="T70" s="3">
        <v>236.52198799999999</v>
      </c>
      <c r="U70" s="3">
        <v>237.011551</v>
      </c>
      <c r="V70" s="3">
        <v>237.445694</v>
      </c>
      <c r="W70" s="3">
        <v>237.82983400000001</v>
      </c>
      <c r="X70" s="3">
        <v>238.16989100000001</v>
      </c>
      <c r="Y70" s="3">
        <v>238.46700999999999</v>
      </c>
      <c r="Z70" s="3">
        <v>238.72456399999999</v>
      </c>
      <c r="AA70" s="3">
        <v>238.95010400000001</v>
      </c>
      <c r="AB70" s="3">
        <v>239.14640800000001</v>
      </c>
      <c r="AC70" s="3">
        <v>239.32311999999999</v>
      </c>
      <c r="AD70" s="3">
        <v>239.48310900000001</v>
      </c>
      <c r="AE70" s="3">
        <v>239.63172900000001</v>
      </c>
      <c r="AF70" s="3">
        <v>239.777557</v>
      </c>
      <c r="AG70" s="3">
        <v>239.92662000000001</v>
      </c>
      <c r="AH70" s="3">
        <v>240.11244199999999</v>
      </c>
      <c r="AI70" s="3">
        <v>240.343658</v>
      </c>
      <c r="AJ70" s="3">
        <v>240.59698499999999</v>
      </c>
      <c r="AK70" s="3">
        <v>240.897583</v>
      </c>
      <c r="AL70" s="2">
        <v>9.3899999999999995E-4</v>
      </c>
    </row>
    <row r="71" spans="1:38" ht="15" customHeight="1" x14ac:dyDescent="0.25">
      <c r="A71" s="23" t="s">
        <v>65</v>
      </c>
      <c r="B71" s="7" t="s">
        <v>64</v>
      </c>
      <c r="C71" s="6">
        <v>96.604209999999995</v>
      </c>
      <c r="D71" s="6">
        <v>96.693245000000005</v>
      </c>
      <c r="E71" s="6">
        <v>96.855239999999995</v>
      </c>
      <c r="F71" s="6">
        <v>97.030951999999999</v>
      </c>
      <c r="G71" s="6">
        <v>97.038810999999995</v>
      </c>
      <c r="H71" s="6">
        <v>97.032936000000007</v>
      </c>
      <c r="I71" s="6">
        <v>97.016791999999995</v>
      </c>
      <c r="J71" s="6">
        <v>96.995270000000005</v>
      </c>
      <c r="K71" s="6">
        <v>96.948784000000003</v>
      </c>
      <c r="L71" s="6">
        <v>96.862099000000001</v>
      </c>
      <c r="M71" s="6">
        <v>96.781859999999995</v>
      </c>
      <c r="N71" s="6">
        <v>96.709084000000004</v>
      </c>
      <c r="O71" s="6">
        <v>96.623344000000003</v>
      </c>
      <c r="P71" s="6">
        <v>96.520011999999994</v>
      </c>
      <c r="Q71" s="6">
        <v>96.397246999999993</v>
      </c>
      <c r="R71" s="6">
        <v>96.251784999999998</v>
      </c>
      <c r="S71" s="6">
        <v>96.084998999999996</v>
      </c>
      <c r="T71" s="6">
        <v>95.895934999999994</v>
      </c>
      <c r="U71" s="6">
        <v>95.678664999999995</v>
      </c>
      <c r="V71" s="6">
        <v>95.431854000000001</v>
      </c>
      <c r="W71" s="6">
        <v>95.154037000000002</v>
      </c>
      <c r="X71" s="6">
        <v>94.843177999999995</v>
      </c>
      <c r="Y71" s="6">
        <v>94.492446999999999</v>
      </c>
      <c r="Z71" s="6">
        <v>94.099250999999995</v>
      </c>
      <c r="AA71" s="6">
        <v>93.667068</v>
      </c>
      <c r="AB71" s="6">
        <v>93.195351000000002</v>
      </c>
      <c r="AC71" s="6">
        <v>92.689659000000006</v>
      </c>
      <c r="AD71" s="6">
        <v>92.148124999999993</v>
      </c>
      <c r="AE71" s="6">
        <v>91.572013999999996</v>
      </c>
      <c r="AF71" s="6">
        <v>90.967995000000002</v>
      </c>
      <c r="AG71" s="6">
        <v>90.34684</v>
      </c>
      <c r="AH71" s="6">
        <v>89.716735999999997</v>
      </c>
      <c r="AI71" s="6">
        <v>89.108810000000005</v>
      </c>
      <c r="AJ71" s="6">
        <v>88.519340999999997</v>
      </c>
      <c r="AK71" s="6">
        <v>87.963829000000004</v>
      </c>
      <c r="AL71" s="5">
        <v>-2.8630000000000001E-3</v>
      </c>
    </row>
    <row r="72" spans="1:38" ht="15" customHeight="1" x14ac:dyDescent="0.25">
      <c r="A72" s="23" t="s">
        <v>63</v>
      </c>
      <c r="B72" s="7" t="s">
        <v>50</v>
      </c>
      <c r="C72" s="6">
        <v>11.101665000000001</v>
      </c>
      <c r="D72" s="6">
        <v>11.119037000000001</v>
      </c>
      <c r="E72" s="6">
        <v>11.144781</v>
      </c>
      <c r="F72" s="6">
        <v>11.171879000000001</v>
      </c>
      <c r="G72" s="6">
        <v>11.179498000000001</v>
      </c>
      <c r="H72" s="6">
        <v>11.185473</v>
      </c>
      <c r="I72" s="6">
        <v>11.190220999999999</v>
      </c>
      <c r="J72" s="6">
        <v>11.194298</v>
      </c>
      <c r="K72" s="6">
        <v>11.195444999999999</v>
      </c>
      <c r="L72" s="6">
        <v>11.191917</v>
      </c>
      <c r="M72" s="6">
        <v>11.189117</v>
      </c>
      <c r="N72" s="6">
        <v>11.187161</v>
      </c>
      <c r="O72" s="6">
        <v>11.183703</v>
      </c>
      <c r="P72" s="6">
        <v>11.178210999999999</v>
      </c>
      <c r="Q72" s="6">
        <v>11.170491999999999</v>
      </c>
      <c r="R72" s="6">
        <v>11.160169</v>
      </c>
      <c r="S72" s="6">
        <v>11.147380999999999</v>
      </c>
      <c r="T72" s="6">
        <v>11.13199</v>
      </c>
      <c r="U72" s="6">
        <v>11.113298</v>
      </c>
      <c r="V72" s="6">
        <v>11.091139999999999</v>
      </c>
      <c r="W72" s="6">
        <v>11.065360999999999</v>
      </c>
      <c r="X72" s="6">
        <v>11.035750999999999</v>
      </c>
      <c r="Y72" s="6">
        <v>11.001507999999999</v>
      </c>
      <c r="Z72" s="6">
        <v>10.962318</v>
      </c>
      <c r="AA72" s="6">
        <v>10.918574</v>
      </c>
      <c r="AB72" s="6">
        <v>10.870196999999999</v>
      </c>
      <c r="AC72" s="6">
        <v>10.817824999999999</v>
      </c>
      <c r="AD72" s="6">
        <v>10.761227</v>
      </c>
      <c r="AE72" s="6">
        <v>10.700535</v>
      </c>
      <c r="AF72" s="6">
        <v>10.636512</v>
      </c>
      <c r="AG72" s="6">
        <v>10.57033</v>
      </c>
      <c r="AH72" s="6">
        <v>10.502675999999999</v>
      </c>
      <c r="AI72" s="6">
        <v>10.437322999999999</v>
      </c>
      <c r="AJ72" s="6">
        <v>10.374093999999999</v>
      </c>
      <c r="AK72" s="6">
        <v>10.314814</v>
      </c>
      <c r="AL72" s="5">
        <v>-2.2720000000000001E-3</v>
      </c>
    </row>
    <row r="73" spans="1:38" ht="15" customHeight="1" x14ac:dyDescent="0.25">
      <c r="A73" s="23" t="s">
        <v>323</v>
      </c>
      <c r="B73" s="7" t="s">
        <v>324</v>
      </c>
      <c r="C73" s="6">
        <v>1.9900999999999999E-2</v>
      </c>
      <c r="D73" s="6">
        <v>1.9859999999999999E-2</v>
      </c>
      <c r="E73" s="6">
        <v>1.984E-2</v>
      </c>
      <c r="F73" s="6">
        <v>1.9827000000000001E-2</v>
      </c>
      <c r="G73" s="6">
        <v>1.9782999999999999E-2</v>
      </c>
      <c r="H73" s="6">
        <v>1.9740000000000001E-2</v>
      </c>
      <c r="I73" s="6">
        <v>1.9695000000000001E-2</v>
      </c>
      <c r="J73" s="6">
        <v>1.9650999999999998E-2</v>
      </c>
      <c r="K73" s="6">
        <v>1.9602999999999999E-2</v>
      </c>
      <c r="L73" s="6">
        <v>1.9546999999999998E-2</v>
      </c>
      <c r="M73" s="6">
        <v>1.9493E-2</v>
      </c>
      <c r="N73" s="6">
        <v>1.9442000000000001E-2</v>
      </c>
      <c r="O73" s="6">
        <v>1.9387000000000001E-2</v>
      </c>
      <c r="P73" s="6">
        <v>1.933E-2</v>
      </c>
      <c r="Q73" s="6">
        <v>1.9269000000000001E-2</v>
      </c>
      <c r="R73" s="6">
        <v>1.9203999999999999E-2</v>
      </c>
      <c r="S73" s="6">
        <v>1.9136E-2</v>
      </c>
      <c r="T73" s="6">
        <v>1.9064000000000001E-2</v>
      </c>
      <c r="U73" s="6">
        <v>1.8985999999999999E-2</v>
      </c>
      <c r="V73" s="6">
        <v>1.8904000000000001E-2</v>
      </c>
      <c r="W73" s="6">
        <v>1.8814999999999998E-2</v>
      </c>
      <c r="X73" s="6">
        <v>1.8721000000000002E-2</v>
      </c>
      <c r="Y73" s="6">
        <v>1.8617999999999999E-2</v>
      </c>
      <c r="Z73" s="6">
        <v>1.8508E-2</v>
      </c>
      <c r="AA73" s="6">
        <v>1.839E-2</v>
      </c>
      <c r="AB73" s="6">
        <v>1.8263999999999999E-2</v>
      </c>
      <c r="AC73" s="6">
        <v>1.8131000000000001E-2</v>
      </c>
      <c r="AD73" s="6">
        <v>1.7989999999999999E-2</v>
      </c>
      <c r="AE73" s="6">
        <v>1.7843000000000001E-2</v>
      </c>
      <c r="AF73" s="6">
        <v>1.7690999999999998E-2</v>
      </c>
      <c r="AG73" s="6">
        <v>1.7534999999999999E-2</v>
      </c>
      <c r="AH73" s="6">
        <v>1.7378999999999999E-2</v>
      </c>
      <c r="AI73" s="6">
        <v>1.7229999999999999E-2</v>
      </c>
      <c r="AJ73" s="6">
        <v>1.7087000000000001E-2</v>
      </c>
      <c r="AK73" s="6">
        <v>1.6948999999999999E-2</v>
      </c>
      <c r="AL73" s="5">
        <v>-4.79E-3</v>
      </c>
    </row>
    <row r="74" spans="1:38" ht="15" customHeight="1" x14ac:dyDescent="0.25">
      <c r="A74" s="23" t="s">
        <v>62</v>
      </c>
      <c r="B74" s="7" t="s">
        <v>48</v>
      </c>
      <c r="C74" s="6">
        <v>62.107318999999997</v>
      </c>
      <c r="D74" s="6">
        <v>61.956302999999998</v>
      </c>
      <c r="E74" s="6">
        <v>61.839432000000002</v>
      </c>
      <c r="F74" s="6">
        <v>61.716468999999996</v>
      </c>
      <c r="G74" s="6">
        <v>61.469028000000002</v>
      </c>
      <c r="H74" s="6">
        <v>61.191437000000001</v>
      </c>
      <c r="I74" s="6">
        <v>60.879848000000003</v>
      </c>
      <c r="J74" s="6">
        <v>60.529465000000002</v>
      </c>
      <c r="K74" s="6">
        <v>60.118031000000002</v>
      </c>
      <c r="L74" s="6">
        <v>59.622681</v>
      </c>
      <c r="M74" s="6">
        <v>59.053561999999999</v>
      </c>
      <c r="N74" s="6">
        <v>58.383991000000002</v>
      </c>
      <c r="O74" s="6">
        <v>57.561134000000003</v>
      </c>
      <c r="P74" s="6">
        <v>56.516917999999997</v>
      </c>
      <c r="Q74" s="6">
        <v>55.134417999999997</v>
      </c>
      <c r="R74" s="6">
        <v>53.169708</v>
      </c>
      <c r="S74" s="6">
        <v>49.941906000000003</v>
      </c>
      <c r="T74" s="6">
        <v>48.339443000000003</v>
      </c>
      <c r="U74" s="6">
        <v>47.955437000000003</v>
      </c>
      <c r="V74" s="6">
        <v>47.557631999999998</v>
      </c>
      <c r="W74" s="6">
        <v>47.145049999999998</v>
      </c>
      <c r="X74" s="6">
        <v>46.716239999999999</v>
      </c>
      <c r="Y74" s="6">
        <v>46.268124</v>
      </c>
      <c r="Z74" s="6">
        <v>45.799725000000002</v>
      </c>
      <c r="AA74" s="6">
        <v>45.312930999999999</v>
      </c>
      <c r="AB74" s="6">
        <v>44.807929999999999</v>
      </c>
      <c r="AC74" s="6">
        <v>44.287875999999997</v>
      </c>
      <c r="AD74" s="6">
        <v>43.752335000000002</v>
      </c>
      <c r="AE74" s="6">
        <v>43.202328000000001</v>
      </c>
      <c r="AF74" s="6">
        <v>42.641537</v>
      </c>
      <c r="AG74" s="6">
        <v>42.076565000000002</v>
      </c>
      <c r="AH74" s="6">
        <v>41.513626000000002</v>
      </c>
      <c r="AI74" s="6">
        <v>40.966999000000001</v>
      </c>
      <c r="AJ74" s="6">
        <v>40.432690000000001</v>
      </c>
      <c r="AK74" s="6">
        <v>39.916049999999998</v>
      </c>
      <c r="AL74" s="5">
        <v>-1.3233999999999999E-2</v>
      </c>
    </row>
    <row r="75" spans="1:38" ht="15" customHeight="1" x14ac:dyDescent="0.25">
      <c r="A75" s="23" t="s">
        <v>61</v>
      </c>
      <c r="B75" s="7" t="s">
        <v>46</v>
      </c>
      <c r="C75" s="6">
        <v>21.583428999999999</v>
      </c>
      <c r="D75" s="6">
        <v>21.737144000000001</v>
      </c>
      <c r="E75" s="6">
        <v>21.907395999999999</v>
      </c>
      <c r="F75" s="6">
        <v>22.080414000000001</v>
      </c>
      <c r="G75" s="6">
        <v>22.214302</v>
      </c>
      <c r="H75" s="6">
        <v>22.343487</v>
      </c>
      <c r="I75" s="6">
        <v>22.468980999999999</v>
      </c>
      <c r="J75" s="6">
        <v>22.592220000000001</v>
      </c>
      <c r="K75" s="6">
        <v>22.708787999999998</v>
      </c>
      <c r="L75" s="6">
        <v>22.81522</v>
      </c>
      <c r="M75" s="6">
        <v>22.922653</v>
      </c>
      <c r="N75" s="6">
        <v>23.031638999999998</v>
      </c>
      <c r="O75" s="6">
        <v>23.137363000000001</v>
      </c>
      <c r="P75" s="6">
        <v>23.238873000000002</v>
      </c>
      <c r="Q75" s="6">
        <v>23.335697</v>
      </c>
      <c r="R75" s="6">
        <v>23.426839999999999</v>
      </c>
      <c r="S75" s="6">
        <v>23.512445</v>
      </c>
      <c r="T75" s="6">
        <v>23.592167</v>
      </c>
      <c r="U75" s="6">
        <v>23.664463000000001</v>
      </c>
      <c r="V75" s="6">
        <v>23.728939</v>
      </c>
      <c r="W75" s="6">
        <v>23.785367999999998</v>
      </c>
      <c r="X75" s="6">
        <v>23.833447</v>
      </c>
      <c r="Y75" s="6">
        <v>23.871323</v>
      </c>
      <c r="Z75" s="6">
        <v>23.898219999999998</v>
      </c>
      <c r="AA75" s="6">
        <v>23.914936000000001</v>
      </c>
      <c r="AB75" s="6">
        <v>23.921129000000001</v>
      </c>
      <c r="AC75" s="6">
        <v>23.918012999999998</v>
      </c>
      <c r="AD75" s="6">
        <v>23.904896000000001</v>
      </c>
      <c r="AE75" s="6">
        <v>23.881912</v>
      </c>
      <c r="AF75" s="6">
        <v>23.850555</v>
      </c>
      <c r="AG75" s="6">
        <v>23.81307</v>
      </c>
      <c r="AH75" s="6">
        <v>23.770583999999999</v>
      </c>
      <c r="AI75" s="6">
        <v>23.731195</v>
      </c>
      <c r="AJ75" s="6">
        <v>23.694754</v>
      </c>
      <c r="AK75" s="6">
        <v>23.666222000000001</v>
      </c>
      <c r="AL75" s="5">
        <v>2.5799999999999998E-3</v>
      </c>
    </row>
    <row r="76" spans="1:38" ht="15" customHeight="1" x14ac:dyDescent="0.25">
      <c r="A76" s="23" t="s">
        <v>60</v>
      </c>
      <c r="B76" s="7" t="s">
        <v>44</v>
      </c>
      <c r="C76" s="6">
        <v>1.3156479999999999</v>
      </c>
      <c r="D76" s="6">
        <v>1.327893</v>
      </c>
      <c r="E76" s="6">
        <v>1.3413060000000001</v>
      </c>
      <c r="F76" s="6">
        <v>1.3550180000000001</v>
      </c>
      <c r="G76" s="6">
        <v>1.3664149999999999</v>
      </c>
      <c r="H76" s="6">
        <v>1.377564</v>
      </c>
      <c r="I76" s="6">
        <v>1.388528</v>
      </c>
      <c r="J76" s="6">
        <v>1.399403</v>
      </c>
      <c r="K76" s="6">
        <v>1.4099109999999999</v>
      </c>
      <c r="L76" s="6">
        <v>1.41984</v>
      </c>
      <c r="M76" s="6">
        <v>1.429886</v>
      </c>
      <c r="N76" s="6">
        <v>1.4400919999999999</v>
      </c>
      <c r="O76" s="6">
        <v>1.4501569999999999</v>
      </c>
      <c r="P76" s="6">
        <v>1.4600249999999999</v>
      </c>
      <c r="Q76" s="6">
        <v>1.4696659999999999</v>
      </c>
      <c r="R76" s="6">
        <v>1.4790080000000001</v>
      </c>
      <c r="S76" s="6">
        <v>1.488051</v>
      </c>
      <c r="T76" s="6">
        <v>1.496769</v>
      </c>
      <c r="U76" s="6">
        <v>1.5050619999999999</v>
      </c>
      <c r="V76" s="6">
        <v>1.5129049999999999</v>
      </c>
      <c r="W76" s="6">
        <v>1.520286</v>
      </c>
      <c r="X76" s="6">
        <v>1.5271999999999999</v>
      </c>
      <c r="Y76" s="6">
        <v>1.533523</v>
      </c>
      <c r="Z76" s="6">
        <v>1.539199</v>
      </c>
      <c r="AA76" s="6">
        <v>1.544278</v>
      </c>
      <c r="AB76" s="6">
        <v>1.548727</v>
      </c>
      <c r="AC76" s="6">
        <v>1.5526169999999999</v>
      </c>
      <c r="AD76" s="6">
        <v>1.555893</v>
      </c>
      <c r="AE76" s="6">
        <v>1.5585549999999999</v>
      </c>
      <c r="AF76" s="6">
        <v>1.5606910000000001</v>
      </c>
      <c r="AG76" s="6">
        <v>1.562398</v>
      </c>
      <c r="AH76" s="6">
        <v>1.563698</v>
      </c>
      <c r="AI76" s="6">
        <v>1.5651360000000001</v>
      </c>
      <c r="AJ76" s="6">
        <v>1.5667500000000001</v>
      </c>
      <c r="AK76" s="6">
        <v>1.5689109999999999</v>
      </c>
      <c r="AL76" s="5">
        <v>5.0670000000000003E-3</v>
      </c>
    </row>
    <row r="77" spans="1:38" ht="15" customHeight="1" x14ac:dyDescent="0.25">
      <c r="A77" s="23" t="s">
        <v>325</v>
      </c>
      <c r="B77" s="7" t="s">
        <v>29</v>
      </c>
      <c r="C77" s="6">
        <v>0.46796199999999999</v>
      </c>
      <c r="D77" s="6">
        <v>0.52459199999999995</v>
      </c>
      <c r="E77" s="6">
        <v>0.59393200000000002</v>
      </c>
      <c r="F77" s="6">
        <v>0.67864899999999995</v>
      </c>
      <c r="G77" s="6">
        <v>0.78097099999999997</v>
      </c>
      <c r="H77" s="6">
        <v>0.90631499999999998</v>
      </c>
      <c r="I77" s="6">
        <v>1.0604819999999999</v>
      </c>
      <c r="J77" s="6">
        <v>1.251061</v>
      </c>
      <c r="K77" s="6">
        <v>1.487725</v>
      </c>
      <c r="L77" s="6">
        <v>1.78349</v>
      </c>
      <c r="M77" s="6">
        <v>2.1576469999999999</v>
      </c>
      <c r="N77" s="6">
        <v>2.6371370000000001</v>
      </c>
      <c r="O77" s="6">
        <v>3.2618830000000001</v>
      </c>
      <c r="P77" s="6">
        <v>4.0968119999999999</v>
      </c>
      <c r="Q77" s="6">
        <v>5.2577509999999998</v>
      </c>
      <c r="R77" s="6">
        <v>6.9868009999999998</v>
      </c>
      <c r="S77" s="6">
        <v>9.9659230000000001</v>
      </c>
      <c r="T77" s="6">
        <v>11.306251</v>
      </c>
      <c r="U77" s="6">
        <v>11.411083</v>
      </c>
      <c r="V77" s="6">
        <v>11.511900000000001</v>
      </c>
      <c r="W77" s="6">
        <v>11.608628</v>
      </c>
      <c r="X77" s="6">
        <v>11.701207</v>
      </c>
      <c r="Y77" s="6">
        <v>11.788659000000001</v>
      </c>
      <c r="Z77" s="6">
        <v>11.870518000000001</v>
      </c>
      <c r="AA77" s="6">
        <v>11.947122999999999</v>
      </c>
      <c r="AB77" s="6">
        <v>12.018196</v>
      </c>
      <c r="AC77" s="6">
        <v>12.08423</v>
      </c>
      <c r="AD77" s="6">
        <v>12.144766000000001</v>
      </c>
      <c r="AE77" s="6">
        <v>12.199767</v>
      </c>
      <c r="AF77" s="6">
        <v>12.249886</v>
      </c>
      <c r="AG77" s="6">
        <v>12.295783</v>
      </c>
      <c r="AH77" s="6">
        <v>12.337574999999999</v>
      </c>
      <c r="AI77" s="6">
        <v>12.379688</v>
      </c>
      <c r="AJ77" s="6">
        <v>12.422701</v>
      </c>
      <c r="AK77" s="6">
        <v>12.469573</v>
      </c>
      <c r="AL77" s="5">
        <v>0.100773</v>
      </c>
    </row>
    <row r="78" spans="1:38" ht="15" customHeight="1" x14ac:dyDescent="0.25">
      <c r="A78" s="23" t="s">
        <v>326</v>
      </c>
      <c r="B78" s="7" t="s">
        <v>327</v>
      </c>
      <c r="C78" s="6">
        <v>8.286E-3</v>
      </c>
      <c r="D78" s="6">
        <v>8.4150000000000006E-3</v>
      </c>
      <c r="E78" s="6">
        <v>8.5509999999999996E-3</v>
      </c>
      <c r="F78" s="6">
        <v>8.6890000000000005E-3</v>
      </c>
      <c r="G78" s="6">
        <v>8.8120000000000004E-3</v>
      </c>
      <c r="H78" s="6">
        <v>8.933E-3</v>
      </c>
      <c r="I78" s="6">
        <v>9.0519999999999993E-3</v>
      </c>
      <c r="J78" s="6">
        <v>9.1699999999999993E-3</v>
      </c>
      <c r="K78" s="6">
        <v>9.2849999999999999E-3</v>
      </c>
      <c r="L78" s="6">
        <v>9.3959999999999998E-3</v>
      </c>
      <c r="M78" s="6">
        <v>9.5069999999999998E-3</v>
      </c>
      <c r="N78" s="6">
        <v>9.6190000000000008E-3</v>
      </c>
      <c r="O78" s="6">
        <v>9.7300000000000008E-3</v>
      </c>
      <c r="P78" s="6">
        <v>9.8379999999999995E-3</v>
      </c>
      <c r="Q78" s="6">
        <v>9.9450000000000007E-3</v>
      </c>
      <c r="R78" s="6">
        <v>1.0049000000000001E-2</v>
      </c>
      <c r="S78" s="6">
        <v>1.0151E-2</v>
      </c>
      <c r="T78" s="6">
        <v>1.025E-2</v>
      </c>
      <c r="U78" s="6">
        <v>1.0345999999999999E-2</v>
      </c>
      <c r="V78" s="6">
        <v>1.0437999999999999E-2</v>
      </c>
      <c r="W78" s="6">
        <v>1.0526000000000001E-2</v>
      </c>
      <c r="X78" s="6">
        <v>1.061E-2</v>
      </c>
      <c r="Y78" s="6">
        <v>1.069E-2</v>
      </c>
      <c r="Z78" s="6">
        <v>1.0765E-2</v>
      </c>
      <c r="AA78" s="6">
        <v>1.0834999999999999E-2</v>
      </c>
      <c r="AB78" s="6">
        <v>1.09E-2</v>
      </c>
      <c r="AC78" s="6">
        <v>1.0959999999999999E-2</v>
      </c>
      <c r="AD78" s="6">
        <v>1.1016E-2</v>
      </c>
      <c r="AE78" s="6">
        <v>1.1065999999999999E-2</v>
      </c>
      <c r="AF78" s="6">
        <v>1.1113E-2</v>
      </c>
      <c r="AG78" s="6">
        <v>1.1155E-2</v>
      </c>
      <c r="AH78" s="6">
        <v>1.1193E-2</v>
      </c>
      <c r="AI78" s="6">
        <v>1.1232000000000001E-2</v>
      </c>
      <c r="AJ78" s="6">
        <v>1.1271E-2</v>
      </c>
      <c r="AK78" s="6">
        <v>1.1313999999999999E-2</v>
      </c>
      <c r="AL78" s="5">
        <v>9.0119999999999992E-3</v>
      </c>
    </row>
    <row r="79" spans="1:38" ht="15" customHeight="1" x14ac:dyDescent="0.25">
      <c r="A79" s="23" t="s">
        <v>59</v>
      </c>
      <c r="B79" s="7" t="s">
        <v>58</v>
      </c>
      <c r="C79" s="6">
        <v>31.771903999999999</v>
      </c>
      <c r="D79" s="6">
        <v>32.039715000000001</v>
      </c>
      <c r="E79" s="6">
        <v>32.330306999999998</v>
      </c>
      <c r="F79" s="6">
        <v>32.623657000000001</v>
      </c>
      <c r="G79" s="6">
        <v>32.917369999999998</v>
      </c>
      <c r="H79" s="6">
        <v>33.207583999999997</v>
      </c>
      <c r="I79" s="6">
        <v>33.497146999999998</v>
      </c>
      <c r="J79" s="6">
        <v>33.787601000000002</v>
      </c>
      <c r="K79" s="6">
        <v>34.070168000000002</v>
      </c>
      <c r="L79" s="6">
        <v>34.336212000000003</v>
      </c>
      <c r="M79" s="6">
        <v>34.599037000000003</v>
      </c>
      <c r="N79" s="6">
        <v>34.857796</v>
      </c>
      <c r="O79" s="6">
        <v>35.109248999999998</v>
      </c>
      <c r="P79" s="6">
        <v>35.355716999999999</v>
      </c>
      <c r="Q79" s="6">
        <v>35.599865000000001</v>
      </c>
      <c r="R79" s="6">
        <v>35.841369999999998</v>
      </c>
      <c r="S79" s="6">
        <v>36.079971</v>
      </c>
      <c r="T79" s="6">
        <v>36.315407</v>
      </c>
      <c r="U79" s="6">
        <v>36.547359</v>
      </c>
      <c r="V79" s="6">
        <v>36.775612000000002</v>
      </c>
      <c r="W79" s="6">
        <v>37.000270999999998</v>
      </c>
      <c r="X79" s="6">
        <v>37.220905000000002</v>
      </c>
      <c r="Y79" s="6">
        <v>37.437213999999997</v>
      </c>
      <c r="Z79" s="6">
        <v>37.649124</v>
      </c>
      <c r="AA79" s="6">
        <v>37.856743000000002</v>
      </c>
      <c r="AB79" s="6">
        <v>38.060295000000004</v>
      </c>
      <c r="AC79" s="6">
        <v>38.259937000000001</v>
      </c>
      <c r="AD79" s="6">
        <v>38.455840999999999</v>
      </c>
      <c r="AE79" s="6">
        <v>38.648285000000001</v>
      </c>
      <c r="AF79" s="6">
        <v>38.837662000000002</v>
      </c>
      <c r="AG79" s="6">
        <v>39.025002000000001</v>
      </c>
      <c r="AH79" s="6">
        <v>39.208775000000003</v>
      </c>
      <c r="AI79" s="6">
        <v>39.390312000000002</v>
      </c>
      <c r="AJ79" s="6">
        <v>39.571483999999998</v>
      </c>
      <c r="AK79" s="6">
        <v>39.752071000000001</v>
      </c>
      <c r="AL79" s="5">
        <v>6.5570000000000003E-3</v>
      </c>
    </row>
    <row r="80" spans="1:38" ht="15" customHeight="1" x14ac:dyDescent="0.25">
      <c r="A80" s="23" t="s">
        <v>57</v>
      </c>
      <c r="B80" s="7" t="s">
        <v>50</v>
      </c>
      <c r="C80" s="6">
        <v>0</v>
      </c>
      <c r="D80" s="6">
        <v>0</v>
      </c>
      <c r="E80" s="6">
        <v>0</v>
      </c>
      <c r="F80" s="6">
        <v>0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  <c r="V80" s="6">
        <v>0</v>
      </c>
      <c r="W80" s="6">
        <v>0</v>
      </c>
      <c r="X80" s="6">
        <v>0</v>
      </c>
      <c r="Y80" s="6">
        <v>0</v>
      </c>
      <c r="Z80" s="6">
        <v>0</v>
      </c>
      <c r="AA80" s="6">
        <v>0</v>
      </c>
      <c r="AB80" s="6">
        <v>0</v>
      </c>
      <c r="AC80" s="6">
        <v>0</v>
      </c>
      <c r="AD80" s="6">
        <v>0</v>
      </c>
      <c r="AE80" s="6">
        <v>0</v>
      </c>
      <c r="AF80" s="6">
        <v>0</v>
      </c>
      <c r="AG80" s="6">
        <v>0</v>
      </c>
      <c r="AH80" s="6">
        <v>0</v>
      </c>
      <c r="AI80" s="6">
        <v>0</v>
      </c>
      <c r="AJ80" s="6">
        <v>0</v>
      </c>
      <c r="AK80" s="6">
        <v>0</v>
      </c>
      <c r="AL80" s="5" t="s">
        <v>22</v>
      </c>
    </row>
    <row r="81" spans="1:38" ht="15" customHeight="1" x14ac:dyDescent="0.25">
      <c r="A81" s="23" t="s">
        <v>328</v>
      </c>
      <c r="B81" s="7" t="s">
        <v>324</v>
      </c>
      <c r="C81" s="6">
        <v>0</v>
      </c>
      <c r="D81" s="6">
        <v>0</v>
      </c>
      <c r="E81" s="6">
        <v>0</v>
      </c>
      <c r="F81" s="6">
        <v>0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  <c r="V81" s="6">
        <v>0</v>
      </c>
      <c r="W81" s="6">
        <v>0</v>
      </c>
      <c r="X81" s="6">
        <v>0</v>
      </c>
      <c r="Y81" s="6">
        <v>0</v>
      </c>
      <c r="Z81" s="6">
        <v>0</v>
      </c>
      <c r="AA81" s="6">
        <v>0</v>
      </c>
      <c r="AB81" s="6">
        <v>0</v>
      </c>
      <c r="AC81" s="6">
        <v>0</v>
      </c>
      <c r="AD81" s="6">
        <v>0</v>
      </c>
      <c r="AE81" s="6">
        <v>0</v>
      </c>
      <c r="AF81" s="6">
        <v>0</v>
      </c>
      <c r="AG81" s="6">
        <v>0</v>
      </c>
      <c r="AH81" s="6">
        <v>0</v>
      </c>
      <c r="AI81" s="6">
        <v>0</v>
      </c>
      <c r="AJ81" s="6">
        <v>0</v>
      </c>
      <c r="AK81" s="6">
        <v>0</v>
      </c>
      <c r="AL81" s="5" t="s">
        <v>22</v>
      </c>
    </row>
    <row r="82" spans="1:38" ht="15" customHeight="1" x14ac:dyDescent="0.25">
      <c r="A82" s="23" t="s">
        <v>56</v>
      </c>
      <c r="B82" s="7" t="s">
        <v>48</v>
      </c>
      <c r="C82" s="6">
        <v>31.771903999999999</v>
      </c>
      <c r="D82" s="6">
        <v>32.039715000000001</v>
      </c>
      <c r="E82" s="6">
        <v>32.330306999999998</v>
      </c>
      <c r="F82" s="6">
        <v>32.623657000000001</v>
      </c>
      <c r="G82" s="6">
        <v>32.917369999999998</v>
      </c>
      <c r="H82" s="6">
        <v>33.207583999999997</v>
      </c>
      <c r="I82" s="6">
        <v>33.497146999999998</v>
      </c>
      <c r="J82" s="6">
        <v>33.787601000000002</v>
      </c>
      <c r="K82" s="6">
        <v>34.070168000000002</v>
      </c>
      <c r="L82" s="6">
        <v>34.336212000000003</v>
      </c>
      <c r="M82" s="6">
        <v>34.599037000000003</v>
      </c>
      <c r="N82" s="6">
        <v>34.857796</v>
      </c>
      <c r="O82" s="6">
        <v>35.109248999999998</v>
      </c>
      <c r="P82" s="6">
        <v>35.355716999999999</v>
      </c>
      <c r="Q82" s="6">
        <v>35.599865000000001</v>
      </c>
      <c r="R82" s="6">
        <v>35.841369999999998</v>
      </c>
      <c r="S82" s="6">
        <v>36.079971</v>
      </c>
      <c r="T82" s="6">
        <v>36.315407</v>
      </c>
      <c r="U82" s="6">
        <v>36.547359</v>
      </c>
      <c r="V82" s="6">
        <v>36.775612000000002</v>
      </c>
      <c r="W82" s="6">
        <v>37.000270999999998</v>
      </c>
      <c r="X82" s="6">
        <v>37.220905000000002</v>
      </c>
      <c r="Y82" s="6">
        <v>37.437213999999997</v>
      </c>
      <c r="Z82" s="6">
        <v>37.649124</v>
      </c>
      <c r="AA82" s="6">
        <v>37.856743000000002</v>
      </c>
      <c r="AB82" s="6">
        <v>38.060295000000004</v>
      </c>
      <c r="AC82" s="6">
        <v>38.259937000000001</v>
      </c>
      <c r="AD82" s="6">
        <v>38.455840999999999</v>
      </c>
      <c r="AE82" s="6">
        <v>38.648285000000001</v>
      </c>
      <c r="AF82" s="6">
        <v>38.837662000000002</v>
      </c>
      <c r="AG82" s="6">
        <v>39.025002000000001</v>
      </c>
      <c r="AH82" s="6">
        <v>39.208775000000003</v>
      </c>
      <c r="AI82" s="6">
        <v>39.390312000000002</v>
      </c>
      <c r="AJ82" s="6">
        <v>39.571483999999998</v>
      </c>
      <c r="AK82" s="6">
        <v>39.752071000000001</v>
      </c>
      <c r="AL82" s="5">
        <v>6.5570000000000003E-3</v>
      </c>
    </row>
    <row r="83" spans="1:38" ht="15" customHeight="1" x14ac:dyDescent="0.25">
      <c r="A83" s="23" t="s">
        <v>55</v>
      </c>
      <c r="B83" s="7" t="s">
        <v>46</v>
      </c>
      <c r="C83" s="6">
        <v>0</v>
      </c>
      <c r="D83" s="6">
        <v>0</v>
      </c>
      <c r="E83" s="6">
        <v>0</v>
      </c>
      <c r="F83" s="6">
        <v>0</v>
      </c>
      <c r="G83" s="6">
        <v>0</v>
      </c>
      <c r="H83" s="6">
        <v>0</v>
      </c>
      <c r="I83" s="6">
        <v>0</v>
      </c>
      <c r="J83" s="6">
        <v>0</v>
      </c>
      <c r="K83" s="6">
        <v>0</v>
      </c>
      <c r="L83" s="6">
        <v>0</v>
      </c>
      <c r="M83" s="6">
        <v>0</v>
      </c>
      <c r="N83" s="6">
        <v>0</v>
      </c>
      <c r="O83" s="6">
        <v>0</v>
      </c>
      <c r="P83" s="6">
        <v>0</v>
      </c>
      <c r="Q83" s="6">
        <v>0</v>
      </c>
      <c r="R83" s="6">
        <v>0</v>
      </c>
      <c r="S83" s="6">
        <v>0</v>
      </c>
      <c r="T83" s="6">
        <v>0</v>
      </c>
      <c r="U83" s="6">
        <v>0</v>
      </c>
      <c r="V83" s="6">
        <v>0</v>
      </c>
      <c r="W83" s="6">
        <v>0</v>
      </c>
      <c r="X83" s="6">
        <v>0</v>
      </c>
      <c r="Y83" s="6">
        <v>0</v>
      </c>
      <c r="Z83" s="6">
        <v>0</v>
      </c>
      <c r="AA83" s="6">
        <v>0</v>
      </c>
      <c r="AB83" s="6">
        <v>0</v>
      </c>
      <c r="AC83" s="6">
        <v>0</v>
      </c>
      <c r="AD83" s="6">
        <v>0</v>
      </c>
      <c r="AE83" s="6">
        <v>0</v>
      </c>
      <c r="AF83" s="6">
        <v>0</v>
      </c>
      <c r="AG83" s="6">
        <v>0</v>
      </c>
      <c r="AH83" s="6">
        <v>0</v>
      </c>
      <c r="AI83" s="6">
        <v>0</v>
      </c>
      <c r="AJ83" s="6">
        <v>0</v>
      </c>
      <c r="AK83" s="6">
        <v>0</v>
      </c>
      <c r="AL83" s="5" t="s">
        <v>22</v>
      </c>
    </row>
    <row r="84" spans="1:38" ht="15" customHeight="1" x14ac:dyDescent="0.25">
      <c r="A84" s="23" t="s">
        <v>54</v>
      </c>
      <c r="B84" s="7" t="s">
        <v>44</v>
      </c>
      <c r="C84" s="6">
        <v>0</v>
      </c>
      <c r="D84" s="6">
        <v>0</v>
      </c>
      <c r="E84" s="6">
        <v>0</v>
      </c>
      <c r="F84" s="6">
        <v>0</v>
      </c>
      <c r="G84" s="6">
        <v>0</v>
      </c>
      <c r="H84" s="6">
        <v>0</v>
      </c>
      <c r="I84" s="6">
        <v>0</v>
      </c>
      <c r="J84" s="6">
        <v>0</v>
      </c>
      <c r="K84" s="6">
        <v>0</v>
      </c>
      <c r="L84" s="6">
        <v>0</v>
      </c>
      <c r="M84" s="6">
        <v>0</v>
      </c>
      <c r="N84" s="6">
        <v>0</v>
      </c>
      <c r="O84" s="6">
        <v>0</v>
      </c>
      <c r="P84" s="6">
        <v>0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</v>
      </c>
      <c r="W84" s="6">
        <v>0</v>
      </c>
      <c r="X84" s="6">
        <v>0</v>
      </c>
      <c r="Y84" s="6">
        <v>0</v>
      </c>
      <c r="Z84" s="6">
        <v>0</v>
      </c>
      <c r="AA84" s="6">
        <v>0</v>
      </c>
      <c r="AB84" s="6">
        <v>0</v>
      </c>
      <c r="AC84" s="6">
        <v>0</v>
      </c>
      <c r="AD84" s="6">
        <v>0</v>
      </c>
      <c r="AE84" s="6">
        <v>0</v>
      </c>
      <c r="AF84" s="6">
        <v>0</v>
      </c>
      <c r="AG84" s="6">
        <v>0</v>
      </c>
      <c r="AH84" s="6">
        <v>0</v>
      </c>
      <c r="AI84" s="6">
        <v>0</v>
      </c>
      <c r="AJ84" s="6">
        <v>0</v>
      </c>
      <c r="AK84" s="6">
        <v>0</v>
      </c>
      <c r="AL84" s="5" t="s">
        <v>22</v>
      </c>
    </row>
    <row r="85" spans="1:38" ht="15" customHeight="1" x14ac:dyDescent="0.25">
      <c r="A85" s="23" t="s">
        <v>329</v>
      </c>
      <c r="B85" s="7" t="s">
        <v>29</v>
      </c>
      <c r="C85" s="6">
        <v>0</v>
      </c>
      <c r="D85" s="6">
        <v>0</v>
      </c>
      <c r="E85" s="6">
        <v>0</v>
      </c>
      <c r="F85" s="6">
        <v>0</v>
      </c>
      <c r="G85" s="6">
        <v>0</v>
      </c>
      <c r="H85" s="6">
        <v>0</v>
      </c>
      <c r="I85" s="6">
        <v>0</v>
      </c>
      <c r="J85" s="6">
        <v>0</v>
      </c>
      <c r="K85" s="6">
        <v>0</v>
      </c>
      <c r="L85" s="6">
        <v>0</v>
      </c>
      <c r="M85" s="6">
        <v>0</v>
      </c>
      <c r="N85" s="6">
        <v>0</v>
      </c>
      <c r="O85" s="6">
        <v>0</v>
      </c>
      <c r="P85" s="6">
        <v>0</v>
      </c>
      <c r="Q85" s="6">
        <v>0</v>
      </c>
      <c r="R85" s="6">
        <v>0</v>
      </c>
      <c r="S85" s="6">
        <v>0</v>
      </c>
      <c r="T85" s="6">
        <v>0</v>
      </c>
      <c r="U85" s="6">
        <v>0</v>
      </c>
      <c r="V85" s="6">
        <v>0</v>
      </c>
      <c r="W85" s="6">
        <v>0</v>
      </c>
      <c r="X85" s="6">
        <v>0</v>
      </c>
      <c r="Y85" s="6">
        <v>0</v>
      </c>
      <c r="Z85" s="6">
        <v>0</v>
      </c>
      <c r="AA85" s="6">
        <v>0</v>
      </c>
      <c r="AB85" s="6">
        <v>0</v>
      </c>
      <c r="AC85" s="6">
        <v>0</v>
      </c>
      <c r="AD85" s="6">
        <v>0</v>
      </c>
      <c r="AE85" s="6">
        <v>0</v>
      </c>
      <c r="AF85" s="6">
        <v>0</v>
      </c>
      <c r="AG85" s="6">
        <v>0</v>
      </c>
      <c r="AH85" s="6">
        <v>0</v>
      </c>
      <c r="AI85" s="6">
        <v>0</v>
      </c>
      <c r="AJ85" s="6">
        <v>0</v>
      </c>
      <c r="AK85" s="6">
        <v>0</v>
      </c>
      <c r="AL85" s="5" t="s">
        <v>22</v>
      </c>
    </row>
    <row r="86" spans="1:38" ht="15" customHeight="1" x14ac:dyDescent="0.25">
      <c r="A86" s="23" t="s">
        <v>330</v>
      </c>
      <c r="B86" s="7" t="s">
        <v>327</v>
      </c>
      <c r="C86" s="6">
        <v>0</v>
      </c>
      <c r="D86" s="6">
        <v>0</v>
      </c>
      <c r="E86" s="6">
        <v>0</v>
      </c>
      <c r="F86" s="6">
        <v>0</v>
      </c>
      <c r="G86" s="6">
        <v>0</v>
      </c>
      <c r="H86" s="6">
        <v>0</v>
      </c>
      <c r="I86" s="6">
        <v>0</v>
      </c>
      <c r="J86" s="6">
        <v>0</v>
      </c>
      <c r="K86" s="6">
        <v>0</v>
      </c>
      <c r="L86" s="6">
        <v>0</v>
      </c>
      <c r="M86" s="6">
        <v>0</v>
      </c>
      <c r="N86" s="6">
        <v>0</v>
      </c>
      <c r="O86" s="6">
        <v>0</v>
      </c>
      <c r="P86" s="6">
        <v>0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</v>
      </c>
      <c r="W86" s="6">
        <v>0</v>
      </c>
      <c r="X86" s="6">
        <v>0</v>
      </c>
      <c r="Y86" s="6">
        <v>0</v>
      </c>
      <c r="Z86" s="6">
        <v>0</v>
      </c>
      <c r="AA86" s="6">
        <v>0</v>
      </c>
      <c r="AB86" s="6">
        <v>0</v>
      </c>
      <c r="AC86" s="6">
        <v>0</v>
      </c>
      <c r="AD86" s="6">
        <v>0</v>
      </c>
      <c r="AE86" s="6">
        <v>0</v>
      </c>
      <c r="AF86" s="6">
        <v>0</v>
      </c>
      <c r="AG86" s="6">
        <v>0</v>
      </c>
      <c r="AH86" s="6">
        <v>0</v>
      </c>
      <c r="AI86" s="6">
        <v>0</v>
      </c>
      <c r="AJ86" s="6">
        <v>0</v>
      </c>
      <c r="AK86" s="6">
        <v>0</v>
      </c>
      <c r="AL86" s="5" t="s">
        <v>22</v>
      </c>
    </row>
    <row r="87" spans="1:38" ht="15" customHeight="1" x14ac:dyDescent="0.25">
      <c r="A87" s="23" t="s">
        <v>53</v>
      </c>
      <c r="B87" s="7" t="s">
        <v>52</v>
      </c>
      <c r="C87" s="6">
        <v>105.08524300000001</v>
      </c>
      <c r="D87" s="6">
        <v>105.36891900000001</v>
      </c>
      <c r="E87" s="6">
        <v>105.923714</v>
      </c>
      <c r="F87" s="6">
        <v>106.482536</v>
      </c>
      <c r="G87" s="6">
        <v>107.02209499999999</v>
      </c>
      <c r="H87" s="6">
        <v>107.584755</v>
      </c>
      <c r="I87" s="6">
        <v>108.12848700000001</v>
      </c>
      <c r="J87" s="6">
        <v>108.62706799999999</v>
      </c>
      <c r="K87" s="6">
        <v>109.193665</v>
      </c>
      <c r="L87" s="6">
        <v>109.938858</v>
      </c>
      <c r="M87" s="6">
        <v>110.683121</v>
      </c>
      <c r="N87" s="6">
        <v>111.422462</v>
      </c>
      <c r="O87" s="6">
        <v>112.197113</v>
      </c>
      <c r="P87" s="6">
        <v>112.96938299999999</v>
      </c>
      <c r="Q87" s="6">
        <v>113.698746</v>
      </c>
      <c r="R87" s="6">
        <v>114.38658100000001</v>
      </c>
      <c r="S87" s="6">
        <v>115.03478200000001</v>
      </c>
      <c r="T87" s="6">
        <v>115.64621</v>
      </c>
      <c r="U87" s="6">
        <v>116.225945</v>
      </c>
      <c r="V87" s="6">
        <v>116.779465</v>
      </c>
      <c r="W87" s="6">
        <v>117.31349899999999</v>
      </c>
      <c r="X87" s="6">
        <v>117.83633399999999</v>
      </c>
      <c r="Y87" s="6">
        <v>118.355316</v>
      </c>
      <c r="Z87" s="6">
        <v>118.875984</v>
      </c>
      <c r="AA87" s="6">
        <v>119.402641</v>
      </c>
      <c r="AB87" s="6">
        <v>119.93813299999999</v>
      </c>
      <c r="AC87" s="6">
        <v>120.486839</v>
      </c>
      <c r="AD87" s="6">
        <v>121.05291</v>
      </c>
      <c r="AE87" s="6">
        <v>121.640114</v>
      </c>
      <c r="AF87" s="6">
        <v>122.250595</v>
      </c>
      <c r="AG87" s="6">
        <v>122.879257</v>
      </c>
      <c r="AH87" s="6">
        <v>123.553078</v>
      </c>
      <c r="AI87" s="6">
        <v>124.252701</v>
      </c>
      <c r="AJ87" s="6">
        <v>124.95721399999999</v>
      </c>
      <c r="AK87" s="6">
        <v>125.679512</v>
      </c>
      <c r="AL87" s="5">
        <v>5.3559999999999997E-3</v>
      </c>
    </row>
    <row r="88" spans="1:38" ht="15" customHeight="1" x14ac:dyDescent="0.25">
      <c r="A88" s="23" t="s">
        <v>51</v>
      </c>
      <c r="B88" s="7" t="s">
        <v>50</v>
      </c>
      <c r="C88" s="6">
        <v>11.663211</v>
      </c>
      <c r="D88" s="6">
        <v>11.694694999999999</v>
      </c>
      <c r="E88" s="6">
        <v>11.756270000000001</v>
      </c>
      <c r="F88" s="6">
        <v>11.818293000000001</v>
      </c>
      <c r="G88" s="6">
        <v>11.878178</v>
      </c>
      <c r="H88" s="6">
        <v>11.940626999999999</v>
      </c>
      <c r="I88" s="6">
        <v>12.000975</v>
      </c>
      <c r="J88" s="6">
        <v>12.056311000000001</v>
      </c>
      <c r="K88" s="6">
        <v>12.119196000000001</v>
      </c>
      <c r="L88" s="6">
        <v>12.201905</v>
      </c>
      <c r="M88" s="6">
        <v>12.284509999999999</v>
      </c>
      <c r="N88" s="6">
        <v>12.366566000000001</v>
      </c>
      <c r="O88" s="6">
        <v>12.452544</v>
      </c>
      <c r="P88" s="6">
        <v>12.538257</v>
      </c>
      <c r="Q88" s="6">
        <v>12.619206999999999</v>
      </c>
      <c r="R88" s="6">
        <v>12.695550000000001</v>
      </c>
      <c r="S88" s="6">
        <v>12.76749</v>
      </c>
      <c r="T88" s="6">
        <v>12.835350999999999</v>
      </c>
      <c r="U88" s="6">
        <v>12.899694</v>
      </c>
      <c r="V88" s="6">
        <v>12.961130000000001</v>
      </c>
      <c r="W88" s="6">
        <v>13.020401</v>
      </c>
      <c r="X88" s="6">
        <v>13.078431</v>
      </c>
      <c r="Y88" s="6">
        <v>13.13603</v>
      </c>
      <c r="Z88" s="6">
        <v>13.193819</v>
      </c>
      <c r="AA88" s="6">
        <v>13.252272</v>
      </c>
      <c r="AB88" s="6">
        <v>13.311707</v>
      </c>
      <c r="AC88" s="6">
        <v>13.372604000000001</v>
      </c>
      <c r="AD88" s="6">
        <v>13.435433</v>
      </c>
      <c r="AE88" s="6">
        <v>13.500605</v>
      </c>
      <c r="AF88" s="6">
        <v>13.568360999999999</v>
      </c>
      <c r="AG88" s="6">
        <v>13.638134000000001</v>
      </c>
      <c r="AH88" s="6">
        <v>13.712918999999999</v>
      </c>
      <c r="AI88" s="6">
        <v>13.790569</v>
      </c>
      <c r="AJ88" s="6">
        <v>13.868763</v>
      </c>
      <c r="AK88" s="6">
        <v>13.948929</v>
      </c>
      <c r="AL88" s="5">
        <v>5.3559999999999997E-3</v>
      </c>
    </row>
    <row r="89" spans="1:38" ht="15" customHeight="1" x14ac:dyDescent="0.25">
      <c r="A89" s="23" t="s">
        <v>331</v>
      </c>
      <c r="B89" s="7" t="s">
        <v>324</v>
      </c>
      <c r="C89" s="6">
        <v>0</v>
      </c>
      <c r="D89" s="6">
        <v>0</v>
      </c>
      <c r="E89" s="6">
        <v>0</v>
      </c>
      <c r="F89" s="6">
        <v>0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>
        <v>0</v>
      </c>
      <c r="W89" s="6">
        <v>0</v>
      </c>
      <c r="X89" s="6">
        <v>0</v>
      </c>
      <c r="Y89" s="6">
        <v>0</v>
      </c>
      <c r="Z89" s="6">
        <v>0</v>
      </c>
      <c r="AA89" s="6">
        <v>0</v>
      </c>
      <c r="AB89" s="6">
        <v>0</v>
      </c>
      <c r="AC89" s="6">
        <v>0</v>
      </c>
      <c r="AD89" s="6">
        <v>0</v>
      </c>
      <c r="AE89" s="6">
        <v>0</v>
      </c>
      <c r="AF89" s="6">
        <v>0</v>
      </c>
      <c r="AG89" s="6">
        <v>0</v>
      </c>
      <c r="AH89" s="6">
        <v>0</v>
      </c>
      <c r="AI89" s="6">
        <v>0</v>
      </c>
      <c r="AJ89" s="6">
        <v>0</v>
      </c>
      <c r="AK89" s="6">
        <v>0</v>
      </c>
      <c r="AL89" s="5" t="s">
        <v>22</v>
      </c>
    </row>
    <row r="90" spans="1:38" ht="15" customHeight="1" x14ac:dyDescent="0.25">
      <c r="A90" s="23" t="s">
        <v>49</v>
      </c>
      <c r="B90" s="7" t="s">
        <v>48</v>
      </c>
      <c r="C90" s="6">
        <v>92.471359000000007</v>
      </c>
      <c r="D90" s="6">
        <v>92.709579000000005</v>
      </c>
      <c r="E90" s="6">
        <v>93.184189000000003</v>
      </c>
      <c r="F90" s="6">
        <v>93.662148000000002</v>
      </c>
      <c r="G90" s="6">
        <v>94.114638999999997</v>
      </c>
      <c r="H90" s="6">
        <v>94.583213999999998</v>
      </c>
      <c r="I90" s="6">
        <v>95.033355999999998</v>
      </c>
      <c r="J90" s="6">
        <v>95.442879000000005</v>
      </c>
      <c r="K90" s="6">
        <v>95.914276000000001</v>
      </c>
      <c r="L90" s="6">
        <v>96.541336000000001</v>
      </c>
      <c r="M90" s="6">
        <v>97.166588000000004</v>
      </c>
      <c r="N90" s="6">
        <v>97.786011000000002</v>
      </c>
      <c r="O90" s="6">
        <v>98.434532000000004</v>
      </c>
      <c r="P90" s="6">
        <v>99.079704000000007</v>
      </c>
      <c r="Q90" s="6">
        <v>99.685516000000007</v>
      </c>
      <c r="R90" s="6">
        <v>100.253304</v>
      </c>
      <c r="S90" s="6">
        <v>100.784897</v>
      </c>
      <c r="T90" s="6">
        <v>101.28285200000001</v>
      </c>
      <c r="U90" s="6">
        <v>101.751457</v>
      </c>
      <c r="V90" s="6">
        <v>102.19581599999999</v>
      </c>
      <c r="W90" s="6">
        <v>102.622345</v>
      </c>
      <c r="X90" s="6">
        <v>103.037003</v>
      </c>
      <c r="Y90" s="6">
        <v>103.44740299999999</v>
      </c>
      <c r="Z90" s="6">
        <v>103.85807</v>
      </c>
      <c r="AA90" s="6">
        <v>104.272789</v>
      </c>
      <c r="AB90" s="6">
        <v>104.69420599999999</v>
      </c>
      <c r="AC90" s="6">
        <v>105.126892</v>
      </c>
      <c r="AD90" s="6">
        <v>105.574028</v>
      </c>
      <c r="AE90" s="6">
        <v>106.03919999999999</v>
      </c>
      <c r="AF90" s="6">
        <v>106.52413900000001</v>
      </c>
      <c r="AG90" s="6">
        <v>107.024818</v>
      </c>
      <c r="AH90" s="6">
        <v>107.564064</v>
      </c>
      <c r="AI90" s="6">
        <v>108.125168</v>
      </c>
      <c r="AJ90" s="6">
        <v>108.690735</v>
      </c>
      <c r="AK90" s="6">
        <v>109.271248</v>
      </c>
      <c r="AL90" s="5">
        <v>4.993E-3</v>
      </c>
    </row>
    <row r="91" spans="1:38" ht="15" customHeight="1" x14ac:dyDescent="0.25">
      <c r="A91" s="23" t="s">
        <v>47</v>
      </c>
      <c r="B91" s="7" t="s">
        <v>46</v>
      </c>
      <c r="C91" s="6">
        <v>0.86066200000000004</v>
      </c>
      <c r="D91" s="6">
        <v>0.87439299999999998</v>
      </c>
      <c r="E91" s="6">
        <v>0.89252299999999996</v>
      </c>
      <c r="F91" s="6">
        <v>0.91088899999999995</v>
      </c>
      <c r="G91" s="6">
        <v>0.93761099999999997</v>
      </c>
      <c r="H91" s="6">
        <v>0.96876700000000004</v>
      </c>
      <c r="I91" s="6">
        <v>1.0015449999999999</v>
      </c>
      <c r="J91" s="6">
        <v>1.0348349999999999</v>
      </c>
      <c r="K91" s="6">
        <v>1.0666690000000001</v>
      </c>
      <c r="L91" s="6">
        <v>1.1014489999999999</v>
      </c>
      <c r="M91" s="6">
        <v>1.1372249999999999</v>
      </c>
      <c r="N91" s="6">
        <v>1.1744540000000001</v>
      </c>
      <c r="O91" s="6">
        <v>1.2139340000000001</v>
      </c>
      <c r="P91" s="6">
        <v>1.2546630000000001</v>
      </c>
      <c r="Q91" s="6">
        <v>1.2966329999999999</v>
      </c>
      <c r="R91" s="6">
        <v>1.3397559999999999</v>
      </c>
      <c r="S91" s="6">
        <v>1.3838630000000001</v>
      </c>
      <c r="T91" s="6">
        <v>1.4289540000000001</v>
      </c>
      <c r="U91" s="6">
        <v>1.4752369999999999</v>
      </c>
      <c r="V91" s="6">
        <v>1.522494</v>
      </c>
      <c r="W91" s="6">
        <v>1.570268</v>
      </c>
      <c r="X91" s="6">
        <v>1.6199760000000001</v>
      </c>
      <c r="Y91" s="6">
        <v>1.6705049999999999</v>
      </c>
      <c r="Z91" s="6">
        <v>1.7222740000000001</v>
      </c>
      <c r="AA91" s="6">
        <v>1.7753060000000001</v>
      </c>
      <c r="AB91" s="6">
        <v>1.829493</v>
      </c>
      <c r="AC91" s="6">
        <v>1.8841380000000001</v>
      </c>
      <c r="AD91" s="6">
        <v>1.9397660000000001</v>
      </c>
      <c r="AE91" s="6">
        <v>1.9961230000000001</v>
      </c>
      <c r="AF91" s="6">
        <v>2.0533860000000002</v>
      </c>
      <c r="AG91" s="6">
        <v>2.1110570000000002</v>
      </c>
      <c r="AH91" s="6">
        <v>2.1702620000000001</v>
      </c>
      <c r="AI91" s="6">
        <v>2.230531</v>
      </c>
      <c r="AJ91" s="6">
        <v>2.2906879999999998</v>
      </c>
      <c r="AK91" s="6">
        <v>2.351683</v>
      </c>
      <c r="AL91" s="5">
        <v>3.0433999999999999E-2</v>
      </c>
    </row>
    <row r="92" spans="1:38" ht="15" customHeight="1" x14ac:dyDescent="0.25">
      <c r="A92" s="23" t="s">
        <v>45</v>
      </c>
      <c r="B92" s="7" t="s">
        <v>44</v>
      </c>
      <c r="C92" s="6">
        <v>9.0010000000000007E-2</v>
      </c>
      <c r="D92" s="6">
        <v>9.0253E-2</v>
      </c>
      <c r="E92" s="6">
        <v>9.0728000000000003E-2</v>
      </c>
      <c r="F92" s="6">
        <v>9.1206999999999996E-2</v>
      </c>
      <c r="G92" s="6">
        <v>9.1669E-2</v>
      </c>
      <c r="H92" s="6">
        <v>9.2150999999999997E-2</v>
      </c>
      <c r="I92" s="6">
        <v>9.2617000000000005E-2</v>
      </c>
      <c r="J92" s="6">
        <v>9.3044000000000002E-2</v>
      </c>
      <c r="K92" s="6">
        <v>9.3529000000000001E-2</v>
      </c>
      <c r="L92" s="6">
        <v>9.4167000000000001E-2</v>
      </c>
      <c r="M92" s="6">
        <v>9.4805E-2</v>
      </c>
      <c r="N92" s="6">
        <v>9.5437999999999995E-2</v>
      </c>
      <c r="O92" s="6">
        <v>9.6102000000000007E-2</v>
      </c>
      <c r="P92" s="6">
        <v>9.6763000000000002E-2</v>
      </c>
      <c r="Q92" s="6">
        <v>9.7388000000000002E-2</v>
      </c>
      <c r="R92" s="6">
        <v>9.7976999999999995E-2</v>
      </c>
      <c r="S92" s="6">
        <v>9.8531999999999995E-2</v>
      </c>
      <c r="T92" s="6">
        <v>9.9056000000000005E-2</v>
      </c>
      <c r="U92" s="6">
        <v>9.9553000000000003E-2</v>
      </c>
      <c r="V92" s="6">
        <v>0.100027</v>
      </c>
      <c r="W92" s="6">
        <v>0.100484</v>
      </c>
      <c r="X92" s="6">
        <v>0.10093199999999999</v>
      </c>
      <c r="Y92" s="6">
        <v>0.10137599999999999</v>
      </c>
      <c r="Z92" s="6">
        <v>0.101822</v>
      </c>
      <c r="AA92" s="6">
        <v>0.102274</v>
      </c>
      <c r="AB92" s="6">
        <v>0.102732</v>
      </c>
      <c r="AC92" s="6">
        <v>0.103202</v>
      </c>
      <c r="AD92" s="6">
        <v>0.103687</v>
      </c>
      <c r="AE92" s="6">
        <v>0.10419</v>
      </c>
      <c r="AF92" s="6">
        <v>0.104713</v>
      </c>
      <c r="AG92" s="6">
        <v>0.105251</v>
      </c>
      <c r="AH92" s="6">
        <v>0.10582900000000001</v>
      </c>
      <c r="AI92" s="6">
        <v>0.10642799999999999</v>
      </c>
      <c r="AJ92" s="6">
        <v>0.107031</v>
      </c>
      <c r="AK92" s="6">
        <v>0.10765</v>
      </c>
      <c r="AL92" s="5">
        <v>5.3559999999999997E-3</v>
      </c>
    </row>
    <row r="93" spans="1:38" ht="15" customHeight="1" x14ac:dyDescent="0.25">
      <c r="A93" s="23" t="s">
        <v>332</v>
      </c>
      <c r="B93" s="7" t="s">
        <v>29</v>
      </c>
      <c r="C93" s="6">
        <v>0</v>
      </c>
      <c r="D93" s="6">
        <v>0</v>
      </c>
      <c r="E93" s="6">
        <v>0</v>
      </c>
      <c r="F93" s="6">
        <v>0</v>
      </c>
      <c r="G93" s="6">
        <v>0</v>
      </c>
      <c r="H93" s="6">
        <v>0</v>
      </c>
      <c r="I93" s="6">
        <v>0</v>
      </c>
      <c r="J93" s="6">
        <v>0</v>
      </c>
      <c r="K93" s="6">
        <v>0</v>
      </c>
      <c r="L93" s="6">
        <v>0</v>
      </c>
      <c r="M93" s="6">
        <v>0</v>
      </c>
      <c r="N93" s="6">
        <v>0</v>
      </c>
      <c r="O93" s="6">
        <v>0</v>
      </c>
      <c r="P93" s="6">
        <v>0</v>
      </c>
      <c r="Q93" s="6">
        <v>0</v>
      </c>
      <c r="R93" s="6">
        <v>0</v>
      </c>
      <c r="S93" s="6">
        <v>0</v>
      </c>
      <c r="T93" s="6">
        <v>0</v>
      </c>
      <c r="U93" s="6">
        <v>0</v>
      </c>
      <c r="V93" s="6">
        <v>0</v>
      </c>
      <c r="W93" s="6">
        <v>0</v>
      </c>
      <c r="X93" s="6">
        <v>0</v>
      </c>
      <c r="Y93" s="6">
        <v>0</v>
      </c>
      <c r="Z93" s="6">
        <v>0</v>
      </c>
      <c r="AA93" s="6">
        <v>0</v>
      </c>
      <c r="AB93" s="6">
        <v>0</v>
      </c>
      <c r="AC93" s="6">
        <v>0</v>
      </c>
      <c r="AD93" s="6">
        <v>0</v>
      </c>
      <c r="AE93" s="6">
        <v>0</v>
      </c>
      <c r="AF93" s="6">
        <v>0</v>
      </c>
      <c r="AG93" s="6">
        <v>0</v>
      </c>
      <c r="AH93" s="6">
        <v>0</v>
      </c>
      <c r="AI93" s="6">
        <v>0</v>
      </c>
      <c r="AJ93" s="6">
        <v>0</v>
      </c>
      <c r="AK93" s="6">
        <v>0</v>
      </c>
      <c r="AL93" s="5" t="s">
        <v>22</v>
      </c>
    </row>
    <row r="94" spans="1:38" ht="15" customHeight="1" x14ac:dyDescent="0.25">
      <c r="A94" s="23" t="s">
        <v>333</v>
      </c>
      <c r="B94" s="7" t="s">
        <v>327</v>
      </c>
      <c r="C94" s="6">
        <v>0</v>
      </c>
      <c r="D94" s="6">
        <v>0</v>
      </c>
      <c r="E94" s="6">
        <v>0</v>
      </c>
      <c r="F94" s="6">
        <v>0</v>
      </c>
      <c r="G94" s="6">
        <v>0</v>
      </c>
      <c r="H94" s="6">
        <v>0</v>
      </c>
      <c r="I94" s="6">
        <v>0</v>
      </c>
      <c r="J94" s="6">
        <v>0</v>
      </c>
      <c r="K94" s="6">
        <v>0</v>
      </c>
      <c r="L94" s="6">
        <v>0</v>
      </c>
      <c r="M94" s="6">
        <v>0</v>
      </c>
      <c r="N94" s="6">
        <v>0</v>
      </c>
      <c r="O94" s="6">
        <v>0</v>
      </c>
      <c r="P94" s="6">
        <v>0</v>
      </c>
      <c r="Q94" s="6">
        <v>0</v>
      </c>
      <c r="R94" s="6">
        <v>0</v>
      </c>
      <c r="S94" s="6">
        <v>0</v>
      </c>
      <c r="T94" s="6">
        <v>0</v>
      </c>
      <c r="U94" s="6">
        <v>0</v>
      </c>
      <c r="V94" s="6">
        <v>0</v>
      </c>
      <c r="W94" s="6">
        <v>0</v>
      </c>
      <c r="X94" s="6">
        <v>0</v>
      </c>
      <c r="Y94" s="6">
        <v>0</v>
      </c>
      <c r="Z94" s="6">
        <v>0</v>
      </c>
      <c r="AA94" s="6">
        <v>0</v>
      </c>
      <c r="AB94" s="6">
        <v>0</v>
      </c>
      <c r="AC94" s="6">
        <v>0</v>
      </c>
      <c r="AD94" s="6">
        <v>0</v>
      </c>
      <c r="AE94" s="6">
        <v>0</v>
      </c>
      <c r="AF94" s="6">
        <v>0</v>
      </c>
      <c r="AG94" s="6">
        <v>0</v>
      </c>
      <c r="AH94" s="6">
        <v>0</v>
      </c>
      <c r="AI94" s="6">
        <v>0</v>
      </c>
      <c r="AJ94" s="6">
        <v>0</v>
      </c>
      <c r="AK94" s="6">
        <v>0</v>
      </c>
      <c r="AL94" s="5" t="s">
        <v>22</v>
      </c>
    </row>
    <row r="95" spans="1:38" ht="15" customHeight="1" x14ac:dyDescent="0.25">
      <c r="A95" s="23" t="s">
        <v>43</v>
      </c>
      <c r="B95" s="4" t="s">
        <v>42</v>
      </c>
      <c r="C95" s="3">
        <v>46.472023</v>
      </c>
      <c r="D95" s="3">
        <v>46.723976</v>
      </c>
      <c r="E95" s="3">
        <v>47.695900000000002</v>
      </c>
      <c r="F95" s="3">
        <v>48.509171000000002</v>
      </c>
      <c r="G95" s="3">
        <v>48.778469000000001</v>
      </c>
      <c r="H95" s="3">
        <v>49.323883000000002</v>
      </c>
      <c r="I95" s="3">
        <v>49.964432000000002</v>
      </c>
      <c r="J95" s="3">
        <v>50.552528000000002</v>
      </c>
      <c r="K95" s="3">
        <v>51.142189000000002</v>
      </c>
      <c r="L95" s="3">
        <v>51.838852000000003</v>
      </c>
      <c r="M95" s="3">
        <v>52.553421</v>
      </c>
      <c r="N95" s="3">
        <v>53.266983000000003</v>
      </c>
      <c r="O95" s="3">
        <v>54.002983</v>
      </c>
      <c r="P95" s="3">
        <v>54.701374000000001</v>
      </c>
      <c r="Q95" s="3">
        <v>55.412154999999998</v>
      </c>
      <c r="R95" s="3">
        <v>56.074505000000002</v>
      </c>
      <c r="S95" s="3">
        <v>56.780678000000002</v>
      </c>
      <c r="T95" s="3">
        <v>57.465705999999997</v>
      </c>
      <c r="U95" s="3">
        <v>58.124332000000003</v>
      </c>
      <c r="V95" s="3">
        <v>58.792296999999998</v>
      </c>
      <c r="W95" s="3">
        <v>59.456001000000001</v>
      </c>
      <c r="X95" s="3">
        <v>60.058506000000001</v>
      </c>
      <c r="Y95" s="3">
        <v>60.700943000000002</v>
      </c>
      <c r="Z95" s="3">
        <v>61.328003000000002</v>
      </c>
      <c r="AA95" s="3">
        <v>61.956038999999997</v>
      </c>
      <c r="AB95" s="3">
        <v>62.577812000000002</v>
      </c>
      <c r="AC95" s="3">
        <v>63.197197000000003</v>
      </c>
      <c r="AD95" s="3">
        <v>63.816398999999997</v>
      </c>
      <c r="AE95" s="3">
        <v>64.423935</v>
      </c>
      <c r="AF95" s="3">
        <v>65.013214000000005</v>
      </c>
      <c r="AG95" s="3">
        <v>65.627555999999998</v>
      </c>
      <c r="AH95" s="3">
        <v>66.194466000000006</v>
      </c>
      <c r="AI95" s="3">
        <v>66.727753000000007</v>
      </c>
      <c r="AJ95" s="3">
        <v>67.268364000000005</v>
      </c>
      <c r="AK95" s="3">
        <v>67.791732999999994</v>
      </c>
      <c r="AL95" s="2">
        <v>1.1342E-2</v>
      </c>
    </row>
    <row r="96" spans="1:38" ht="15" customHeight="1" x14ac:dyDescent="0.25">
      <c r="A96" s="23" t="s">
        <v>41</v>
      </c>
      <c r="B96" s="7" t="s">
        <v>40</v>
      </c>
      <c r="C96" s="6">
        <v>10.109667</v>
      </c>
      <c r="D96" s="6">
        <v>10.186204</v>
      </c>
      <c r="E96" s="6">
        <v>10.302201</v>
      </c>
      <c r="F96" s="6">
        <v>10.419559</v>
      </c>
      <c r="G96" s="6">
        <v>10.537519</v>
      </c>
      <c r="H96" s="6">
        <v>10.654845</v>
      </c>
      <c r="I96" s="6">
        <v>10.772444999999999</v>
      </c>
      <c r="J96" s="6">
        <v>10.890817999999999</v>
      </c>
      <c r="K96" s="6">
        <v>11.007130999999999</v>
      </c>
      <c r="L96" s="6">
        <v>11.118572</v>
      </c>
      <c r="M96" s="6">
        <v>11.229419999999999</v>
      </c>
      <c r="N96" s="6">
        <v>11.339399999999999</v>
      </c>
      <c r="O96" s="6">
        <v>11.447445999999999</v>
      </c>
      <c r="P96" s="6">
        <v>11.554299</v>
      </c>
      <c r="Q96" s="6">
        <v>11.660824</v>
      </c>
      <c r="R96" s="6">
        <v>11.766911</v>
      </c>
      <c r="S96" s="6">
        <v>11.872469000000001</v>
      </c>
      <c r="T96" s="6">
        <v>11.977411</v>
      </c>
      <c r="U96" s="6">
        <v>12.081618000000001</v>
      </c>
      <c r="V96" s="6">
        <v>12.185017</v>
      </c>
      <c r="W96" s="6">
        <v>12.287635999999999</v>
      </c>
      <c r="X96" s="6">
        <v>12.389321000000001</v>
      </c>
      <c r="Y96" s="6">
        <v>12.489969</v>
      </c>
      <c r="Z96" s="6">
        <v>12.589544999999999</v>
      </c>
      <c r="AA96" s="6">
        <v>12.688076000000001</v>
      </c>
      <c r="AB96" s="6">
        <v>12.785625</v>
      </c>
      <c r="AC96" s="6">
        <v>12.882242</v>
      </c>
      <c r="AD96" s="6">
        <v>12.977976</v>
      </c>
      <c r="AE96" s="6">
        <v>13.072914000000001</v>
      </c>
      <c r="AF96" s="6">
        <v>13.167178</v>
      </c>
      <c r="AG96" s="6">
        <v>13.261119000000001</v>
      </c>
      <c r="AH96" s="6">
        <v>13.35421</v>
      </c>
      <c r="AI96" s="6">
        <v>13.446892</v>
      </c>
      <c r="AJ96" s="6">
        <v>13.539808000000001</v>
      </c>
      <c r="AK96" s="6">
        <v>13.632882</v>
      </c>
      <c r="AL96" s="5">
        <v>8.8710000000000004E-3</v>
      </c>
    </row>
    <row r="97" spans="1:38" ht="15" customHeight="1" x14ac:dyDescent="0.25">
      <c r="A97" s="23" t="s">
        <v>39</v>
      </c>
      <c r="B97" s="7" t="s">
        <v>29</v>
      </c>
      <c r="C97" s="6">
        <v>1.6666270000000001</v>
      </c>
      <c r="D97" s="6">
        <v>1.679244</v>
      </c>
      <c r="E97" s="6">
        <v>1.698367</v>
      </c>
      <c r="F97" s="6">
        <v>1.717714</v>
      </c>
      <c r="G97" s="6">
        <v>1.737161</v>
      </c>
      <c r="H97" s="6">
        <v>1.756502</v>
      </c>
      <c r="I97" s="6">
        <v>1.7758879999999999</v>
      </c>
      <c r="J97" s="6">
        <v>1.7954030000000001</v>
      </c>
      <c r="K97" s="6">
        <v>1.814578</v>
      </c>
      <c r="L97" s="6">
        <v>1.8329500000000001</v>
      </c>
      <c r="M97" s="6">
        <v>1.8512230000000001</v>
      </c>
      <c r="N97" s="6">
        <v>1.869354</v>
      </c>
      <c r="O97" s="6">
        <v>1.8871659999999999</v>
      </c>
      <c r="P97" s="6">
        <v>1.9047810000000001</v>
      </c>
      <c r="Q97" s="6">
        <v>1.922342</v>
      </c>
      <c r="R97" s="6">
        <v>1.939832</v>
      </c>
      <c r="S97" s="6">
        <v>1.957233</v>
      </c>
      <c r="T97" s="6">
        <v>1.9745330000000001</v>
      </c>
      <c r="U97" s="6">
        <v>1.9917130000000001</v>
      </c>
      <c r="V97" s="6">
        <v>2.0087579999999998</v>
      </c>
      <c r="W97" s="6">
        <v>2.0256759999999998</v>
      </c>
      <c r="X97" s="6">
        <v>2.0424389999999999</v>
      </c>
      <c r="Y97" s="6">
        <v>2.0590310000000001</v>
      </c>
      <c r="Z97" s="6">
        <v>2.0754459999999999</v>
      </c>
      <c r="AA97" s="6">
        <v>2.0916899999999998</v>
      </c>
      <c r="AB97" s="6">
        <v>2.1077710000000001</v>
      </c>
      <c r="AC97" s="6">
        <v>2.1236989999999998</v>
      </c>
      <c r="AD97" s="6">
        <v>2.1394820000000001</v>
      </c>
      <c r="AE97" s="6">
        <v>2.155132</v>
      </c>
      <c r="AF97" s="6">
        <v>2.1706720000000002</v>
      </c>
      <c r="AG97" s="6">
        <v>2.1861579999999998</v>
      </c>
      <c r="AH97" s="6">
        <v>2.201505</v>
      </c>
      <c r="AI97" s="6">
        <v>2.2167840000000001</v>
      </c>
      <c r="AJ97" s="6">
        <v>2.2321010000000001</v>
      </c>
      <c r="AK97" s="6">
        <v>2.2474449999999999</v>
      </c>
      <c r="AL97" s="5">
        <v>8.8710000000000004E-3</v>
      </c>
    </row>
    <row r="98" spans="1:38" ht="15" customHeight="1" x14ac:dyDescent="0.25">
      <c r="A98" s="23" t="s">
        <v>38</v>
      </c>
      <c r="B98" s="7" t="s">
        <v>27</v>
      </c>
      <c r="C98" s="6">
        <v>8.4430399999999999</v>
      </c>
      <c r="D98" s="6">
        <v>8.5069599999999994</v>
      </c>
      <c r="E98" s="6">
        <v>8.6038340000000009</v>
      </c>
      <c r="F98" s="6">
        <v>8.7018439999999995</v>
      </c>
      <c r="G98" s="6">
        <v>8.8003590000000003</v>
      </c>
      <c r="H98" s="6">
        <v>8.8983430000000006</v>
      </c>
      <c r="I98" s="6">
        <v>8.996556</v>
      </c>
      <c r="J98" s="6">
        <v>9.0954139999999999</v>
      </c>
      <c r="K98" s="6">
        <v>9.1925530000000002</v>
      </c>
      <c r="L98" s="6">
        <v>9.2856229999999993</v>
      </c>
      <c r="M98" s="6">
        <v>9.3781970000000001</v>
      </c>
      <c r="N98" s="6">
        <v>9.470046</v>
      </c>
      <c r="O98" s="6">
        <v>9.5602800000000006</v>
      </c>
      <c r="P98" s="6">
        <v>9.6495180000000005</v>
      </c>
      <c r="Q98" s="6">
        <v>9.7384819999999994</v>
      </c>
      <c r="R98" s="6">
        <v>9.8270789999999995</v>
      </c>
      <c r="S98" s="6">
        <v>9.9152360000000002</v>
      </c>
      <c r="T98" s="6">
        <v>10.002878000000001</v>
      </c>
      <c r="U98" s="6">
        <v>10.089905999999999</v>
      </c>
      <c r="V98" s="6">
        <v>10.176259</v>
      </c>
      <c r="W98" s="6">
        <v>10.26196</v>
      </c>
      <c r="X98" s="6">
        <v>10.346883</v>
      </c>
      <c r="Y98" s="6">
        <v>10.430939</v>
      </c>
      <c r="Z98" s="6">
        <v>10.514099</v>
      </c>
      <c r="AA98" s="6">
        <v>10.596386000000001</v>
      </c>
      <c r="AB98" s="6">
        <v>10.677854999999999</v>
      </c>
      <c r="AC98" s="6">
        <v>10.758543</v>
      </c>
      <c r="AD98" s="6">
        <v>10.838494000000001</v>
      </c>
      <c r="AE98" s="6">
        <v>10.917782000000001</v>
      </c>
      <c r="AF98" s="6">
        <v>10.996506</v>
      </c>
      <c r="AG98" s="6">
        <v>11.074961</v>
      </c>
      <c r="AH98" s="6">
        <v>11.152704999999999</v>
      </c>
      <c r="AI98" s="6">
        <v>11.230107</v>
      </c>
      <c r="AJ98" s="6">
        <v>11.307707000000001</v>
      </c>
      <c r="AK98" s="6">
        <v>11.385437</v>
      </c>
      <c r="AL98" s="5">
        <v>8.8710000000000004E-3</v>
      </c>
    </row>
    <row r="99" spans="1:38" ht="15" customHeight="1" x14ac:dyDescent="0.25">
      <c r="A99" s="23" t="s">
        <v>37</v>
      </c>
      <c r="B99" s="7" t="s">
        <v>25</v>
      </c>
      <c r="C99" s="6">
        <v>0</v>
      </c>
      <c r="D99" s="6">
        <v>0</v>
      </c>
      <c r="E99" s="6">
        <v>0</v>
      </c>
      <c r="F99" s="6">
        <v>0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  <c r="V99" s="6">
        <v>0</v>
      </c>
      <c r="W99" s="6">
        <v>0</v>
      </c>
      <c r="X99" s="6">
        <v>0</v>
      </c>
      <c r="Y99" s="6">
        <v>0</v>
      </c>
      <c r="Z99" s="6">
        <v>0</v>
      </c>
      <c r="AA99" s="6">
        <v>0</v>
      </c>
      <c r="AB99" s="6">
        <v>0</v>
      </c>
      <c r="AC99" s="6">
        <v>0</v>
      </c>
      <c r="AD99" s="6">
        <v>0</v>
      </c>
      <c r="AE99" s="6">
        <v>0</v>
      </c>
      <c r="AF99" s="6">
        <v>0</v>
      </c>
      <c r="AG99" s="6">
        <v>0</v>
      </c>
      <c r="AH99" s="6">
        <v>0</v>
      </c>
      <c r="AI99" s="6">
        <v>0</v>
      </c>
      <c r="AJ99" s="6">
        <v>0</v>
      </c>
      <c r="AK99" s="6">
        <v>0</v>
      </c>
      <c r="AL99" s="5" t="s">
        <v>22</v>
      </c>
    </row>
    <row r="100" spans="1:38" ht="15" customHeight="1" x14ac:dyDescent="0.25">
      <c r="A100" s="23" t="s">
        <v>36</v>
      </c>
      <c r="B100" s="7" t="s">
        <v>23</v>
      </c>
      <c r="C100" s="6">
        <v>0</v>
      </c>
      <c r="D100" s="6">
        <v>0</v>
      </c>
      <c r="E100" s="6">
        <v>0</v>
      </c>
      <c r="F100" s="6">
        <v>0</v>
      </c>
      <c r="G100" s="6">
        <v>0</v>
      </c>
      <c r="H100" s="6">
        <v>0</v>
      </c>
      <c r="I100" s="6">
        <v>0</v>
      </c>
      <c r="J100" s="6">
        <v>0</v>
      </c>
      <c r="K100" s="6">
        <v>0</v>
      </c>
      <c r="L100" s="6">
        <v>0</v>
      </c>
      <c r="M100" s="6">
        <v>0</v>
      </c>
      <c r="N100" s="6">
        <v>0</v>
      </c>
      <c r="O100" s="6">
        <v>0</v>
      </c>
      <c r="P100" s="6">
        <v>0</v>
      </c>
      <c r="Q100" s="6">
        <v>0</v>
      </c>
      <c r="R100" s="6">
        <v>0</v>
      </c>
      <c r="S100" s="6">
        <v>0</v>
      </c>
      <c r="T100" s="6">
        <v>0</v>
      </c>
      <c r="U100" s="6">
        <v>0</v>
      </c>
      <c r="V100" s="6">
        <v>0</v>
      </c>
      <c r="W100" s="6">
        <v>0</v>
      </c>
      <c r="X100" s="6">
        <v>0</v>
      </c>
      <c r="Y100" s="6">
        <v>0</v>
      </c>
      <c r="Z100" s="6">
        <v>0</v>
      </c>
      <c r="AA100" s="6">
        <v>0</v>
      </c>
      <c r="AB100" s="6">
        <v>0</v>
      </c>
      <c r="AC100" s="6">
        <v>0</v>
      </c>
      <c r="AD100" s="6">
        <v>0</v>
      </c>
      <c r="AE100" s="6">
        <v>0</v>
      </c>
      <c r="AF100" s="6">
        <v>0</v>
      </c>
      <c r="AG100" s="6">
        <v>0</v>
      </c>
      <c r="AH100" s="6">
        <v>0</v>
      </c>
      <c r="AI100" s="6">
        <v>0</v>
      </c>
      <c r="AJ100" s="6">
        <v>0</v>
      </c>
      <c r="AK100" s="6">
        <v>0</v>
      </c>
      <c r="AL100" s="5" t="s">
        <v>22</v>
      </c>
    </row>
    <row r="101" spans="1:38" ht="15" customHeight="1" x14ac:dyDescent="0.25">
      <c r="A101" s="23" t="s">
        <v>35</v>
      </c>
      <c r="B101" s="7" t="s">
        <v>34</v>
      </c>
      <c r="C101" s="6">
        <v>16.283664999999999</v>
      </c>
      <c r="D101" s="6">
        <v>16.420746000000001</v>
      </c>
      <c r="E101" s="6">
        <v>16.682404999999999</v>
      </c>
      <c r="F101" s="6">
        <v>16.925335</v>
      </c>
      <c r="G101" s="6">
        <v>17.052578</v>
      </c>
      <c r="H101" s="6">
        <v>17.209757</v>
      </c>
      <c r="I101" s="6">
        <v>17.369736</v>
      </c>
      <c r="J101" s="6">
        <v>17.510189</v>
      </c>
      <c r="K101" s="6">
        <v>17.650751</v>
      </c>
      <c r="L101" s="6">
        <v>17.80114</v>
      </c>
      <c r="M101" s="6">
        <v>17.957868999999999</v>
      </c>
      <c r="N101" s="6">
        <v>18.121258000000001</v>
      </c>
      <c r="O101" s="6">
        <v>18.292287999999999</v>
      </c>
      <c r="P101" s="6">
        <v>18.454473</v>
      </c>
      <c r="Q101" s="6">
        <v>18.609821</v>
      </c>
      <c r="R101" s="6">
        <v>18.753651000000001</v>
      </c>
      <c r="S101" s="6">
        <v>18.900113999999999</v>
      </c>
      <c r="T101" s="6">
        <v>19.039211000000002</v>
      </c>
      <c r="U101" s="6">
        <v>19.170573999999998</v>
      </c>
      <c r="V101" s="6">
        <v>19.296429</v>
      </c>
      <c r="W101" s="6">
        <v>19.415804000000001</v>
      </c>
      <c r="X101" s="6">
        <v>19.52664</v>
      </c>
      <c r="Y101" s="6">
        <v>19.633400000000002</v>
      </c>
      <c r="Z101" s="6">
        <v>19.733647999999999</v>
      </c>
      <c r="AA101" s="6">
        <v>19.833072999999999</v>
      </c>
      <c r="AB101" s="6">
        <v>19.927558999999999</v>
      </c>
      <c r="AC101" s="6">
        <v>20.021812000000001</v>
      </c>
      <c r="AD101" s="6">
        <v>20.115352999999999</v>
      </c>
      <c r="AE101" s="6">
        <v>20.208556999999999</v>
      </c>
      <c r="AF101" s="6">
        <v>20.302344999999999</v>
      </c>
      <c r="AG101" s="6">
        <v>20.407063000000001</v>
      </c>
      <c r="AH101" s="6">
        <v>20.520529</v>
      </c>
      <c r="AI101" s="6">
        <v>20.646474999999999</v>
      </c>
      <c r="AJ101" s="6">
        <v>20.791398999999998</v>
      </c>
      <c r="AK101" s="6">
        <v>20.958228999999999</v>
      </c>
      <c r="AL101" s="5">
        <v>7.4209999999999996E-3</v>
      </c>
    </row>
    <row r="102" spans="1:38" ht="15" customHeight="1" x14ac:dyDescent="0.25">
      <c r="A102" s="23" t="s">
        <v>33</v>
      </c>
      <c r="B102" s="7" t="s">
        <v>29</v>
      </c>
      <c r="C102" s="6">
        <v>16.283664999999999</v>
      </c>
      <c r="D102" s="6">
        <v>16.420746000000001</v>
      </c>
      <c r="E102" s="6">
        <v>16.682404999999999</v>
      </c>
      <c r="F102" s="6">
        <v>16.925335</v>
      </c>
      <c r="G102" s="6">
        <v>17.052578</v>
      </c>
      <c r="H102" s="6">
        <v>17.209757</v>
      </c>
      <c r="I102" s="6">
        <v>17.369736</v>
      </c>
      <c r="J102" s="6">
        <v>17.510189</v>
      </c>
      <c r="K102" s="6">
        <v>17.650751</v>
      </c>
      <c r="L102" s="6">
        <v>17.80114</v>
      </c>
      <c r="M102" s="6">
        <v>17.957868999999999</v>
      </c>
      <c r="N102" s="6">
        <v>18.121258000000001</v>
      </c>
      <c r="O102" s="6">
        <v>18.292287999999999</v>
      </c>
      <c r="P102" s="6">
        <v>18.454473</v>
      </c>
      <c r="Q102" s="6">
        <v>18.609821</v>
      </c>
      <c r="R102" s="6">
        <v>18.753651000000001</v>
      </c>
      <c r="S102" s="6">
        <v>18.900113999999999</v>
      </c>
      <c r="T102" s="6">
        <v>19.039211000000002</v>
      </c>
      <c r="U102" s="6">
        <v>19.170573999999998</v>
      </c>
      <c r="V102" s="6">
        <v>19.296429</v>
      </c>
      <c r="W102" s="6">
        <v>19.415804000000001</v>
      </c>
      <c r="X102" s="6">
        <v>19.52664</v>
      </c>
      <c r="Y102" s="6">
        <v>19.633400000000002</v>
      </c>
      <c r="Z102" s="6">
        <v>19.733647999999999</v>
      </c>
      <c r="AA102" s="6">
        <v>19.833072999999999</v>
      </c>
      <c r="AB102" s="6">
        <v>19.927558999999999</v>
      </c>
      <c r="AC102" s="6">
        <v>20.021812000000001</v>
      </c>
      <c r="AD102" s="6">
        <v>20.115352999999999</v>
      </c>
      <c r="AE102" s="6">
        <v>20.208556999999999</v>
      </c>
      <c r="AF102" s="6">
        <v>20.302344999999999</v>
      </c>
      <c r="AG102" s="6">
        <v>20.407063000000001</v>
      </c>
      <c r="AH102" s="6">
        <v>20.520529</v>
      </c>
      <c r="AI102" s="6">
        <v>20.646474999999999</v>
      </c>
      <c r="AJ102" s="6">
        <v>20.791398999999998</v>
      </c>
      <c r="AK102" s="6">
        <v>20.958228999999999</v>
      </c>
      <c r="AL102" s="5">
        <v>7.4209999999999996E-3</v>
      </c>
    </row>
    <row r="103" spans="1:38" ht="15" customHeight="1" x14ac:dyDescent="0.25">
      <c r="A103" s="23" t="s">
        <v>32</v>
      </c>
      <c r="B103" s="7" t="s">
        <v>31</v>
      </c>
      <c r="C103" s="6">
        <v>20.078693000000001</v>
      </c>
      <c r="D103" s="6">
        <v>20.117025000000002</v>
      </c>
      <c r="E103" s="6">
        <v>20.711293999999999</v>
      </c>
      <c r="F103" s="6">
        <v>21.164280000000002</v>
      </c>
      <c r="G103" s="6">
        <v>21.188374</v>
      </c>
      <c r="H103" s="6">
        <v>21.45928</v>
      </c>
      <c r="I103" s="6">
        <v>21.822251999999999</v>
      </c>
      <c r="J103" s="6">
        <v>22.151522</v>
      </c>
      <c r="K103" s="6">
        <v>22.484306</v>
      </c>
      <c r="L103" s="6">
        <v>22.919136000000002</v>
      </c>
      <c r="M103" s="6">
        <v>23.366135</v>
      </c>
      <c r="N103" s="6">
        <v>23.806324</v>
      </c>
      <c r="O103" s="6">
        <v>24.263248000000001</v>
      </c>
      <c r="P103" s="6">
        <v>24.692599999999999</v>
      </c>
      <c r="Q103" s="6">
        <v>25.141511999999999</v>
      </c>
      <c r="R103" s="6">
        <v>25.553941999999999</v>
      </c>
      <c r="S103" s="6">
        <v>26.008091</v>
      </c>
      <c r="T103" s="6">
        <v>26.449085</v>
      </c>
      <c r="U103" s="6">
        <v>26.872139000000001</v>
      </c>
      <c r="V103" s="6">
        <v>27.310849999999999</v>
      </c>
      <c r="W103" s="6">
        <v>27.752559999999999</v>
      </c>
      <c r="X103" s="6">
        <v>28.142544000000001</v>
      </c>
      <c r="Y103" s="6">
        <v>28.577572</v>
      </c>
      <c r="Z103" s="6">
        <v>29.004809999999999</v>
      </c>
      <c r="AA103" s="6">
        <v>29.434892999999999</v>
      </c>
      <c r="AB103" s="6">
        <v>29.864628</v>
      </c>
      <c r="AC103" s="6">
        <v>30.293147999999999</v>
      </c>
      <c r="AD103" s="6">
        <v>30.723068000000001</v>
      </c>
      <c r="AE103" s="6">
        <v>31.142467</v>
      </c>
      <c r="AF103" s="6">
        <v>31.543686000000001</v>
      </c>
      <c r="AG103" s="6">
        <v>31.959375000000001</v>
      </c>
      <c r="AH103" s="6">
        <v>32.319724999999998</v>
      </c>
      <c r="AI103" s="6">
        <v>32.634383999999997</v>
      </c>
      <c r="AJ103" s="6">
        <v>32.937159999999999</v>
      </c>
      <c r="AK103" s="6">
        <v>33.200626</v>
      </c>
      <c r="AL103" s="5">
        <v>1.5298000000000001E-2</v>
      </c>
    </row>
    <row r="104" spans="1:38" ht="15" customHeight="1" x14ac:dyDescent="0.25">
      <c r="A104" s="23" t="s">
        <v>30</v>
      </c>
      <c r="B104" s="7" t="s">
        <v>29</v>
      </c>
      <c r="C104" s="6">
        <v>6.2385650000000004</v>
      </c>
      <c r="D104" s="6">
        <v>6.2699470000000002</v>
      </c>
      <c r="E104" s="6">
        <v>6.409853</v>
      </c>
      <c r="F104" s="6">
        <v>6.527971</v>
      </c>
      <c r="G104" s="6">
        <v>6.5813810000000004</v>
      </c>
      <c r="H104" s="6">
        <v>6.6717250000000003</v>
      </c>
      <c r="I104" s="6">
        <v>6.7717179999999999</v>
      </c>
      <c r="J104" s="6">
        <v>6.8597729999999997</v>
      </c>
      <c r="K104" s="6">
        <v>6.967225</v>
      </c>
      <c r="L104" s="6">
        <v>7.0739049999999999</v>
      </c>
      <c r="M104" s="6">
        <v>7.1823290000000002</v>
      </c>
      <c r="N104" s="6">
        <v>7.2919</v>
      </c>
      <c r="O104" s="6">
        <v>7.4057570000000004</v>
      </c>
      <c r="P104" s="6">
        <v>7.5160039999999997</v>
      </c>
      <c r="Q104" s="6">
        <v>7.6234950000000001</v>
      </c>
      <c r="R104" s="6">
        <v>7.7253059999999998</v>
      </c>
      <c r="S104" s="6">
        <v>7.8343800000000003</v>
      </c>
      <c r="T104" s="6">
        <v>7.9393989999999999</v>
      </c>
      <c r="U104" s="6">
        <v>8.0407790000000006</v>
      </c>
      <c r="V104" s="6">
        <v>8.1428569999999993</v>
      </c>
      <c r="W104" s="6">
        <v>8.2445269999999997</v>
      </c>
      <c r="X104" s="6">
        <v>8.3398590000000006</v>
      </c>
      <c r="Y104" s="6">
        <v>8.4398169999999997</v>
      </c>
      <c r="Z104" s="6">
        <v>8.5390540000000001</v>
      </c>
      <c r="AA104" s="6">
        <v>8.6387789999999995</v>
      </c>
      <c r="AB104" s="6">
        <v>8.7368950000000005</v>
      </c>
      <c r="AC104" s="6">
        <v>8.8330939999999991</v>
      </c>
      <c r="AD104" s="6">
        <v>8.9269590000000001</v>
      </c>
      <c r="AE104" s="6">
        <v>9.0169530000000009</v>
      </c>
      <c r="AF104" s="6">
        <v>9.1017399999999995</v>
      </c>
      <c r="AG104" s="6">
        <v>9.1832429999999992</v>
      </c>
      <c r="AH104" s="6">
        <v>9.2574670000000001</v>
      </c>
      <c r="AI104" s="6">
        <v>9.3223529999999997</v>
      </c>
      <c r="AJ104" s="6">
        <v>9.3800629999999998</v>
      </c>
      <c r="AK104" s="6">
        <v>9.4287109999999998</v>
      </c>
      <c r="AL104" s="5">
        <v>1.244E-2</v>
      </c>
    </row>
    <row r="105" spans="1:38" ht="15" customHeight="1" x14ac:dyDescent="0.25">
      <c r="A105" s="23" t="s">
        <v>28</v>
      </c>
      <c r="B105" s="7" t="s">
        <v>27</v>
      </c>
      <c r="C105" s="6">
        <v>13.840128</v>
      </c>
      <c r="D105" s="6">
        <v>13.847078</v>
      </c>
      <c r="E105" s="6">
        <v>14.301441000000001</v>
      </c>
      <c r="F105" s="6">
        <v>14.636308</v>
      </c>
      <c r="G105" s="6">
        <v>14.606992</v>
      </c>
      <c r="H105" s="6">
        <v>14.787556</v>
      </c>
      <c r="I105" s="6">
        <v>15.050534000000001</v>
      </c>
      <c r="J105" s="6">
        <v>15.291748</v>
      </c>
      <c r="K105" s="6">
        <v>15.517082</v>
      </c>
      <c r="L105" s="6">
        <v>15.845231999999999</v>
      </c>
      <c r="M105" s="6">
        <v>16.183805</v>
      </c>
      <c r="N105" s="6">
        <v>16.514423000000001</v>
      </c>
      <c r="O105" s="6">
        <v>16.857491</v>
      </c>
      <c r="P105" s="6">
        <v>17.176597999999998</v>
      </c>
      <c r="Q105" s="6">
        <v>17.518017</v>
      </c>
      <c r="R105" s="6">
        <v>17.828635999999999</v>
      </c>
      <c r="S105" s="6">
        <v>18.173711999999998</v>
      </c>
      <c r="T105" s="6">
        <v>18.509685999999999</v>
      </c>
      <c r="U105" s="6">
        <v>18.83136</v>
      </c>
      <c r="V105" s="6">
        <v>19.167994</v>
      </c>
      <c r="W105" s="6">
        <v>19.508033999999999</v>
      </c>
      <c r="X105" s="6">
        <v>19.802685</v>
      </c>
      <c r="Y105" s="6">
        <v>20.137754000000001</v>
      </c>
      <c r="Z105" s="6">
        <v>20.465757</v>
      </c>
      <c r="AA105" s="6">
        <v>20.796113999999999</v>
      </c>
      <c r="AB105" s="6">
        <v>21.127732999999999</v>
      </c>
      <c r="AC105" s="6">
        <v>21.460054</v>
      </c>
      <c r="AD105" s="6">
        <v>21.796108</v>
      </c>
      <c r="AE105" s="6">
        <v>22.125513000000002</v>
      </c>
      <c r="AF105" s="6">
        <v>22.441946000000002</v>
      </c>
      <c r="AG105" s="6">
        <v>22.776133000000002</v>
      </c>
      <c r="AH105" s="6">
        <v>23.062256000000001</v>
      </c>
      <c r="AI105" s="6">
        <v>23.312028999999999</v>
      </c>
      <c r="AJ105" s="6">
        <v>23.557096000000001</v>
      </c>
      <c r="AK105" s="6">
        <v>23.771915</v>
      </c>
      <c r="AL105" s="5">
        <v>1.6511999999999999E-2</v>
      </c>
    </row>
    <row r="106" spans="1:38" ht="15" customHeight="1" x14ac:dyDescent="0.25">
      <c r="A106" s="23" t="s">
        <v>26</v>
      </c>
      <c r="B106" s="7" t="s">
        <v>25</v>
      </c>
      <c r="C106" s="6">
        <v>0</v>
      </c>
      <c r="D106" s="6">
        <v>0</v>
      </c>
      <c r="E106" s="6">
        <v>0</v>
      </c>
      <c r="F106" s="6">
        <v>0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  <c r="V106" s="6">
        <v>0</v>
      </c>
      <c r="W106" s="6">
        <v>0</v>
      </c>
      <c r="X106" s="6">
        <v>0</v>
      </c>
      <c r="Y106" s="6">
        <v>0</v>
      </c>
      <c r="Z106" s="6">
        <v>0</v>
      </c>
      <c r="AA106" s="6">
        <v>0</v>
      </c>
      <c r="AB106" s="6">
        <v>0</v>
      </c>
      <c r="AC106" s="6">
        <v>0</v>
      </c>
      <c r="AD106" s="6">
        <v>0</v>
      </c>
      <c r="AE106" s="6">
        <v>0</v>
      </c>
      <c r="AF106" s="6">
        <v>0</v>
      </c>
      <c r="AG106" s="6">
        <v>0</v>
      </c>
      <c r="AH106" s="6">
        <v>0</v>
      </c>
      <c r="AI106" s="6">
        <v>0</v>
      </c>
      <c r="AJ106" s="6">
        <v>0</v>
      </c>
      <c r="AK106" s="6">
        <v>0</v>
      </c>
      <c r="AL106" s="5" t="s">
        <v>22</v>
      </c>
    </row>
    <row r="107" spans="1:38" ht="15" customHeight="1" x14ac:dyDescent="0.25">
      <c r="A107" s="23" t="s">
        <v>24</v>
      </c>
      <c r="B107" s="7" t="s">
        <v>23</v>
      </c>
      <c r="C107" s="6">
        <v>0</v>
      </c>
      <c r="D107" s="6">
        <v>0</v>
      </c>
      <c r="E107" s="6">
        <v>0</v>
      </c>
      <c r="F107" s="6">
        <v>0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  <c r="V107" s="6">
        <v>0</v>
      </c>
      <c r="W107" s="6">
        <v>0</v>
      </c>
      <c r="X107" s="6">
        <v>0</v>
      </c>
      <c r="Y107" s="6">
        <v>0</v>
      </c>
      <c r="Z107" s="6">
        <v>0</v>
      </c>
      <c r="AA107" s="6">
        <v>0</v>
      </c>
      <c r="AB107" s="6">
        <v>0</v>
      </c>
      <c r="AC107" s="6">
        <v>0</v>
      </c>
      <c r="AD107" s="6">
        <v>0</v>
      </c>
      <c r="AE107" s="6">
        <v>0</v>
      </c>
      <c r="AF107" s="6">
        <v>0</v>
      </c>
      <c r="AG107" s="6">
        <v>0</v>
      </c>
      <c r="AH107" s="6">
        <v>0</v>
      </c>
      <c r="AI107" s="6">
        <v>0</v>
      </c>
      <c r="AJ107" s="6">
        <v>0</v>
      </c>
      <c r="AK107" s="6">
        <v>0</v>
      </c>
      <c r="AL107" s="5" t="s">
        <v>22</v>
      </c>
    </row>
    <row r="109" spans="1:38" ht="15" customHeight="1" x14ac:dyDescent="0.25">
      <c r="A109" s="23" t="s">
        <v>21</v>
      </c>
      <c r="B109" s="4" t="s">
        <v>20</v>
      </c>
      <c r="C109" s="3">
        <v>243.078384</v>
      </c>
      <c r="D109" s="3">
        <v>242.94085699999999</v>
      </c>
      <c r="E109" s="3">
        <v>243.838303</v>
      </c>
      <c r="F109" s="3">
        <v>244.76170300000001</v>
      </c>
      <c r="G109" s="3">
        <v>244.943848</v>
      </c>
      <c r="H109" s="3">
        <v>245.409302</v>
      </c>
      <c r="I109" s="3">
        <v>245.88172900000001</v>
      </c>
      <c r="J109" s="3">
        <v>246.159515</v>
      </c>
      <c r="K109" s="3">
        <v>246.43035900000001</v>
      </c>
      <c r="L109" s="3">
        <v>246.71362300000001</v>
      </c>
      <c r="M109" s="3">
        <v>247.028244</v>
      </c>
      <c r="N109" s="3">
        <v>247.31878699999999</v>
      </c>
      <c r="O109" s="3">
        <v>247.643036</v>
      </c>
      <c r="P109" s="3">
        <v>247.88211100000001</v>
      </c>
      <c r="Q109" s="3">
        <v>248.038025</v>
      </c>
      <c r="R109" s="3">
        <v>248.11578399999999</v>
      </c>
      <c r="S109" s="3">
        <v>248.17775</v>
      </c>
      <c r="T109" s="3">
        <v>248.138519</v>
      </c>
      <c r="U109" s="3">
        <v>248.030914</v>
      </c>
      <c r="V109" s="3">
        <v>247.88325499999999</v>
      </c>
      <c r="W109" s="3">
        <v>247.683502</v>
      </c>
      <c r="X109" s="3">
        <v>247.37762499999999</v>
      </c>
      <c r="Y109" s="3">
        <v>247.065552</v>
      </c>
      <c r="Z109" s="3">
        <v>246.70313999999999</v>
      </c>
      <c r="AA109" s="3">
        <v>246.328812</v>
      </c>
      <c r="AB109" s="3">
        <v>245.898743</v>
      </c>
      <c r="AC109" s="3">
        <v>245.465317</v>
      </c>
      <c r="AD109" s="3">
        <v>245.00509600000001</v>
      </c>
      <c r="AE109" s="3">
        <v>244.520386</v>
      </c>
      <c r="AF109" s="3">
        <v>244.002197</v>
      </c>
      <c r="AG109" s="3">
        <v>243.471146</v>
      </c>
      <c r="AH109" s="3">
        <v>242.88911400000001</v>
      </c>
      <c r="AI109" s="3">
        <v>242.27252200000001</v>
      </c>
      <c r="AJ109" s="3">
        <v>241.64561499999999</v>
      </c>
      <c r="AK109" s="3">
        <v>240.98992899999999</v>
      </c>
      <c r="AL109" s="2">
        <v>-2.4399999999999999E-4</v>
      </c>
    </row>
    <row r="110" spans="1:38" ht="15" customHeight="1" x14ac:dyDescent="0.25">
      <c r="A110" s="23" t="s">
        <v>19</v>
      </c>
      <c r="B110" s="7" t="s">
        <v>18</v>
      </c>
      <c r="C110" s="6">
        <v>191.88269</v>
      </c>
      <c r="D110" s="6">
        <v>191.25997899999999</v>
      </c>
      <c r="E110" s="6">
        <v>190.81561300000001</v>
      </c>
      <c r="F110" s="6">
        <v>190.35441599999999</v>
      </c>
      <c r="G110" s="6">
        <v>189.856628</v>
      </c>
      <c r="H110" s="6">
        <v>189.31942699999999</v>
      </c>
      <c r="I110" s="6">
        <v>188.74156199999999</v>
      </c>
      <c r="J110" s="6">
        <v>188.121613</v>
      </c>
      <c r="K110" s="6">
        <v>187.45845</v>
      </c>
      <c r="L110" s="6">
        <v>186.750305</v>
      </c>
      <c r="M110" s="6">
        <v>185.997253</v>
      </c>
      <c r="N110" s="6">
        <v>185.194962</v>
      </c>
      <c r="O110" s="6">
        <v>184.34288000000001</v>
      </c>
      <c r="P110" s="6">
        <v>183.439651</v>
      </c>
      <c r="Q110" s="6">
        <v>182.48490899999999</v>
      </c>
      <c r="R110" s="6">
        <v>181.47863799999999</v>
      </c>
      <c r="S110" s="6">
        <v>180.42126500000001</v>
      </c>
      <c r="T110" s="6">
        <v>179.31358299999999</v>
      </c>
      <c r="U110" s="6">
        <v>178.15664699999999</v>
      </c>
      <c r="V110" s="6">
        <v>176.952133</v>
      </c>
      <c r="W110" s="6">
        <v>175.70315600000001</v>
      </c>
      <c r="X110" s="6">
        <v>174.41111799999999</v>
      </c>
      <c r="Y110" s="6">
        <v>173.077652</v>
      </c>
      <c r="Z110" s="6">
        <v>171.704544</v>
      </c>
      <c r="AA110" s="6">
        <v>170.29394500000001</v>
      </c>
      <c r="AB110" s="6">
        <v>168.847916</v>
      </c>
      <c r="AC110" s="6">
        <v>167.36866800000001</v>
      </c>
      <c r="AD110" s="6">
        <v>165.858215</v>
      </c>
      <c r="AE110" s="6">
        <v>164.318771</v>
      </c>
      <c r="AF110" s="6">
        <v>162.752441</v>
      </c>
      <c r="AG110" s="6">
        <v>161.16168200000001</v>
      </c>
      <c r="AH110" s="6">
        <v>159.54774499999999</v>
      </c>
      <c r="AI110" s="6">
        <v>157.910538</v>
      </c>
      <c r="AJ110" s="6">
        <v>156.25152600000001</v>
      </c>
      <c r="AK110" s="6">
        <v>154.572845</v>
      </c>
      <c r="AL110" s="5">
        <v>-6.4330000000000003E-3</v>
      </c>
    </row>
    <row r="111" spans="1:38" ht="15" customHeight="1" x14ac:dyDescent="0.25">
      <c r="A111" s="23" t="s">
        <v>17</v>
      </c>
      <c r="B111" s="7" t="s">
        <v>16</v>
      </c>
      <c r="C111" s="6">
        <v>51.195694000000003</v>
      </c>
      <c r="D111" s="6">
        <v>51.680869999999999</v>
      </c>
      <c r="E111" s="6">
        <v>53.022694000000001</v>
      </c>
      <c r="F111" s="6">
        <v>54.407291000000001</v>
      </c>
      <c r="G111" s="6">
        <v>55.087212000000001</v>
      </c>
      <c r="H111" s="6">
        <v>56.089866999999998</v>
      </c>
      <c r="I111" s="6">
        <v>57.140166999999998</v>
      </c>
      <c r="J111" s="6">
        <v>58.037899000000003</v>
      </c>
      <c r="K111" s="6">
        <v>58.971905</v>
      </c>
      <c r="L111" s="6">
        <v>59.963318000000001</v>
      </c>
      <c r="M111" s="6">
        <v>61.030994</v>
      </c>
      <c r="N111" s="6">
        <v>62.123832999999998</v>
      </c>
      <c r="O111" s="6">
        <v>63.300156000000001</v>
      </c>
      <c r="P111" s="6">
        <v>64.442466999999994</v>
      </c>
      <c r="Q111" s="6">
        <v>65.553116000000003</v>
      </c>
      <c r="R111" s="6">
        <v>66.637137999999993</v>
      </c>
      <c r="S111" s="6">
        <v>67.756484999999998</v>
      </c>
      <c r="T111" s="6">
        <v>68.824928</v>
      </c>
      <c r="U111" s="6">
        <v>69.874260000000007</v>
      </c>
      <c r="V111" s="6">
        <v>70.931122000000002</v>
      </c>
      <c r="W111" s="6">
        <v>71.980346999999995</v>
      </c>
      <c r="X111" s="6">
        <v>72.966515000000001</v>
      </c>
      <c r="Y111" s="6">
        <v>73.987899999999996</v>
      </c>
      <c r="Z111" s="6">
        <v>74.998596000000006</v>
      </c>
      <c r="AA111" s="6">
        <v>76.034865999999994</v>
      </c>
      <c r="AB111" s="6">
        <v>77.050819000000004</v>
      </c>
      <c r="AC111" s="6">
        <v>78.096648999999999</v>
      </c>
      <c r="AD111" s="6">
        <v>79.146880999999993</v>
      </c>
      <c r="AE111" s="6">
        <v>80.201606999999996</v>
      </c>
      <c r="AF111" s="6">
        <v>81.249756000000005</v>
      </c>
      <c r="AG111" s="6">
        <v>82.309464000000006</v>
      </c>
      <c r="AH111" s="6">
        <v>83.341369999999998</v>
      </c>
      <c r="AI111" s="6">
        <v>84.361976999999996</v>
      </c>
      <c r="AJ111" s="6">
        <v>85.394088999999994</v>
      </c>
      <c r="AK111" s="6">
        <v>86.417090999999999</v>
      </c>
      <c r="AL111" s="5">
        <v>1.5701E-2</v>
      </c>
    </row>
    <row r="113" spans="1:38" ht="15" customHeight="1" x14ac:dyDescent="0.25">
      <c r="A113" s="23" t="s">
        <v>15</v>
      </c>
      <c r="B113" s="7" t="s">
        <v>14</v>
      </c>
      <c r="C113" s="6">
        <v>135.65484599999999</v>
      </c>
      <c r="D113" s="6">
        <v>135.876282</v>
      </c>
      <c r="E113" s="6">
        <v>135.80081200000001</v>
      </c>
      <c r="F113" s="6">
        <v>135.87661700000001</v>
      </c>
      <c r="G113" s="6">
        <v>136.15347299999999</v>
      </c>
      <c r="H113" s="6">
        <v>135.98898299999999</v>
      </c>
      <c r="I113" s="6">
        <v>135.78733800000001</v>
      </c>
      <c r="J113" s="6">
        <v>135.686722</v>
      </c>
      <c r="K113" s="6">
        <v>135.811218</v>
      </c>
      <c r="L113" s="6">
        <v>135.98619099999999</v>
      </c>
      <c r="M113" s="6">
        <v>136.21504200000001</v>
      </c>
      <c r="N113" s="6">
        <v>136.454025</v>
      </c>
      <c r="O113" s="6">
        <v>136.74221800000001</v>
      </c>
      <c r="P113" s="6">
        <v>136.994629</v>
      </c>
      <c r="Q113" s="6">
        <v>137.260941</v>
      </c>
      <c r="R113" s="6">
        <v>137.48123200000001</v>
      </c>
      <c r="S113" s="6">
        <v>137.647797</v>
      </c>
      <c r="T113" s="6">
        <v>137.73388700000001</v>
      </c>
      <c r="U113" s="6">
        <v>137.83074999999999</v>
      </c>
      <c r="V113" s="6">
        <v>137.98230000000001</v>
      </c>
      <c r="W113" s="6">
        <v>138.205185</v>
      </c>
      <c r="X113" s="6">
        <v>138.451965</v>
      </c>
      <c r="Y113" s="6">
        <v>138.78370699999999</v>
      </c>
      <c r="Z113" s="6">
        <v>139.195694</v>
      </c>
      <c r="AA113" s="6">
        <v>139.66134600000001</v>
      </c>
      <c r="AB113" s="6">
        <v>140.158661</v>
      </c>
      <c r="AC113" s="6">
        <v>140.660324</v>
      </c>
      <c r="AD113" s="6">
        <v>141.21560700000001</v>
      </c>
      <c r="AE113" s="6">
        <v>141.82988</v>
      </c>
      <c r="AF113" s="6">
        <v>142.51826500000001</v>
      </c>
      <c r="AG113" s="6">
        <v>143.23715200000001</v>
      </c>
      <c r="AH113" s="6">
        <v>143.95515399999999</v>
      </c>
      <c r="AI113" s="6">
        <v>144.59039300000001</v>
      </c>
      <c r="AJ113" s="6">
        <v>145.26147499999999</v>
      </c>
      <c r="AK113" s="6">
        <v>145.97221400000001</v>
      </c>
      <c r="AL113" s="5">
        <v>2.1740000000000002E-3</v>
      </c>
    </row>
    <row r="114" spans="1:38" ht="15" customHeight="1" x14ac:dyDescent="0.25">
      <c r="A114" s="23" t="s">
        <v>13</v>
      </c>
      <c r="B114" s="7" t="s">
        <v>12</v>
      </c>
      <c r="C114" s="6">
        <v>703.31701699999996</v>
      </c>
      <c r="D114" s="6">
        <v>635.02972399999999</v>
      </c>
      <c r="E114" s="6">
        <v>665.12738000000002</v>
      </c>
      <c r="F114" s="6">
        <v>681.494507</v>
      </c>
      <c r="G114" s="6">
        <v>683.77642800000001</v>
      </c>
      <c r="H114" s="6">
        <v>680.32702600000005</v>
      </c>
      <c r="I114" s="6">
        <v>686.26330600000006</v>
      </c>
      <c r="J114" s="6">
        <v>692.03479000000004</v>
      </c>
      <c r="K114" s="6">
        <v>697.08978300000001</v>
      </c>
      <c r="L114" s="6">
        <v>700.88952600000005</v>
      </c>
      <c r="M114" s="6">
        <v>697.81146200000001</v>
      </c>
      <c r="N114" s="6">
        <v>700.85357699999997</v>
      </c>
      <c r="O114" s="6">
        <v>703.489014</v>
      </c>
      <c r="P114" s="6">
        <v>704.96728499999995</v>
      </c>
      <c r="Q114" s="6">
        <v>703.186646</v>
      </c>
      <c r="R114" s="6">
        <v>703.59167500000001</v>
      </c>
      <c r="S114" s="6">
        <v>705.28832999999997</v>
      </c>
      <c r="T114" s="6">
        <v>704.84484899999995</v>
      </c>
      <c r="U114" s="6">
        <v>706.51263400000005</v>
      </c>
      <c r="V114" s="6">
        <v>708.36730999999997</v>
      </c>
      <c r="W114" s="6">
        <v>712.03649900000005</v>
      </c>
      <c r="X114" s="6">
        <v>713.81292699999995</v>
      </c>
      <c r="Y114" s="6">
        <v>715.40875200000005</v>
      </c>
      <c r="Z114" s="6">
        <v>717.19921899999997</v>
      </c>
      <c r="AA114" s="6">
        <v>717.39080799999999</v>
      </c>
      <c r="AB114" s="6">
        <v>718.92932099999996</v>
      </c>
      <c r="AC114" s="6">
        <v>723.12030000000004</v>
      </c>
      <c r="AD114" s="6">
        <v>727.18530299999998</v>
      </c>
      <c r="AE114" s="6">
        <v>728.77886999999998</v>
      </c>
      <c r="AF114" s="6">
        <v>732.29235800000004</v>
      </c>
      <c r="AG114" s="6">
        <v>735.37463400000001</v>
      </c>
      <c r="AH114" s="6">
        <v>736.56994599999996</v>
      </c>
      <c r="AI114" s="6">
        <v>739.99816899999996</v>
      </c>
      <c r="AJ114" s="6">
        <v>742.76684599999999</v>
      </c>
      <c r="AK114" s="6">
        <v>747.14489700000001</v>
      </c>
      <c r="AL114" s="5">
        <v>4.9389999999999998E-3</v>
      </c>
    </row>
    <row r="116" spans="1:38" ht="15" customHeight="1" x14ac:dyDescent="0.25">
      <c r="A116" s="23" t="s">
        <v>11</v>
      </c>
      <c r="B116" s="4" t="s">
        <v>10</v>
      </c>
      <c r="C116" s="3">
        <v>27598.328125</v>
      </c>
      <c r="D116" s="3">
        <v>27705.201172000001</v>
      </c>
      <c r="E116" s="3">
        <v>27652.810547000001</v>
      </c>
      <c r="F116" s="3">
        <v>27673.666015999999</v>
      </c>
      <c r="G116" s="3">
        <v>27369.947265999999</v>
      </c>
      <c r="H116" s="3">
        <v>27165.369140999999</v>
      </c>
      <c r="I116" s="3">
        <v>26799.726562</v>
      </c>
      <c r="J116" s="3">
        <v>26408.976562</v>
      </c>
      <c r="K116" s="3">
        <v>26030.15625</v>
      </c>
      <c r="L116" s="3">
        <v>25630.28125</v>
      </c>
      <c r="M116" s="3">
        <v>25296.384765999999</v>
      </c>
      <c r="N116" s="3">
        <v>25027.257812</v>
      </c>
      <c r="O116" s="3">
        <v>24793.181640999999</v>
      </c>
      <c r="P116" s="3">
        <v>24581.679688</v>
      </c>
      <c r="Q116" s="3">
        <v>24397.896484000001</v>
      </c>
      <c r="R116" s="3">
        <v>24239.289062</v>
      </c>
      <c r="S116" s="3">
        <v>24108.337890999999</v>
      </c>
      <c r="T116" s="3">
        <v>23994.886718999998</v>
      </c>
      <c r="U116" s="3">
        <v>23919.013672000001</v>
      </c>
      <c r="V116" s="3">
        <v>23872.472656000002</v>
      </c>
      <c r="W116" s="3">
        <v>23879.207031000002</v>
      </c>
      <c r="X116" s="3">
        <v>23878.166015999999</v>
      </c>
      <c r="Y116" s="3">
        <v>23908.144531000002</v>
      </c>
      <c r="Z116" s="3">
        <v>23949.763672000001</v>
      </c>
      <c r="AA116" s="3">
        <v>24014.796875</v>
      </c>
      <c r="AB116" s="3">
        <v>24104.173827999999</v>
      </c>
      <c r="AC116" s="3">
        <v>24211.033202999999</v>
      </c>
      <c r="AD116" s="3">
        <v>24336.882812</v>
      </c>
      <c r="AE116" s="3">
        <v>24478.847656000002</v>
      </c>
      <c r="AF116" s="3">
        <v>24631.357422000001</v>
      </c>
      <c r="AG116" s="3">
        <v>24802.816406000002</v>
      </c>
      <c r="AH116" s="3">
        <v>24986.886718999998</v>
      </c>
      <c r="AI116" s="3">
        <v>25168.285156000002</v>
      </c>
      <c r="AJ116" s="3">
        <v>25357.601562</v>
      </c>
      <c r="AK116" s="3">
        <v>25561.546875</v>
      </c>
      <c r="AL116" s="2">
        <v>-2.4369999999999999E-3</v>
      </c>
    </row>
    <row r="117" spans="1:38" ht="15" customHeight="1" thickBot="1" x14ac:dyDescent="0.3"/>
    <row r="118" spans="1:38" ht="15" customHeight="1" x14ac:dyDescent="0.25">
      <c r="B118" s="26" t="s">
        <v>9</v>
      </c>
      <c r="C118" s="26"/>
      <c r="D118" s="26"/>
      <c r="E118" s="26"/>
      <c r="F118" s="26"/>
      <c r="G118" s="26"/>
      <c r="H118" s="26"/>
      <c r="I118" s="26"/>
      <c r="J118" s="26"/>
      <c r="K118" s="26"/>
      <c r="L118" s="26"/>
      <c r="M118" s="26"/>
      <c r="N118" s="26"/>
      <c r="O118" s="26"/>
      <c r="P118" s="26"/>
      <c r="Q118" s="26"/>
      <c r="R118" s="26"/>
      <c r="S118" s="26"/>
      <c r="T118" s="26"/>
      <c r="U118" s="26"/>
      <c r="V118" s="26"/>
      <c r="W118" s="26"/>
      <c r="X118" s="26"/>
      <c r="Y118" s="26"/>
      <c r="Z118" s="26"/>
      <c r="AA118" s="26"/>
      <c r="AB118" s="26"/>
      <c r="AC118" s="26"/>
      <c r="AD118" s="26"/>
      <c r="AE118" s="26"/>
      <c r="AF118" s="26"/>
      <c r="AG118" s="26"/>
      <c r="AH118" s="26"/>
      <c r="AI118" s="26"/>
      <c r="AJ118" s="26"/>
      <c r="AK118" s="26"/>
      <c r="AL118" s="26"/>
    </row>
    <row r="119" spans="1:38" ht="15" customHeight="1" x14ac:dyDescent="0.25">
      <c r="B119" s="25" t="s">
        <v>8</v>
      </c>
    </row>
    <row r="120" spans="1:38" ht="15" customHeight="1" x14ac:dyDescent="0.25">
      <c r="B120" s="25" t="s">
        <v>7</v>
      </c>
    </row>
    <row r="121" spans="1:38" ht="15" customHeight="1" x14ac:dyDescent="0.25">
      <c r="B121" s="25" t="s">
        <v>6</v>
      </c>
    </row>
    <row r="122" spans="1:38" ht="15" customHeight="1" x14ac:dyDescent="0.25">
      <c r="B122" s="25" t="s">
        <v>5</v>
      </c>
    </row>
    <row r="123" spans="1:38" ht="15" customHeight="1" x14ac:dyDescent="0.25">
      <c r="B123" s="25" t="s">
        <v>4</v>
      </c>
    </row>
    <row r="124" spans="1:38" ht="15" customHeight="1" x14ac:dyDescent="0.25">
      <c r="B124" s="25" t="s">
        <v>3</v>
      </c>
    </row>
    <row r="125" spans="1:38" ht="15" customHeight="1" x14ac:dyDescent="0.25">
      <c r="B125" s="25" t="s">
        <v>2</v>
      </c>
    </row>
    <row r="126" spans="1:38" ht="15" customHeight="1" x14ac:dyDescent="0.25">
      <c r="B126" s="25" t="s">
        <v>334</v>
      </c>
    </row>
    <row r="127" spans="1:38" ht="15" customHeight="1" x14ac:dyDescent="0.25">
      <c r="B127" s="25" t="s">
        <v>335</v>
      </c>
    </row>
    <row r="128" spans="1:38" ht="15" customHeight="1" x14ac:dyDescent="0.25">
      <c r="B128" s="25" t="s">
        <v>336</v>
      </c>
    </row>
    <row r="129" spans="2:2" ht="15" customHeight="1" x14ac:dyDescent="0.25">
      <c r="B129" s="25" t="s">
        <v>337</v>
      </c>
    </row>
    <row r="130" spans="2:2" ht="15" customHeight="1" x14ac:dyDescent="0.25">
      <c r="B130" s="25" t="s">
        <v>338</v>
      </c>
    </row>
    <row r="131" spans="2:2" ht="15" customHeight="1" x14ac:dyDescent="0.25">
      <c r="B131" s="25" t="s">
        <v>339</v>
      </c>
    </row>
    <row r="132" spans="2:2" ht="15" customHeight="1" x14ac:dyDescent="0.25">
      <c r="B132" s="25" t="s">
        <v>340</v>
      </c>
    </row>
  </sheetData>
  <mergeCells count="1">
    <mergeCell ref="B118:AL118"/>
  </mergeCells>
  <pageMargins left="0.75" right="0.75" top="1" bottom="1" header="0.5" footer="0.5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 s="21">
        <v>1</v>
      </c>
      <c r="C4" s="21">
        <v>1</v>
      </c>
      <c r="D4" s="21">
        <v>1</v>
      </c>
      <c r="E4" s="21">
        <v>1</v>
      </c>
      <c r="F4" s="21">
        <v>1</v>
      </c>
      <c r="G4" s="21">
        <v>1</v>
      </c>
      <c r="H4" s="21">
        <v>1</v>
      </c>
      <c r="I4" s="21">
        <v>1</v>
      </c>
      <c r="J4" s="21">
        <v>1</v>
      </c>
      <c r="K4" s="21">
        <v>1</v>
      </c>
      <c r="L4" s="21">
        <v>1</v>
      </c>
      <c r="M4" s="21">
        <v>1</v>
      </c>
      <c r="N4" s="21">
        <v>1</v>
      </c>
      <c r="O4" s="21">
        <v>1</v>
      </c>
      <c r="P4" s="21">
        <v>1</v>
      </c>
      <c r="Q4" s="21">
        <v>1</v>
      </c>
      <c r="R4" s="21">
        <v>1</v>
      </c>
      <c r="S4" s="21">
        <v>1</v>
      </c>
      <c r="T4" s="21">
        <v>1</v>
      </c>
      <c r="U4" s="21">
        <v>1</v>
      </c>
      <c r="V4" s="21">
        <v>1</v>
      </c>
      <c r="W4" s="21">
        <v>1</v>
      </c>
      <c r="X4" s="21">
        <v>1</v>
      </c>
      <c r="Y4" s="21">
        <v>1</v>
      </c>
      <c r="Z4" s="21">
        <v>1</v>
      </c>
      <c r="AA4" s="21">
        <v>1</v>
      </c>
      <c r="AB4" s="21">
        <v>1</v>
      </c>
      <c r="AC4" s="21">
        <v>1</v>
      </c>
      <c r="AD4" s="21">
        <v>1</v>
      </c>
      <c r="AE4" s="21">
        <v>1</v>
      </c>
      <c r="AF4" s="21">
        <v>1</v>
      </c>
      <c r="AG4" s="21">
        <v>1</v>
      </c>
      <c r="AH4" s="21">
        <v>1</v>
      </c>
      <c r="AI4" s="21">
        <v>1</v>
      </c>
      <c r="AJ4" s="21">
        <v>1</v>
      </c>
    </row>
    <row r="5" spans="1:36" x14ac:dyDescent="0.25">
      <c r="A5" t="s">
        <v>152</v>
      </c>
      <c r="B5" s="21">
        <v>0</v>
      </c>
      <c r="C5" s="21">
        <v>0</v>
      </c>
      <c r="D5" s="21">
        <v>0</v>
      </c>
      <c r="E5" s="21">
        <v>0</v>
      </c>
      <c r="F5" s="21">
        <v>0</v>
      </c>
      <c r="G5" s="21">
        <v>0</v>
      </c>
      <c r="H5" s="21">
        <v>0</v>
      </c>
      <c r="I5" s="21">
        <v>0</v>
      </c>
      <c r="J5" s="21">
        <v>0</v>
      </c>
      <c r="K5" s="21">
        <v>0</v>
      </c>
      <c r="L5" s="21">
        <v>0</v>
      </c>
      <c r="M5" s="21">
        <v>0</v>
      </c>
      <c r="N5" s="21">
        <v>0</v>
      </c>
      <c r="O5" s="21">
        <v>0</v>
      </c>
      <c r="P5" s="21">
        <v>0</v>
      </c>
      <c r="Q5" s="21">
        <v>0</v>
      </c>
      <c r="R5" s="21">
        <v>0</v>
      </c>
      <c r="S5" s="21">
        <v>0</v>
      </c>
      <c r="T5" s="21">
        <v>0</v>
      </c>
      <c r="U5" s="21">
        <v>0</v>
      </c>
      <c r="V5" s="21">
        <v>0</v>
      </c>
      <c r="W5" s="21">
        <v>0</v>
      </c>
      <c r="X5" s="21">
        <v>0</v>
      </c>
      <c r="Y5" s="21">
        <v>0</v>
      </c>
      <c r="Z5" s="21">
        <v>0</v>
      </c>
      <c r="AA5" s="21">
        <v>0</v>
      </c>
      <c r="AB5" s="21">
        <v>0</v>
      </c>
      <c r="AC5" s="21">
        <v>0</v>
      </c>
      <c r="AD5" s="21">
        <v>0</v>
      </c>
      <c r="AE5" s="21">
        <v>0</v>
      </c>
      <c r="AF5" s="21">
        <v>0</v>
      </c>
      <c r="AG5" s="21">
        <v>0</v>
      </c>
      <c r="AH5" s="21">
        <v>0</v>
      </c>
      <c r="AI5" s="21">
        <v>0</v>
      </c>
      <c r="AJ5" s="21">
        <v>0</v>
      </c>
    </row>
    <row r="6" spans="1:36" x14ac:dyDescent="0.25">
      <c r="A6" t="s">
        <v>153</v>
      </c>
      <c r="B6" s="21">
        <v>0</v>
      </c>
      <c r="C6" s="21">
        <v>0</v>
      </c>
      <c r="D6" s="21">
        <v>0</v>
      </c>
      <c r="E6" s="21">
        <v>0</v>
      </c>
      <c r="F6" s="21">
        <v>0</v>
      </c>
      <c r="G6" s="21">
        <v>0</v>
      </c>
      <c r="H6" s="21">
        <v>0</v>
      </c>
      <c r="I6" s="21">
        <v>0</v>
      </c>
      <c r="J6" s="21">
        <v>0</v>
      </c>
      <c r="K6" s="21">
        <v>0</v>
      </c>
      <c r="L6" s="21">
        <v>0</v>
      </c>
      <c r="M6" s="21">
        <v>0</v>
      </c>
      <c r="N6" s="21">
        <v>0</v>
      </c>
      <c r="O6" s="21">
        <v>0</v>
      </c>
      <c r="P6" s="21">
        <v>0</v>
      </c>
      <c r="Q6" s="21">
        <v>0</v>
      </c>
      <c r="R6" s="21">
        <v>0</v>
      </c>
      <c r="S6" s="21">
        <v>0</v>
      </c>
      <c r="T6" s="21">
        <v>0</v>
      </c>
      <c r="U6" s="21">
        <v>0</v>
      </c>
      <c r="V6" s="21">
        <v>0</v>
      </c>
      <c r="W6" s="21">
        <v>0</v>
      </c>
      <c r="X6" s="21">
        <v>0</v>
      </c>
      <c r="Y6" s="21">
        <v>0</v>
      </c>
      <c r="Z6" s="21">
        <v>0</v>
      </c>
      <c r="AA6" s="21">
        <v>0</v>
      </c>
      <c r="AB6" s="21">
        <v>0</v>
      </c>
      <c r="AC6" s="21">
        <v>0</v>
      </c>
      <c r="AD6" s="21">
        <v>0</v>
      </c>
      <c r="AE6" s="21">
        <v>0</v>
      </c>
      <c r="AF6" s="21">
        <v>0</v>
      </c>
      <c r="AG6" s="21">
        <v>0</v>
      </c>
      <c r="AH6" s="21">
        <v>0</v>
      </c>
      <c r="AI6" s="21">
        <v>0</v>
      </c>
      <c r="AJ6" s="21">
        <v>0</v>
      </c>
    </row>
    <row r="7" spans="1:36" x14ac:dyDescent="0.2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8" sqref="B8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f>IF('Biodiesel Fraction'!$B20,1-'Biodiesel Fraction'!B30,1)</f>
        <v>0.94650007521195767</v>
      </c>
      <c r="C5">
        <f>IF('Biodiesel Fraction'!$B20,1-'Biodiesel Fraction'!C30,1)</f>
        <v>0.94791314367080459</v>
      </c>
      <c r="D5">
        <f>IF('Biodiesel Fraction'!$B20,1-'Biodiesel Fraction'!C30,1)</f>
        <v>0.94791314367080459</v>
      </c>
      <c r="E5">
        <f>IF('Biodiesel Fraction'!$B20,1-'Biodiesel Fraction'!E30,1)</f>
        <v>0.94936275423238448</v>
      </c>
      <c r="F5">
        <f>IF('Biodiesel Fraction'!$B20,1-'Biodiesel Fraction'!F30,1)</f>
        <v>0.94870616769114613</v>
      </c>
      <c r="G5">
        <f>IF('Biodiesel Fraction'!$B20,1-'Biodiesel Fraction'!G30,1)</f>
        <v>0.94913650977612651</v>
      </c>
      <c r="H5">
        <f>IF('Biodiesel Fraction'!$B20,1-'Biodiesel Fraction'!H30,1)</f>
        <v>0.94964769566365692</v>
      </c>
      <c r="I5">
        <f>IF('Biodiesel Fraction'!$B20,1-'Biodiesel Fraction'!I30,1)</f>
        <v>0.9495605929066151</v>
      </c>
      <c r="J5">
        <f>IF('Biodiesel Fraction'!$B20,1-'Biodiesel Fraction'!J30,1)</f>
        <v>0.94942035711650163</v>
      </c>
      <c r="K5">
        <f>IF('Biodiesel Fraction'!$B20,1-'Biodiesel Fraction'!K30,1)</f>
        <v>0.94929367077381499</v>
      </c>
      <c r="L5">
        <f>IF('Biodiesel Fraction'!$B20,1-'Biodiesel Fraction'!L30,1)</f>
        <v>0.94909007422767722</v>
      </c>
      <c r="M5">
        <f>IF('Biodiesel Fraction'!$B20,1-'Biodiesel Fraction'!M30,1)</f>
        <v>0.94862240570120226</v>
      </c>
      <c r="N5">
        <f>IF('Biodiesel Fraction'!$B20,1-'Biodiesel Fraction'!N30,1)</f>
        <v>0.94828811060639517</v>
      </c>
      <c r="O5">
        <f>IF('Biodiesel Fraction'!$B20,1-'Biodiesel Fraction'!O30,1)</f>
        <v>0.94785018367327822</v>
      </c>
      <c r="P5">
        <f>IF('Biodiesel Fraction'!$B20,1-'Biodiesel Fraction'!P30,1)</f>
        <v>0.94729929731966511</v>
      </c>
      <c r="Q5">
        <f>IF('Biodiesel Fraction'!$B20,1-'Biodiesel Fraction'!Q30,1)</f>
        <v>0.94680066505480964</v>
      </c>
      <c r="R5">
        <f>IF('Biodiesel Fraction'!$B20,1-'Biodiesel Fraction'!R30,1)</f>
        <v>0.94621213606088828</v>
      </c>
      <c r="S5">
        <f>IF('Biodiesel Fraction'!$B20,1-'Biodiesel Fraction'!S30,1)</f>
        <v>0.94587589137146677</v>
      </c>
      <c r="T5">
        <f>IF('Biodiesel Fraction'!$B20,1-'Biodiesel Fraction'!T30,1)</f>
        <v>0.94572074557125141</v>
      </c>
      <c r="U5">
        <f>IF('Biodiesel Fraction'!$B20,1-'Biodiesel Fraction'!U30,1)</f>
        <v>0.94572645608185868</v>
      </c>
      <c r="V5">
        <f>IF('Biodiesel Fraction'!$B20,1-'Biodiesel Fraction'!V30,1)</f>
        <v>0.94574734305213981</v>
      </c>
      <c r="W5">
        <f>IF('Biodiesel Fraction'!$B20,1-'Biodiesel Fraction'!W30,1)</f>
        <v>0.94585662961154415</v>
      </c>
      <c r="X5">
        <f>IF('Biodiesel Fraction'!$B20,1-'Biodiesel Fraction'!X30,1)</f>
        <v>0.9458839585072627</v>
      </c>
      <c r="Y5">
        <f>IF('Biodiesel Fraction'!$B20,1-'Biodiesel Fraction'!Y30,1)</f>
        <v>0.94612559308359523</v>
      </c>
      <c r="Z5">
        <f>IF('Biodiesel Fraction'!$B20,1-'Biodiesel Fraction'!Z30,1)</f>
        <v>0.94625351215091202</v>
      </c>
      <c r="AA5">
        <f>IF('Biodiesel Fraction'!$B20,1-'Biodiesel Fraction'!AA30,1)</f>
        <v>0.94634736352280824</v>
      </c>
      <c r="AB5">
        <f>IF('Biodiesel Fraction'!$B20,1-'Biodiesel Fraction'!AB30,1)</f>
        <v>0.94668148011429731</v>
      </c>
      <c r="AC5">
        <f>IF('Biodiesel Fraction'!$B20,1-'Biodiesel Fraction'!AC30,1)</f>
        <v>0.94690643408862918</v>
      </c>
      <c r="AD5">
        <f>IF('Biodiesel Fraction'!$B20,1-'Biodiesel Fraction'!AD30,1)</f>
        <v>0.94712161662011052</v>
      </c>
      <c r="AE5">
        <f>IF('Biodiesel Fraction'!$B20,1-'Biodiesel Fraction'!AE30,1)</f>
        <v>0.94741679186158656</v>
      </c>
      <c r="AF5">
        <f>IF('Biodiesel Fraction'!$B20,1-'Biodiesel Fraction'!AF30,1)</f>
        <v>0.94761576809711112</v>
      </c>
      <c r="AG5">
        <f>IF('Biodiesel Fraction'!$B20,1-'Biodiesel Fraction'!AG30,1)</f>
        <v>0.9479931241664683</v>
      </c>
      <c r="AH5">
        <f>IF('Biodiesel Fraction'!$B20,1-'Biodiesel Fraction'!AH30,1)</f>
        <v>0.94796129918039962</v>
      </c>
      <c r="AI5">
        <f>IF('Biodiesel Fraction'!$B20,1-'Biodiesel Fraction'!AI30,1)</f>
        <v>0.94874784063136408</v>
      </c>
      <c r="AJ5">
        <f>IF('Biodiesel Fraction'!$B20,1-'Biodiesel Fraction'!AJ30,1)</f>
        <v>0.94842028203666506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156</v>
      </c>
      <c r="B7">
        <f>IF('Biodiesel Fraction'!$B20,'Biodiesel Fraction'!B30,0)</f>
        <v>5.3499924788042295E-2</v>
      </c>
      <c r="C7">
        <f>IF('Biodiesel Fraction'!$B20,'Biodiesel Fraction'!C30,0)</f>
        <v>5.2086856329195429E-2</v>
      </c>
      <c r="D7">
        <f>IF('Biodiesel Fraction'!$B20,'Biodiesel Fraction'!C30,0)</f>
        <v>5.2086856329195429E-2</v>
      </c>
      <c r="E7">
        <f>IF('Biodiesel Fraction'!$B20,'Biodiesel Fraction'!E30,0)</f>
        <v>5.0637245767615538E-2</v>
      </c>
      <c r="F7">
        <f>IF('Biodiesel Fraction'!$B20,'Biodiesel Fraction'!F30,0)</f>
        <v>5.1293832308853843E-2</v>
      </c>
      <c r="G7">
        <f>IF('Biodiesel Fraction'!$B20,'Biodiesel Fraction'!G30,0)</f>
        <v>5.08634902238735E-2</v>
      </c>
      <c r="H7">
        <f>IF('Biodiesel Fraction'!$B20,'Biodiesel Fraction'!H30,0)</f>
        <v>5.0352304336343114E-2</v>
      </c>
      <c r="I7">
        <f>IF('Biodiesel Fraction'!$B20,'Biodiesel Fraction'!I30,0)</f>
        <v>5.0439407093384951E-2</v>
      </c>
      <c r="J7">
        <f>IF('Biodiesel Fraction'!$B20,'Biodiesel Fraction'!J30,0)</f>
        <v>5.0579642883498352E-2</v>
      </c>
      <c r="K7">
        <f>IF('Biodiesel Fraction'!$B20,'Biodiesel Fraction'!K30,0)</f>
        <v>5.0706329226184996E-2</v>
      </c>
      <c r="L7">
        <f>IF('Biodiesel Fraction'!$B20,'Biodiesel Fraction'!L30,0)</f>
        <v>5.0909925772322735E-2</v>
      </c>
      <c r="M7">
        <f>IF('Biodiesel Fraction'!$B20,'Biodiesel Fraction'!M30,0)</f>
        <v>5.1377594298797701E-2</v>
      </c>
      <c r="N7">
        <f>IF('Biodiesel Fraction'!$B20,'Biodiesel Fraction'!N30,0)</f>
        <v>5.1711889393604805E-2</v>
      </c>
      <c r="O7">
        <f>IF('Biodiesel Fraction'!$B20,'Biodiesel Fraction'!O30,0)</f>
        <v>5.2149816326721721E-2</v>
      </c>
      <c r="P7">
        <f>IF('Biodiesel Fraction'!$B20,'Biodiesel Fraction'!P30,0)</f>
        <v>5.2700702680334915E-2</v>
      </c>
      <c r="Q7">
        <f>IF('Biodiesel Fraction'!$B20,'Biodiesel Fraction'!Q30,0)</f>
        <v>5.3199334945190371E-2</v>
      </c>
      <c r="R7">
        <f>IF('Biodiesel Fraction'!$B20,'Biodiesel Fraction'!R30,0)</f>
        <v>5.3787863939111766E-2</v>
      </c>
      <c r="S7">
        <f>IF('Biodiesel Fraction'!$B20,'Biodiesel Fraction'!S30,0)</f>
        <v>5.4124108628533237E-2</v>
      </c>
      <c r="T7">
        <f>IF('Biodiesel Fraction'!$B20,'Biodiesel Fraction'!T30,0)</f>
        <v>5.4279254428748619E-2</v>
      </c>
      <c r="U7">
        <f>IF('Biodiesel Fraction'!$B20,'Biodiesel Fraction'!U30,0)</f>
        <v>5.4273543918141369E-2</v>
      </c>
      <c r="V7">
        <f>IF('Biodiesel Fraction'!$B20,'Biodiesel Fraction'!V30,0)</f>
        <v>5.4252656947860217E-2</v>
      </c>
      <c r="W7">
        <f>IF('Biodiesel Fraction'!$B20,'Biodiesel Fraction'!W30,0)</f>
        <v>5.4143370388455882E-2</v>
      </c>
      <c r="X7">
        <f>IF('Biodiesel Fraction'!$B20,'Biodiesel Fraction'!X30,0)</f>
        <v>5.4116041492737348E-2</v>
      </c>
      <c r="Y7">
        <f>IF('Biodiesel Fraction'!$B20,'Biodiesel Fraction'!Y30,0)</f>
        <v>5.387440691640482E-2</v>
      </c>
      <c r="Z7">
        <f>IF('Biodiesel Fraction'!$B20,'Biodiesel Fraction'!Z30,0)</f>
        <v>5.3746487849087934E-2</v>
      </c>
      <c r="AA7">
        <f>IF('Biodiesel Fraction'!$B20,'Biodiesel Fraction'!AA30,0)</f>
        <v>5.3652636477191783E-2</v>
      </c>
      <c r="AB7">
        <f>IF('Biodiesel Fraction'!$B20,'Biodiesel Fraction'!AB30,0)</f>
        <v>5.3318519885702638E-2</v>
      </c>
      <c r="AC7">
        <f>IF('Biodiesel Fraction'!$B20,'Biodiesel Fraction'!AC30,0)</f>
        <v>5.309356591137078E-2</v>
      </c>
      <c r="AD7">
        <f>IF('Biodiesel Fraction'!$B20,'Biodiesel Fraction'!AD30,0)</f>
        <v>5.2878383379889461E-2</v>
      </c>
      <c r="AE7">
        <f>IF('Biodiesel Fraction'!$B20,'Biodiesel Fraction'!AE30,0)</f>
        <v>5.2583208138413488E-2</v>
      </c>
      <c r="AF7">
        <f>IF('Biodiesel Fraction'!$B20,'Biodiesel Fraction'!AF30,0)</f>
        <v>5.2384231902888823E-2</v>
      </c>
      <c r="AG7">
        <f>IF('Biodiesel Fraction'!$B20,'Biodiesel Fraction'!AG30,0)</f>
        <v>5.200687583353171E-2</v>
      </c>
      <c r="AH7">
        <f>IF('Biodiesel Fraction'!$B20,'Biodiesel Fraction'!AH30,0)</f>
        <v>5.2038700819600339E-2</v>
      </c>
      <c r="AI7">
        <f>IF('Biodiesel Fraction'!$B20,'Biodiesel Fraction'!AI30,0)</f>
        <v>5.1252159368635877E-2</v>
      </c>
      <c r="AJ7">
        <f>IF('Biodiesel Fraction'!$B20,'Biodiesel Fraction'!AJ30,0)</f>
        <v>5.1579717963334909E-2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B8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</row>
    <row r="5" spans="1:36" x14ac:dyDescent="0.25">
      <c r="A5" t="s">
        <v>152</v>
      </c>
      <c r="B5">
        <f>IF('Biodiesel Fraction'!$B20,1-'Biodiesel Fraction'!B30,1)*(1-B2)</f>
        <v>0.42592503384538088</v>
      </c>
      <c r="C5">
        <f>IF('Biodiesel Fraction'!$B20,1-'Biodiesel Fraction'!C30,1)*(1-C2)</f>
        <v>0.42656091465186202</v>
      </c>
      <c r="D5">
        <f>IF('Biodiesel Fraction'!$B20,1-'Biodiesel Fraction'!C30,1)*(1-D2)</f>
        <v>0.42656091465186202</v>
      </c>
      <c r="E5">
        <f>IF('Biodiesel Fraction'!$B20,1-'Biodiesel Fraction'!E30,1)*(1-E2)</f>
        <v>0.42721323940457295</v>
      </c>
      <c r="F5">
        <f>IF('Biodiesel Fraction'!$B20,1-'Biodiesel Fraction'!F30,1)*(1-F2)</f>
        <v>0.42691777546101572</v>
      </c>
      <c r="G5">
        <f>IF('Biodiesel Fraction'!$B20,1-'Biodiesel Fraction'!G30,1)*(1-G2)</f>
        <v>0.42711142939925689</v>
      </c>
      <c r="H5">
        <f>IF('Biodiesel Fraction'!$B20,1-'Biodiesel Fraction'!H30,1)*(1-H2)</f>
        <v>0.42734146304864556</v>
      </c>
      <c r="I5">
        <f>IF('Biodiesel Fraction'!$B20,1-'Biodiesel Fraction'!I30,1)*(1-I2)</f>
        <v>0.42730226680797673</v>
      </c>
      <c r="J5">
        <f>IF('Biodiesel Fraction'!$B20,1-'Biodiesel Fraction'!J30,1)*(1-J2)</f>
        <v>0.42723916070242568</v>
      </c>
      <c r="K5">
        <f>IF('Biodiesel Fraction'!$B20,1-'Biodiesel Fraction'!K30,1)*(1-K2)</f>
        <v>0.42718215184821673</v>
      </c>
      <c r="L5">
        <f>IF('Biodiesel Fraction'!$B20,1-'Biodiesel Fraction'!L30,1)*(1-L2)</f>
        <v>0.42709053340245473</v>
      </c>
      <c r="M5">
        <f>IF('Biodiesel Fraction'!$B20,1-'Biodiesel Fraction'!M30,1)*(1-M2)</f>
        <v>0.426880082565541</v>
      </c>
      <c r="N5">
        <f>IF('Biodiesel Fraction'!$B20,1-'Biodiesel Fraction'!N30,1)*(1-N2)</f>
        <v>0.42672964977287781</v>
      </c>
      <c r="O5">
        <f>IF('Biodiesel Fraction'!$B20,1-'Biodiesel Fraction'!O30,1)*(1-O2)</f>
        <v>0.42653258265297517</v>
      </c>
      <c r="P5">
        <f>IF('Biodiesel Fraction'!$B20,1-'Biodiesel Fraction'!P30,1)*(1-P2)</f>
        <v>0.42628468379384926</v>
      </c>
      <c r="Q5">
        <f>IF('Biodiesel Fraction'!$B20,1-'Biodiesel Fraction'!Q30,1)*(1-Q2)</f>
        <v>0.42606029927466432</v>
      </c>
      <c r="R5">
        <f>IF('Biodiesel Fraction'!$B20,1-'Biodiesel Fraction'!R30,1)*(1-R2)</f>
        <v>0.4257954612273997</v>
      </c>
      <c r="S5">
        <f>IF('Biodiesel Fraction'!$B20,1-'Biodiesel Fraction'!S30,1)*(1-S2)</f>
        <v>0.42564415111716003</v>
      </c>
      <c r="T5">
        <f>IF('Biodiesel Fraction'!$B20,1-'Biodiesel Fraction'!T30,1)*(1-T2)</f>
        <v>0.42557433550706308</v>
      </c>
      <c r="U5">
        <f>IF('Biodiesel Fraction'!$B20,1-'Biodiesel Fraction'!U30,1)*(1-U2)</f>
        <v>0.42557690523683639</v>
      </c>
      <c r="V5">
        <f>IF('Biodiesel Fraction'!$B20,1-'Biodiesel Fraction'!V30,1)*(1-V2)</f>
        <v>0.4255863043734629</v>
      </c>
      <c r="W5">
        <f>IF('Biodiesel Fraction'!$B20,1-'Biodiesel Fraction'!W30,1)*(1-W2)</f>
        <v>0.42563548332519485</v>
      </c>
      <c r="X5">
        <f>IF('Biodiesel Fraction'!$B20,1-'Biodiesel Fraction'!X30,1)*(1-X2)</f>
        <v>0.42564778132826819</v>
      </c>
      <c r="Y5">
        <f>IF('Biodiesel Fraction'!$B20,1-'Biodiesel Fraction'!Y30,1)*(1-Y2)</f>
        <v>0.42575651688761779</v>
      </c>
      <c r="Z5">
        <f>IF('Biodiesel Fraction'!$B20,1-'Biodiesel Fraction'!Z30,1)*(1-Z2)</f>
        <v>0.42581408046791036</v>
      </c>
      <c r="AA5">
        <f>IF('Biodiesel Fraction'!$B20,1-'Biodiesel Fraction'!AA30,1)*(1-AA2)</f>
        <v>0.42585631358526366</v>
      </c>
      <c r="AB5">
        <f>IF('Biodiesel Fraction'!$B20,1-'Biodiesel Fraction'!AB30,1)*(1-AB2)</f>
        <v>0.42600666605143372</v>
      </c>
      <c r="AC5">
        <f>IF('Biodiesel Fraction'!$B20,1-'Biodiesel Fraction'!AC30,1)*(1-AC2)</f>
        <v>0.42610789533988308</v>
      </c>
      <c r="AD5">
        <f>IF('Biodiesel Fraction'!$B20,1-'Biodiesel Fraction'!AD30,1)*(1-AD2)</f>
        <v>0.42620472747904969</v>
      </c>
      <c r="AE5">
        <f>IF('Biodiesel Fraction'!$B20,1-'Biodiesel Fraction'!AE30,1)*(1-AE2)</f>
        <v>0.42633755633771392</v>
      </c>
      <c r="AF5">
        <f>IF('Biodiesel Fraction'!$B20,1-'Biodiesel Fraction'!AF30,1)*(1-AF2)</f>
        <v>0.42642709564369996</v>
      </c>
      <c r="AG5">
        <f>IF('Biodiesel Fraction'!$B20,1-'Biodiesel Fraction'!AG30,1)*(1-AG2)</f>
        <v>0.42659690587491067</v>
      </c>
      <c r="AH5">
        <f>IF('Biodiesel Fraction'!$B20,1-'Biodiesel Fraction'!AH30,1)*(1-AH2)</f>
        <v>0.42658258463117976</v>
      </c>
      <c r="AI5">
        <f>IF('Biodiesel Fraction'!$B20,1-'Biodiesel Fraction'!AI30,1)*(1-AI2)</f>
        <v>0.42693652828411377</v>
      </c>
      <c r="AJ5">
        <f>IF('Biodiesel Fraction'!$B20,1-'Biodiesel Fraction'!AJ30,1)*(1-AJ2)</f>
        <v>0.42678912691649923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156</v>
      </c>
      <c r="B7">
        <f>IF('Biodiesel Fraction'!$B20,'Biodiesel Fraction'!B30,0)*(1-B2)</f>
        <v>2.4074966154619029E-2</v>
      </c>
      <c r="C7">
        <f>IF('Biodiesel Fraction'!$B20,'Biodiesel Fraction'!C30,0)*(1-C2)</f>
        <v>2.343908534813794E-2</v>
      </c>
      <c r="D7">
        <f>IF('Biodiesel Fraction'!$B20,'Biodiesel Fraction'!C30,0)*(1-D2)</f>
        <v>2.343908534813794E-2</v>
      </c>
      <c r="E7">
        <f>IF('Biodiesel Fraction'!$B20,'Biodiesel Fraction'!E30,0)*(1-E2)</f>
        <v>2.2786760595426989E-2</v>
      </c>
      <c r="F7">
        <f>IF('Biodiesel Fraction'!$B20,'Biodiesel Fraction'!F30,0)*(1-F2)</f>
        <v>2.3082224538984227E-2</v>
      </c>
      <c r="G7">
        <f>IF('Biodiesel Fraction'!$B20,'Biodiesel Fraction'!G30,0)*(1-G2)</f>
        <v>2.2888570600743074E-2</v>
      </c>
      <c r="H7">
        <f>IF('Biodiesel Fraction'!$B20,'Biodiesel Fraction'!H30,0)*(1-H2)</f>
        <v>2.2658536951354398E-2</v>
      </c>
      <c r="I7">
        <f>IF('Biodiesel Fraction'!$B20,'Biodiesel Fraction'!I30,0)*(1-I2)</f>
        <v>2.2697733192023225E-2</v>
      </c>
      <c r="J7">
        <f>IF('Biodiesel Fraction'!$B20,'Biodiesel Fraction'!J30,0)*(1-J2)</f>
        <v>2.2760839297574255E-2</v>
      </c>
      <c r="K7">
        <f>IF('Biodiesel Fraction'!$B20,'Biodiesel Fraction'!K30,0)*(1-K2)</f>
        <v>2.2817848151783247E-2</v>
      </c>
      <c r="L7">
        <f>IF('Biodiesel Fraction'!$B20,'Biodiesel Fraction'!L30,0)*(1-L2)</f>
        <v>2.2909466597545228E-2</v>
      </c>
      <c r="M7">
        <f>IF('Biodiesel Fraction'!$B20,'Biodiesel Fraction'!M30,0)*(1-M2)</f>
        <v>2.3119917434458962E-2</v>
      </c>
      <c r="N7">
        <f>IF('Biodiesel Fraction'!$B20,'Biodiesel Fraction'!N30,0)*(1-N2)</f>
        <v>2.327035022712216E-2</v>
      </c>
      <c r="O7">
        <f>IF('Biodiesel Fraction'!$B20,'Biodiesel Fraction'!O30,0)*(1-O2)</f>
        <v>2.3467417347024771E-2</v>
      </c>
      <c r="P7">
        <f>IF('Biodiesel Fraction'!$B20,'Biodiesel Fraction'!P30,0)*(1-P2)</f>
        <v>2.3715316206150711E-2</v>
      </c>
      <c r="Q7">
        <f>IF('Biodiesel Fraction'!$B20,'Biodiesel Fraction'!Q30,0)*(1-Q2)</f>
        <v>2.3939700725335664E-2</v>
      </c>
      <c r="R7">
        <f>IF('Biodiesel Fraction'!$B20,'Biodiesel Fraction'!R30,0)*(1-R2)</f>
        <v>2.4204538772600294E-2</v>
      </c>
      <c r="S7">
        <f>IF('Biodiesel Fraction'!$B20,'Biodiesel Fraction'!S30,0)*(1-S2)</f>
        <v>2.4355848882839953E-2</v>
      </c>
      <c r="T7">
        <f>IF('Biodiesel Fraction'!$B20,'Biodiesel Fraction'!T30,0)*(1-T2)</f>
        <v>2.4425664492936875E-2</v>
      </c>
      <c r="U7">
        <f>IF('Biodiesel Fraction'!$B20,'Biodiesel Fraction'!U30,0)*(1-U2)</f>
        <v>2.4423094763163615E-2</v>
      </c>
      <c r="V7">
        <f>IF('Biodiesel Fraction'!$B20,'Biodiesel Fraction'!V30,0)*(1-V2)</f>
        <v>2.4413695626537096E-2</v>
      </c>
      <c r="W7">
        <f>IF('Biodiesel Fraction'!$B20,'Biodiesel Fraction'!W30,0)*(1-W2)</f>
        <v>2.4364516674805145E-2</v>
      </c>
      <c r="X7">
        <f>IF('Biodiesel Fraction'!$B20,'Biodiesel Fraction'!X30,0)*(1-X2)</f>
        <v>2.4352218671731804E-2</v>
      </c>
      <c r="Y7">
        <f>IF('Biodiesel Fraction'!$B20,'Biodiesel Fraction'!Y30,0)*(1-Y2)</f>
        <v>2.4243483112382166E-2</v>
      </c>
      <c r="Z7">
        <f>IF('Biodiesel Fraction'!$B20,'Biodiesel Fraction'!Z30,0)*(1-Z2)</f>
        <v>2.4185919532089567E-2</v>
      </c>
      <c r="AA7">
        <f>IF('Biodiesel Fraction'!$B20,'Biodiesel Fraction'!AA30,0)*(1-AA2)</f>
        <v>2.4143686414736298E-2</v>
      </c>
      <c r="AB7">
        <f>IF('Biodiesel Fraction'!$B20,'Biodiesel Fraction'!AB30,0)*(1-AB2)</f>
        <v>2.3993333948566186E-2</v>
      </c>
      <c r="AC7">
        <f>IF('Biodiesel Fraction'!$B20,'Biodiesel Fraction'!AC30,0)*(1-AC2)</f>
        <v>2.3892104660116847E-2</v>
      </c>
      <c r="AD7">
        <f>IF('Biodiesel Fraction'!$B20,'Biodiesel Fraction'!AD30,0)*(1-AD2)</f>
        <v>2.3795272520950254E-2</v>
      </c>
      <c r="AE7">
        <f>IF('Biodiesel Fraction'!$B20,'Biodiesel Fraction'!AE30,0)*(1-AE2)</f>
        <v>2.3662443662286068E-2</v>
      </c>
      <c r="AF7">
        <f>IF('Biodiesel Fraction'!$B20,'Biodiesel Fraction'!AF30,0)*(1-AF2)</f>
        <v>2.3572904356299967E-2</v>
      </c>
      <c r="AG7">
        <f>IF('Biodiesel Fraction'!$B20,'Biodiesel Fraction'!AG30,0)*(1-AG2)</f>
        <v>2.3403094125089268E-2</v>
      </c>
      <c r="AH7">
        <f>IF('Biodiesel Fraction'!$B20,'Biodiesel Fraction'!AH30,0)*(1-AH2)</f>
        <v>2.3417415368820152E-2</v>
      </c>
      <c r="AI7">
        <f>IF('Biodiesel Fraction'!$B20,'Biodiesel Fraction'!AI30,0)*(1-AI2)</f>
        <v>2.3063471715886144E-2</v>
      </c>
      <c r="AJ7">
        <f>IF('Biodiesel Fraction'!$B20,'Biodiesel Fraction'!AJ30,0)*(1-AJ2)</f>
        <v>2.3210873083500706E-2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H1"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abSelected="1" topLeftCell="H1" workbookViewId="0">
      <selection activeCell="C4" sqref="C4:AJ6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 s="11">
        <f>'AEO 37'!C34/SUM('AEO 37'!C34,'AEO 37'!C38)</f>
        <v>0.99941900465433808</v>
      </c>
      <c r="C4" s="11">
        <f>'AEO 37'!D34/SUM('AEO 37'!D34,'AEO 37'!D38)</f>
        <v>0.99920164597720829</v>
      </c>
      <c r="D4" s="11">
        <f>'AEO 37'!E34/SUM('AEO 37'!E34,'AEO 37'!E38)</f>
        <v>0.99675129165757548</v>
      </c>
      <c r="E4" s="11">
        <f>'AEO 37'!F34/SUM('AEO 37'!F34,'AEO 37'!F38)</f>
        <v>0.99534986235777645</v>
      </c>
      <c r="F4" s="11">
        <f>'AEO 37'!G34/SUM('AEO 37'!G34,'AEO 37'!G38)</f>
        <v>0.99373573136281546</v>
      </c>
      <c r="G4" s="11">
        <f>'AEO 37'!H34/SUM('AEO 37'!H34,'AEO 37'!H38)</f>
        <v>0.99216252607648459</v>
      </c>
      <c r="H4" s="11">
        <f>'AEO 37'!I34/SUM('AEO 37'!I34,'AEO 37'!I38)</f>
        <v>0.98885183767768692</v>
      </c>
      <c r="I4" s="11">
        <f>'AEO 37'!J34/SUM('AEO 37'!J34,'AEO 37'!J38)</f>
        <v>0.98315512096689184</v>
      </c>
      <c r="J4" s="11">
        <f>'AEO 37'!K34/SUM('AEO 37'!K34,'AEO 37'!K38)</f>
        <v>0.97611523628529939</v>
      </c>
      <c r="K4" s="11">
        <f>'AEO 37'!L34/SUM('AEO 37'!L34,'AEO 37'!L38)</f>
        <v>0.96689462538412996</v>
      </c>
      <c r="L4" s="11">
        <f>'AEO 37'!M34/SUM('AEO 37'!M34,'AEO 37'!M38)</f>
        <v>0.96254415953095085</v>
      </c>
      <c r="M4" s="11">
        <f>'AEO 37'!N34/SUM('AEO 37'!N34,'AEO 37'!N38)</f>
        <v>0.95593410969351378</v>
      </c>
      <c r="N4" s="11">
        <f>'AEO 37'!O34/SUM('AEO 37'!O34,'AEO 37'!O38)</f>
        <v>0.95118452057452452</v>
      </c>
      <c r="O4" s="11">
        <f>'AEO 37'!P34/SUM('AEO 37'!P34,'AEO 37'!P38)</f>
        <v>0.94714227124025074</v>
      </c>
      <c r="P4" s="11">
        <f>'AEO 37'!Q34/SUM('AEO 37'!Q34,'AEO 37'!Q38)</f>
        <v>0.94244366767001353</v>
      </c>
      <c r="Q4" s="11">
        <f>'AEO 37'!R34/SUM('AEO 37'!R34,'AEO 37'!R38)</f>
        <v>0.94235795573168712</v>
      </c>
      <c r="R4" s="11">
        <f>'AEO 37'!S34/SUM('AEO 37'!S34,'AEO 37'!S38)</f>
        <v>0.93954467721141133</v>
      </c>
      <c r="S4" s="11">
        <f>'AEO 37'!T34/SUM('AEO 37'!T34,'AEO 37'!T38)</f>
        <v>0.93367221055888439</v>
      </c>
      <c r="T4" s="11">
        <f>'AEO 37'!U34/SUM('AEO 37'!U34,'AEO 37'!U38)</f>
        <v>0.92773704238488797</v>
      </c>
      <c r="U4" s="11">
        <f>'AEO 37'!V34/SUM('AEO 37'!V34,'AEO 37'!V38)</f>
        <v>0.92188594302769478</v>
      </c>
      <c r="V4" s="11">
        <f>'AEO 37'!W34/SUM('AEO 37'!W34,'AEO 37'!W38)</f>
        <v>0.91821760690051224</v>
      </c>
      <c r="W4" s="11">
        <f>'AEO 37'!X34/SUM('AEO 37'!X34,'AEO 37'!X38)</f>
        <v>0.91455342310615073</v>
      </c>
      <c r="X4" s="11">
        <f>'AEO 37'!Y34/SUM('AEO 37'!Y34,'AEO 37'!Y38)</f>
        <v>0.91189416079176688</v>
      </c>
      <c r="Y4" s="11">
        <f>'AEO 37'!Z34/SUM('AEO 37'!Z34,'AEO 37'!Z38)</f>
        <v>0.91006218641296421</v>
      </c>
      <c r="Z4" s="11">
        <f>'AEO 37'!AA34/SUM('AEO 37'!AA34,'AEO 37'!AA38)</f>
        <v>0.90970976664790526</v>
      </c>
      <c r="AA4" s="11">
        <f>'AEO 37'!AB34/SUM('AEO 37'!AB34,'AEO 37'!AB38)</f>
        <v>0.90986663333257511</v>
      </c>
      <c r="AB4" s="11">
        <f>'AEO 37'!AC34/SUM('AEO 37'!AC34,'AEO 37'!AC38)</f>
        <v>0.91075174972042339</v>
      </c>
      <c r="AC4" s="11">
        <f>'AEO 37'!AD34/SUM('AEO 37'!AD34,'AEO 37'!AD38)</f>
        <v>0.91196160193706444</v>
      </c>
      <c r="AD4" s="11">
        <f>'AEO 37'!AE34/SUM('AEO 37'!AE34,'AEO 37'!AE38)</f>
        <v>0.9158988832670103</v>
      </c>
      <c r="AE4" s="11">
        <f>'AEO 37'!AF34/SUM('AEO 37'!AF34,'AEO 37'!AF38)</f>
        <v>0.9125502316852816</v>
      </c>
      <c r="AF4" s="11">
        <f>'AEO 37'!AG34/SUM('AEO 37'!AG34,'AEO 37'!AG38)</f>
        <v>0.90975901191099651</v>
      </c>
      <c r="AG4" s="11">
        <f>'AEO 37'!AH34/SUM('AEO 37'!AH34,'AEO 37'!AH38)</f>
        <v>0.91051525172433223</v>
      </c>
      <c r="AH4" s="11">
        <f>'AEO 37'!AI34/SUM('AEO 37'!AI34,'AEO 37'!AI38)</f>
        <v>0.92102526884361802</v>
      </c>
      <c r="AI4" s="11">
        <f>'AEO 37'!AJ34/SUM('AEO 37'!AJ34,'AEO 37'!AJ38)</f>
        <v>0.93392380137539577</v>
      </c>
      <c r="AJ4" s="11">
        <f>'AEO 37'!AK34/SUM('AEO 37'!AK34,'AEO 37'!AK38)</f>
        <v>0.93560274248398079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 s="11">
        <f>'AEO 37'!C38/SUM('AEO 37'!C34,'AEO 37'!C38)</f>
        <v>5.8099534566197816E-4</v>
      </c>
      <c r="C6" s="11">
        <f>'AEO 37'!D38/SUM('AEO 37'!D34,'AEO 37'!D38)</f>
        <v>7.9835402279179095E-4</v>
      </c>
      <c r="D6" s="11">
        <f>'AEO 37'!E38/SUM('AEO 37'!E34,'AEO 37'!E38)</f>
        <v>3.2487083424246354E-3</v>
      </c>
      <c r="E6" s="11">
        <f>'AEO 37'!F38/SUM('AEO 37'!F34,'AEO 37'!F38)</f>
        <v>4.6501376422235932E-3</v>
      </c>
      <c r="F6" s="11">
        <f>'AEO 37'!G38/SUM('AEO 37'!G34,'AEO 37'!G38)</f>
        <v>6.2642686371845828E-3</v>
      </c>
      <c r="G6" s="11">
        <f>'AEO 37'!H38/SUM('AEO 37'!H34,'AEO 37'!H38)</f>
        <v>7.8374739235155134E-3</v>
      </c>
      <c r="H6" s="11">
        <f>'AEO 37'!I38/SUM('AEO 37'!I34,'AEO 37'!I38)</f>
        <v>1.1148162322313061E-2</v>
      </c>
      <c r="I6" s="11">
        <f>'AEO 37'!J38/SUM('AEO 37'!J34,'AEO 37'!J38)</f>
        <v>1.6844879033108131E-2</v>
      </c>
      <c r="J6" s="11">
        <f>'AEO 37'!K38/SUM('AEO 37'!K34,'AEO 37'!K38)</f>
        <v>2.3884763714700621E-2</v>
      </c>
      <c r="K6" s="11">
        <f>'AEO 37'!L38/SUM('AEO 37'!L34,'AEO 37'!L38)</f>
        <v>3.3105374615869994E-2</v>
      </c>
      <c r="L6" s="11">
        <f>'AEO 37'!M38/SUM('AEO 37'!M34,'AEO 37'!M38)</f>
        <v>3.7455840469049144E-2</v>
      </c>
      <c r="M6" s="11">
        <f>'AEO 37'!N38/SUM('AEO 37'!N34,'AEO 37'!N38)</f>
        <v>4.4065890306486249E-2</v>
      </c>
      <c r="N6" s="11">
        <f>'AEO 37'!O38/SUM('AEO 37'!O34,'AEO 37'!O38)</f>
        <v>4.88154794254754E-2</v>
      </c>
      <c r="O6" s="11">
        <f>'AEO 37'!P38/SUM('AEO 37'!P34,'AEO 37'!P38)</f>
        <v>5.2857728759749187E-2</v>
      </c>
      <c r="P6" s="11">
        <f>'AEO 37'!Q38/SUM('AEO 37'!Q34,'AEO 37'!Q38)</f>
        <v>5.755633232998647E-2</v>
      </c>
      <c r="Q6" s="11">
        <f>'AEO 37'!R38/SUM('AEO 37'!R34,'AEO 37'!R38)</f>
        <v>5.7642044268312799E-2</v>
      </c>
      <c r="R6" s="11">
        <f>'AEO 37'!S38/SUM('AEO 37'!S34,'AEO 37'!S38)</f>
        <v>6.0455322788588624E-2</v>
      </c>
      <c r="S6" s="11">
        <f>'AEO 37'!T38/SUM('AEO 37'!T34,'AEO 37'!T38)</f>
        <v>6.6327789441115656E-2</v>
      </c>
      <c r="T6" s="11">
        <f>'AEO 37'!U38/SUM('AEO 37'!U34,'AEO 37'!U38)</f>
        <v>7.2262957615111922E-2</v>
      </c>
      <c r="U6" s="11">
        <f>'AEO 37'!V38/SUM('AEO 37'!V34,'AEO 37'!V38)</f>
        <v>7.8114056972305196E-2</v>
      </c>
      <c r="V6" s="11">
        <f>'AEO 37'!W38/SUM('AEO 37'!W34,'AEO 37'!W38)</f>
        <v>8.1782393099487677E-2</v>
      </c>
      <c r="W6" s="11">
        <f>'AEO 37'!X38/SUM('AEO 37'!X34,'AEO 37'!X38)</f>
        <v>8.5446576893849213E-2</v>
      </c>
      <c r="X6" s="11">
        <f>'AEO 37'!Y38/SUM('AEO 37'!Y34,'AEO 37'!Y38)</f>
        <v>8.81058392082332E-2</v>
      </c>
      <c r="Y6" s="11">
        <f>'AEO 37'!Z38/SUM('AEO 37'!Z34,'AEO 37'!Z38)</f>
        <v>8.9937813587035828E-2</v>
      </c>
      <c r="Z6" s="11">
        <f>'AEO 37'!AA38/SUM('AEO 37'!AA34,'AEO 37'!AA38)</f>
        <v>9.0290233352094726E-2</v>
      </c>
      <c r="AA6" s="11">
        <f>'AEO 37'!AB38/SUM('AEO 37'!AB34,'AEO 37'!AB38)</f>
        <v>9.0133366667424927E-2</v>
      </c>
      <c r="AB6" s="11">
        <f>'AEO 37'!AC38/SUM('AEO 37'!AC34,'AEO 37'!AC38)</f>
        <v>8.9248250279576571E-2</v>
      </c>
      <c r="AC6" s="11">
        <f>'AEO 37'!AD38/SUM('AEO 37'!AD34,'AEO 37'!AD38)</f>
        <v>8.8038398062935591E-2</v>
      </c>
      <c r="AD6" s="11">
        <f>'AEO 37'!AE38/SUM('AEO 37'!AE34,'AEO 37'!AE38)</f>
        <v>8.4101116732989659E-2</v>
      </c>
      <c r="AE6" s="11">
        <f>'AEO 37'!AF38/SUM('AEO 37'!AF34,'AEO 37'!AF38)</f>
        <v>8.7449768314718387E-2</v>
      </c>
      <c r="AF6" s="11">
        <f>'AEO 37'!AG38/SUM('AEO 37'!AG34,'AEO 37'!AG38)</f>
        <v>9.0240988089003382E-2</v>
      </c>
      <c r="AG6" s="11">
        <f>'AEO 37'!AH38/SUM('AEO 37'!AH34,'AEO 37'!AH38)</f>
        <v>8.9484748275667853E-2</v>
      </c>
      <c r="AH6" s="11">
        <f>'AEO 37'!AI38/SUM('AEO 37'!AI34,'AEO 37'!AI38)</f>
        <v>7.8974731156381928E-2</v>
      </c>
      <c r="AI6" s="11">
        <f>'AEO 37'!AJ38/SUM('AEO 37'!AJ34,'AEO 37'!AJ38)</f>
        <v>6.6076198624604232E-2</v>
      </c>
      <c r="AJ6" s="11">
        <f>'AEO 37'!AK38/SUM('AEO 37'!AK34,'AEO 37'!AK38)</f>
        <v>6.4397257516019143E-2</v>
      </c>
    </row>
    <row r="7" spans="1:36" x14ac:dyDescent="0.2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H1" workbookViewId="0">
      <selection activeCell="C7" sqref="C7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f>IF('Biodiesel Fraction'!$B21,1-'Biodiesel Fraction'!B30,1)</f>
        <v>0.94650007521195767</v>
      </c>
      <c r="C5">
        <f>IF('Biodiesel Fraction'!$B21,1-'Biodiesel Fraction'!C30,1)</f>
        <v>0.94791314367080459</v>
      </c>
      <c r="D5">
        <f>IF('Biodiesel Fraction'!$B21,1-'Biodiesel Fraction'!C30,1)</f>
        <v>0.94791314367080459</v>
      </c>
      <c r="E5">
        <f>IF('Biodiesel Fraction'!$B21,1-'Biodiesel Fraction'!E30,1)</f>
        <v>0.94936275423238448</v>
      </c>
      <c r="F5">
        <f>IF('Biodiesel Fraction'!$B21,1-'Biodiesel Fraction'!F30,1)</f>
        <v>0.94870616769114613</v>
      </c>
      <c r="G5">
        <f>IF('Biodiesel Fraction'!$B21,1-'Biodiesel Fraction'!G30,1)</f>
        <v>0.94913650977612651</v>
      </c>
      <c r="H5">
        <f>IF('Biodiesel Fraction'!$B21,1-'Biodiesel Fraction'!H30,1)</f>
        <v>0.94964769566365692</v>
      </c>
      <c r="I5">
        <f>IF('Biodiesel Fraction'!$B21,1-'Biodiesel Fraction'!I30,1)</f>
        <v>0.9495605929066151</v>
      </c>
      <c r="J5">
        <f>IF('Biodiesel Fraction'!$B21,1-'Biodiesel Fraction'!J30,1)</f>
        <v>0.94942035711650163</v>
      </c>
      <c r="K5">
        <f>IF('Biodiesel Fraction'!$B21,1-'Biodiesel Fraction'!K30,1)</f>
        <v>0.94929367077381499</v>
      </c>
      <c r="L5">
        <f>IF('Biodiesel Fraction'!$B21,1-'Biodiesel Fraction'!L30,1)</f>
        <v>0.94909007422767722</v>
      </c>
      <c r="M5">
        <f>IF('Biodiesel Fraction'!$B21,1-'Biodiesel Fraction'!M30,1)</f>
        <v>0.94862240570120226</v>
      </c>
      <c r="N5">
        <f>IF('Biodiesel Fraction'!$B21,1-'Biodiesel Fraction'!N30,1)</f>
        <v>0.94828811060639517</v>
      </c>
      <c r="O5">
        <f>IF('Biodiesel Fraction'!$B21,1-'Biodiesel Fraction'!O30,1)</f>
        <v>0.94785018367327822</v>
      </c>
      <c r="P5">
        <f>IF('Biodiesel Fraction'!$B21,1-'Biodiesel Fraction'!P30,1)</f>
        <v>0.94729929731966511</v>
      </c>
      <c r="Q5">
        <f>IF('Biodiesel Fraction'!$B21,1-'Biodiesel Fraction'!Q30,1)</f>
        <v>0.94680066505480964</v>
      </c>
      <c r="R5">
        <f>IF('Biodiesel Fraction'!$B21,1-'Biodiesel Fraction'!R30,1)</f>
        <v>0.94621213606088828</v>
      </c>
      <c r="S5">
        <f>IF('Biodiesel Fraction'!$B21,1-'Biodiesel Fraction'!S30,1)</f>
        <v>0.94587589137146677</v>
      </c>
      <c r="T5">
        <f>IF('Biodiesel Fraction'!$B21,1-'Biodiesel Fraction'!T30,1)</f>
        <v>0.94572074557125141</v>
      </c>
      <c r="U5">
        <f>IF('Biodiesel Fraction'!$B21,1-'Biodiesel Fraction'!U30,1)</f>
        <v>0.94572645608185868</v>
      </c>
      <c r="V5">
        <f>IF('Biodiesel Fraction'!$B21,1-'Biodiesel Fraction'!V30,1)</f>
        <v>0.94574734305213981</v>
      </c>
      <c r="W5">
        <f>IF('Biodiesel Fraction'!$B21,1-'Biodiesel Fraction'!W30,1)</f>
        <v>0.94585662961154415</v>
      </c>
      <c r="X5">
        <f>IF('Biodiesel Fraction'!$B21,1-'Biodiesel Fraction'!X30,1)</f>
        <v>0.9458839585072627</v>
      </c>
      <c r="Y5">
        <f>IF('Biodiesel Fraction'!$B21,1-'Biodiesel Fraction'!Y30,1)</f>
        <v>0.94612559308359523</v>
      </c>
      <c r="Z5">
        <f>IF('Biodiesel Fraction'!$B21,1-'Biodiesel Fraction'!Z30,1)</f>
        <v>0.94625351215091202</v>
      </c>
      <c r="AA5">
        <f>IF('Biodiesel Fraction'!$B21,1-'Biodiesel Fraction'!AA30,1)</f>
        <v>0.94634736352280824</v>
      </c>
      <c r="AB5">
        <f>IF('Biodiesel Fraction'!$B21,1-'Biodiesel Fraction'!AB30,1)</f>
        <v>0.94668148011429731</v>
      </c>
      <c r="AC5">
        <f>IF('Biodiesel Fraction'!$B21,1-'Biodiesel Fraction'!AC30,1)</f>
        <v>0.94690643408862918</v>
      </c>
      <c r="AD5">
        <f>IF('Biodiesel Fraction'!$B21,1-'Biodiesel Fraction'!AD30,1)</f>
        <v>0.94712161662011052</v>
      </c>
      <c r="AE5">
        <f>IF('Biodiesel Fraction'!$B21,1-'Biodiesel Fraction'!AE30,1)</f>
        <v>0.94741679186158656</v>
      </c>
      <c r="AF5">
        <f>IF('Biodiesel Fraction'!$B21,1-'Biodiesel Fraction'!AF30,1)</f>
        <v>0.94761576809711112</v>
      </c>
      <c r="AG5">
        <f>IF('Biodiesel Fraction'!$B21,1-'Biodiesel Fraction'!AG30,1)</f>
        <v>0.9479931241664683</v>
      </c>
      <c r="AH5">
        <f>IF('Biodiesel Fraction'!$B21,1-'Biodiesel Fraction'!AH30,1)</f>
        <v>0.94796129918039962</v>
      </c>
      <c r="AI5">
        <f>IF('Biodiesel Fraction'!$B21,1-'Biodiesel Fraction'!AI30,1)</f>
        <v>0.94874784063136408</v>
      </c>
      <c r="AJ5">
        <f>IF('Biodiesel Fraction'!$B21,1-'Biodiesel Fraction'!AJ30,1)</f>
        <v>0.94842028203666506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156</v>
      </c>
      <c r="B7">
        <f>IF('Biodiesel Fraction'!$B21,'Biodiesel Fraction'!B30,0)</f>
        <v>5.3499924788042295E-2</v>
      </c>
      <c r="C7">
        <f>IF('Biodiesel Fraction'!$B21,'Biodiesel Fraction'!C30,0)</f>
        <v>5.2086856329195429E-2</v>
      </c>
      <c r="D7">
        <f>IF('Biodiesel Fraction'!$B21,'Biodiesel Fraction'!C30,0)</f>
        <v>5.2086856329195429E-2</v>
      </c>
      <c r="E7">
        <f>IF('Biodiesel Fraction'!$B21,'Biodiesel Fraction'!E30,0)</f>
        <v>5.0637245767615538E-2</v>
      </c>
      <c r="F7">
        <f>IF('Biodiesel Fraction'!$B21,'Biodiesel Fraction'!F30,0)</f>
        <v>5.1293832308853843E-2</v>
      </c>
      <c r="G7">
        <f>IF('Biodiesel Fraction'!$B21,'Biodiesel Fraction'!G30,0)</f>
        <v>5.08634902238735E-2</v>
      </c>
      <c r="H7">
        <f>IF('Biodiesel Fraction'!$B21,'Biodiesel Fraction'!H30,0)</f>
        <v>5.0352304336343114E-2</v>
      </c>
      <c r="I7">
        <f>IF('Biodiesel Fraction'!$B21,'Biodiesel Fraction'!I30,0)</f>
        <v>5.0439407093384951E-2</v>
      </c>
      <c r="J7">
        <f>IF('Biodiesel Fraction'!$B21,'Biodiesel Fraction'!J30,0)</f>
        <v>5.0579642883498352E-2</v>
      </c>
      <c r="K7">
        <f>IF('Biodiesel Fraction'!$B21,'Biodiesel Fraction'!K30,0)</f>
        <v>5.0706329226184996E-2</v>
      </c>
      <c r="L7">
        <f>IF('Biodiesel Fraction'!$B21,'Biodiesel Fraction'!L30,0)</f>
        <v>5.0909925772322735E-2</v>
      </c>
      <c r="M7">
        <f>IF('Biodiesel Fraction'!$B21,'Biodiesel Fraction'!M30,0)</f>
        <v>5.1377594298797701E-2</v>
      </c>
      <c r="N7">
        <f>IF('Biodiesel Fraction'!$B21,'Biodiesel Fraction'!N30,0)</f>
        <v>5.1711889393604805E-2</v>
      </c>
      <c r="O7">
        <f>IF('Biodiesel Fraction'!$B21,'Biodiesel Fraction'!O30,0)</f>
        <v>5.2149816326721721E-2</v>
      </c>
      <c r="P7">
        <f>IF('Biodiesel Fraction'!$B21,'Biodiesel Fraction'!P30,0)</f>
        <v>5.2700702680334915E-2</v>
      </c>
      <c r="Q7">
        <f>IF('Biodiesel Fraction'!$B21,'Biodiesel Fraction'!Q30,0)</f>
        <v>5.3199334945190371E-2</v>
      </c>
      <c r="R7">
        <f>IF('Biodiesel Fraction'!$B21,'Biodiesel Fraction'!R30,0)</f>
        <v>5.3787863939111766E-2</v>
      </c>
      <c r="S7">
        <f>IF('Biodiesel Fraction'!$B21,'Biodiesel Fraction'!S30,0)</f>
        <v>5.4124108628533237E-2</v>
      </c>
      <c r="T7">
        <f>IF('Biodiesel Fraction'!$B21,'Biodiesel Fraction'!T30,0)</f>
        <v>5.4279254428748619E-2</v>
      </c>
      <c r="U7">
        <f>IF('Biodiesel Fraction'!$B21,'Biodiesel Fraction'!U30,0)</f>
        <v>5.4273543918141369E-2</v>
      </c>
      <c r="V7">
        <f>IF('Biodiesel Fraction'!$B21,'Biodiesel Fraction'!V30,0)</f>
        <v>5.4252656947860217E-2</v>
      </c>
      <c r="W7">
        <f>IF('Biodiesel Fraction'!$B21,'Biodiesel Fraction'!W30,0)</f>
        <v>5.4143370388455882E-2</v>
      </c>
      <c r="X7">
        <f>IF('Biodiesel Fraction'!$B21,'Biodiesel Fraction'!X30,0)</f>
        <v>5.4116041492737348E-2</v>
      </c>
      <c r="Y7">
        <f>IF('Biodiesel Fraction'!$B21,'Biodiesel Fraction'!Y30,0)</f>
        <v>5.387440691640482E-2</v>
      </c>
      <c r="Z7">
        <f>IF('Biodiesel Fraction'!$B21,'Biodiesel Fraction'!Z30,0)</f>
        <v>5.3746487849087934E-2</v>
      </c>
      <c r="AA7">
        <f>IF('Biodiesel Fraction'!$B21,'Biodiesel Fraction'!AA30,0)</f>
        <v>5.3652636477191783E-2</v>
      </c>
      <c r="AB7">
        <f>IF('Biodiesel Fraction'!$B21,'Biodiesel Fraction'!AB30,0)</f>
        <v>5.3318519885702638E-2</v>
      </c>
      <c r="AC7">
        <f>IF('Biodiesel Fraction'!$B21,'Biodiesel Fraction'!AC30,0)</f>
        <v>5.309356591137078E-2</v>
      </c>
      <c r="AD7">
        <f>IF('Biodiesel Fraction'!$B21,'Biodiesel Fraction'!AD30,0)</f>
        <v>5.2878383379889461E-2</v>
      </c>
      <c r="AE7">
        <f>IF('Biodiesel Fraction'!$B21,'Biodiesel Fraction'!AE30,0)</f>
        <v>5.2583208138413488E-2</v>
      </c>
      <c r="AF7">
        <f>IF('Biodiesel Fraction'!$B21,'Biodiesel Fraction'!AF30,0)</f>
        <v>5.2384231902888823E-2</v>
      </c>
      <c r="AG7">
        <f>IF('Biodiesel Fraction'!$B21,'Biodiesel Fraction'!AG30,0)</f>
        <v>5.200687583353171E-2</v>
      </c>
      <c r="AH7">
        <f>IF('Biodiesel Fraction'!$B21,'Biodiesel Fraction'!AH30,0)</f>
        <v>5.2038700819600339E-2</v>
      </c>
      <c r="AI7">
        <f>IF('Biodiesel Fraction'!$B21,'Biodiesel Fraction'!AI30,0)</f>
        <v>5.1252159368635877E-2</v>
      </c>
      <c r="AJ7">
        <f>IF('Biodiesel Fraction'!$B21,'Biodiesel Fraction'!AJ30,0)</f>
        <v>5.1579717963334909E-2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 s="21">
        <v>0</v>
      </c>
      <c r="C4" s="21">
        <v>0</v>
      </c>
      <c r="D4" s="21">
        <v>0</v>
      </c>
      <c r="E4" s="21">
        <v>0</v>
      </c>
      <c r="F4" s="21">
        <v>0</v>
      </c>
      <c r="G4" s="21">
        <v>0</v>
      </c>
      <c r="H4" s="21">
        <v>0</v>
      </c>
      <c r="I4" s="21">
        <v>0</v>
      </c>
      <c r="J4" s="21">
        <v>0</v>
      </c>
      <c r="K4" s="21">
        <v>0</v>
      </c>
      <c r="L4" s="21">
        <v>0</v>
      </c>
      <c r="M4" s="21">
        <v>0</v>
      </c>
      <c r="N4" s="21">
        <v>0</v>
      </c>
      <c r="O4" s="21">
        <v>0</v>
      </c>
      <c r="P4" s="21">
        <v>0</v>
      </c>
      <c r="Q4" s="21">
        <v>0</v>
      </c>
      <c r="R4" s="21">
        <v>0</v>
      </c>
      <c r="S4" s="21">
        <v>0</v>
      </c>
      <c r="T4" s="21">
        <v>0</v>
      </c>
      <c r="U4" s="21">
        <v>0</v>
      </c>
      <c r="V4" s="21">
        <v>0</v>
      </c>
      <c r="W4" s="21">
        <v>0</v>
      </c>
      <c r="X4" s="21">
        <v>0</v>
      </c>
      <c r="Y4" s="21">
        <v>0</v>
      </c>
      <c r="Z4" s="21">
        <v>0</v>
      </c>
      <c r="AA4" s="21">
        <v>0</v>
      </c>
      <c r="AB4" s="21">
        <v>0</v>
      </c>
      <c r="AC4" s="21">
        <v>0</v>
      </c>
      <c r="AD4" s="21">
        <v>0</v>
      </c>
      <c r="AE4" s="21">
        <v>0</v>
      </c>
      <c r="AF4" s="21">
        <v>0</v>
      </c>
      <c r="AG4" s="21">
        <v>0</v>
      </c>
      <c r="AH4" s="21">
        <v>0</v>
      </c>
      <c r="AI4" s="21">
        <v>0</v>
      </c>
      <c r="AJ4" s="21">
        <v>0</v>
      </c>
    </row>
    <row r="5" spans="1:36" x14ac:dyDescent="0.25">
      <c r="A5" t="s">
        <v>152</v>
      </c>
      <c r="B5">
        <f>IF('Biodiesel Fraction'!$B21,1-'Biodiesel Fraction'!B30,1)*(1-B2)</f>
        <v>0.42592503384538088</v>
      </c>
      <c r="C5">
        <f>IF('Biodiesel Fraction'!$B21,1-'Biodiesel Fraction'!C30,1)*(1-C2)</f>
        <v>0.42656091465186202</v>
      </c>
      <c r="D5">
        <f>IF('Biodiesel Fraction'!$B21,1-'Biodiesel Fraction'!C30,1)*(1-D2)</f>
        <v>0.42656091465186202</v>
      </c>
      <c r="E5">
        <f>IF('Biodiesel Fraction'!$B21,1-'Biodiesel Fraction'!E30,1)*(1-E2)</f>
        <v>0.42721323940457295</v>
      </c>
      <c r="F5">
        <f>IF('Biodiesel Fraction'!$B21,1-'Biodiesel Fraction'!F30,1)*(1-F2)</f>
        <v>0.42691777546101572</v>
      </c>
      <c r="G5">
        <f>IF('Biodiesel Fraction'!$B21,1-'Biodiesel Fraction'!G30,1)*(1-G2)</f>
        <v>0.42711142939925689</v>
      </c>
      <c r="H5">
        <f>IF('Biodiesel Fraction'!$B21,1-'Biodiesel Fraction'!H30,1)*(1-H2)</f>
        <v>0.42734146304864556</v>
      </c>
      <c r="I5">
        <f>IF('Biodiesel Fraction'!$B21,1-'Biodiesel Fraction'!I30,1)*(1-I2)</f>
        <v>0.42730226680797673</v>
      </c>
      <c r="J5">
        <f>IF('Biodiesel Fraction'!$B21,1-'Biodiesel Fraction'!J30,1)*(1-J2)</f>
        <v>0.42723916070242568</v>
      </c>
      <c r="K5">
        <f>IF('Biodiesel Fraction'!$B21,1-'Biodiesel Fraction'!K30,1)*(1-K2)</f>
        <v>0.42718215184821673</v>
      </c>
      <c r="L5">
        <f>IF('Biodiesel Fraction'!$B21,1-'Biodiesel Fraction'!L30,1)*(1-L2)</f>
        <v>0.42709053340245473</v>
      </c>
      <c r="M5">
        <f>IF('Biodiesel Fraction'!$B21,1-'Biodiesel Fraction'!M30,1)*(1-M2)</f>
        <v>0.426880082565541</v>
      </c>
      <c r="N5">
        <f>IF('Biodiesel Fraction'!$B21,1-'Biodiesel Fraction'!N30,1)*(1-N2)</f>
        <v>0.42672964977287781</v>
      </c>
      <c r="O5">
        <f>IF('Biodiesel Fraction'!$B21,1-'Biodiesel Fraction'!O30,1)*(1-O2)</f>
        <v>0.42653258265297517</v>
      </c>
      <c r="P5">
        <f>IF('Biodiesel Fraction'!$B21,1-'Biodiesel Fraction'!P30,1)*(1-P2)</f>
        <v>0.42628468379384926</v>
      </c>
      <c r="Q5">
        <f>IF('Biodiesel Fraction'!$B21,1-'Biodiesel Fraction'!Q30,1)*(1-Q2)</f>
        <v>0.42606029927466432</v>
      </c>
      <c r="R5">
        <f>IF('Biodiesel Fraction'!$B21,1-'Biodiesel Fraction'!R30,1)*(1-R2)</f>
        <v>0.4257954612273997</v>
      </c>
      <c r="S5">
        <f>IF('Biodiesel Fraction'!$B21,1-'Biodiesel Fraction'!S30,1)*(1-S2)</f>
        <v>0.42564415111716003</v>
      </c>
      <c r="T5">
        <f>IF('Biodiesel Fraction'!$B21,1-'Biodiesel Fraction'!T30,1)*(1-T2)</f>
        <v>0.42557433550706308</v>
      </c>
      <c r="U5">
        <f>IF('Biodiesel Fraction'!$B21,1-'Biodiesel Fraction'!U30,1)*(1-U2)</f>
        <v>0.42557690523683639</v>
      </c>
      <c r="V5">
        <f>IF('Biodiesel Fraction'!$B21,1-'Biodiesel Fraction'!V30,1)*(1-V2)</f>
        <v>0.4255863043734629</v>
      </c>
      <c r="W5">
        <f>IF('Biodiesel Fraction'!$B21,1-'Biodiesel Fraction'!W30,1)*(1-W2)</f>
        <v>0.42563548332519485</v>
      </c>
      <c r="X5">
        <f>IF('Biodiesel Fraction'!$B21,1-'Biodiesel Fraction'!X30,1)*(1-X2)</f>
        <v>0.42564778132826819</v>
      </c>
      <c r="Y5">
        <f>IF('Biodiesel Fraction'!$B21,1-'Biodiesel Fraction'!Y30,1)*(1-Y2)</f>
        <v>0.42575651688761779</v>
      </c>
      <c r="Z5">
        <f>IF('Biodiesel Fraction'!$B21,1-'Biodiesel Fraction'!Z30,1)*(1-Z2)</f>
        <v>0.42581408046791036</v>
      </c>
      <c r="AA5">
        <f>IF('Biodiesel Fraction'!$B21,1-'Biodiesel Fraction'!AA30,1)*(1-AA2)</f>
        <v>0.42585631358526366</v>
      </c>
      <c r="AB5">
        <f>IF('Biodiesel Fraction'!$B21,1-'Biodiesel Fraction'!AB30,1)*(1-AB2)</f>
        <v>0.42600666605143372</v>
      </c>
      <c r="AC5">
        <f>IF('Biodiesel Fraction'!$B21,1-'Biodiesel Fraction'!AC30,1)*(1-AC2)</f>
        <v>0.42610789533988308</v>
      </c>
      <c r="AD5">
        <f>IF('Biodiesel Fraction'!$B21,1-'Biodiesel Fraction'!AD30,1)*(1-AD2)</f>
        <v>0.42620472747904969</v>
      </c>
      <c r="AE5">
        <f>IF('Biodiesel Fraction'!$B21,1-'Biodiesel Fraction'!AE30,1)*(1-AE2)</f>
        <v>0.42633755633771392</v>
      </c>
      <c r="AF5">
        <f>IF('Biodiesel Fraction'!$B21,1-'Biodiesel Fraction'!AF30,1)*(1-AF2)</f>
        <v>0.42642709564369996</v>
      </c>
      <c r="AG5">
        <f>IF('Biodiesel Fraction'!$B21,1-'Biodiesel Fraction'!AG30,1)*(1-AG2)</f>
        <v>0.42659690587491067</v>
      </c>
      <c r="AH5">
        <f>IF('Biodiesel Fraction'!$B21,1-'Biodiesel Fraction'!AH30,1)*(1-AH2)</f>
        <v>0.42658258463117976</v>
      </c>
      <c r="AI5">
        <f>IF('Biodiesel Fraction'!$B21,1-'Biodiesel Fraction'!AI30,1)*(1-AI2)</f>
        <v>0.42693652828411377</v>
      </c>
      <c r="AJ5">
        <f>IF('Biodiesel Fraction'!$B21,1-'Biodiesel Fraction'!AJ30,1)*(1-AJ2)</f>
        <v>0.42678912691649923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156</v>
      </c>
      <c r="B7">
        <f>IF('Biodiesel Fraction'!$B21,'Biodiesel Fraction'!B30,0)*(1-B2)</f>
        <v>2.4074966154619029E-2</v>
      </c>
      <c r="C7">
        <f>IF('Biodiesel Fraction'!$B21,'Biodiesel Fraction'!C30,0)*(1-C2)</f>
        <v>2.343908534813794E-2</v>
      </c>
      <c r="D7">
        <f>IF('Biodiesel Fraction'!$B21,'Biodiesel Fraction'!C30,0)*(1-D2)</f>
        <v>2.343908534813794E-2</v>
      </c>
      <c r="E7">
        <f>IF('Biodiesel Fraction'!$B21,'Biodiesel Fraction'!E30,0)*(1-E2)</f>
        <v>2.2786760595426989E-2</v>
      </c>
      <c r="F7">
        <f>IF('Biodiesel Fraction'!$B21,'Biodiesel Fraction'!F30,0)*(1-F2)</f>
        <v>2.3082224538984227E-2</v>
      </c>
      <c r="G7">
        <f>IF('Biodiesel Fraction'!$B21,'Biodiesel Fraction'!G30,0)*(1-G2)</f>
        <v>2.2888570600743074E-2</v>
      </c>
      <c r="H7">
        <f>IF('Biodiesel Fraction'!$B21,'Biodiesel Fraction'!H30,0)*(1-H2)</f>
        <v>2.2658536951354398E-2</v>
      </c>
      <c r="I7">
        <f>IF('Biodiesel Fraction'!$B21,'Biodiesel Fraction'!I30,0)*(1-I2)</f>
        <v>2.2697733192023225E-2</v>
      </c>
      <c r="J7">
        <f>IF('Biodiesel Fraction'!$B21,'Biodiesel Fraction'!J30,0)*(1-J2)</f>
        <v>2.2760839297574255E-2</v>
      </c>
      <c r="K7">
        <f>IF('Biodiesel Fraction'!$B21,'Biodiesel Fraction'!K30,0)*(1-K2)</f>
        <v>2.2817848151783247E-2</v>
      </c>
      <c r="L7">
        <f>IF('Biodiesel Fraction'!$B21,'Biodiesel Fraction'!L30,0)*(1-L2)</f>
        <v>2.2909466597545228E-2</v>
      </c>
      <c r="M7">
        <f>IF('Biodiesel Fraction'!$B21,'Biodiesel Fraction'!M30,0)*(1-M2)</f>
        <v>2.3119917434458962E-2</v>
      </c>
      <c r="N7">
        <f>IF('Biodiesel Fraction'!$B21,'Biodiesel Fraction'!N30,0)*(1-N2)</f>
        <v>2.327035022712216E-2</v>
      </c>
      <c r="O7">
        <f>IF('Biodiesel Fraction'!$B21,'Biodiesel Fraction'!O30,0)*(1-O2)</f>
        <v>2.3467417347024771E-2</v>
      </c>
      <c r="P7">
        <f>IF('Biodiesel Fraction'!$B21,'Biodiesel Fraction'!P30,0)*(1-P2)</f>
        <v>2.3715316206150711E-2</v>
      </c>
      <c r="Q7">
        <f>IF('Biodiesel Fraction'!$B21,'Biodiesel Fraction'!Q30,0)*(1-Q2)</f>
        <v>2.3939700725335664E-2</v>
      </c>
      <c r="R7">
        <f>IF('Biodiesel Fraction'!$B21,'Biodiesel Fraction'!R30,0)*(1-R2)</f>
        <v>2.4204538772600294E-2</v>
      </c>
      <c r="S7">
        <f>IF('Biodiesel Fraction'!$B21,'Biodiesel Fraction'!S30,0)*(1-S2)</f>
        <v>2.4355848882839953E-2</v>
      </c>
      <c r="T7">
        <f>IF('Biodiesel Fraction'!$B21,'Biodiesel Fraction'!T30,0)*(1-T2)</f>
        <v>2.4425664492936875E-2</v>
      </c>
      <c r="U7">
        <f>IF('Biodiesel Fraction'!$B21,'Biodiesel Fraction'!U30,0)*(1-U2)</f>
        <v>2.4423094763163615E-2</v>
      </c>
      <c r="V7">
        <f>IF('Biodiesel Fraction'!$B21,'Biodiesel Fraction'!V30,0)*(1-V2)</f>
        <v>2.4413695626537096E-2</v>
      </c>
      <c r="W7">
        <f>IF('Biodiesel Fraction'!$B21,'Biodiesel Fraction'!W30,0)*(1-W2)</f>
        <v>2.4364516674805145E-2</v>
      </c>
      <c r="X7">
        <f>IF('Biodiesel Fraction'!$B21,'Biodiesel Fraction'!X30,0)*(1-X2)</f>
        <v>2.4352218671731804E-2</v>
      </c>
      <c r="Y7">
        <f>IF('Biodiesel Fraction'!$B21,'Biodiesel Fraction'!Y30,0)*(1-Y2)</f>
        <v>2.4243483112382166E-2</v>
      </c>
      <c r="Z7">
        <f>IF('Biodiesel Fraction'!$B21,'Biodiesel Fraction'!Z30,0)*(1-Z2)</f>
        <v>2.4185919532089567E-2</v>
      </c>
      <c r="AA7">
        <f>IF('Biodiesel Fraction'!$B21,'Biodiesel Fraction'!AA30,0)*(1-AA2)</f>
        <v>2.4143686414736298E-2</v>
      </c>
      <c r="AB7">
        <f>IF('Biodiesel Fraction'!$B21,'Biodiesel Fraction'!AB30,0)*(1-AB2)</f>
        <v>2.3993333948566186E-2</v>
      </c>
      <c r="AC7">
        <f>IF('Biodiesel Fraction'!$B21,'Biodiesel Fraction'!AC30,0)*(1-AC2)</f>
        <v>2.3892104660116847E-2</v>
      </c>
      <c r="AD7">
        <f>IF('Biodiesel Fraction'!$B21,'Biodiesel Fraction'!AD30,0)*(1-AD2)</f>
        <v>2.3795272520950254E-2</v>
      </c>
      <c r="AE7">
        <f>IF('Biodiesel Fraction'!$B21,'Biodiesel Fraction'!AE30,0)*(1-AE2)</f>
        <v>2.3662443662286068E-2</v>
      </c>
      <c r="AF7">
        <f>IF('Biodiesel Fraction'!$B21,'Biodiesel Fraction'!AF30,0)*(1-AF2)</f>
        <v>2.3572904356299967E-2</v>
      </c>
      <c r="AG7">
        <f>IF('Biodiesel Fraction'!$B21,'Biodiesel Fraction'!AG30,0)*(1-AG2)</f>
        <v>2.3403094125089268E-2</v>
      </c>
      <c r="AH7">
        <f>IF('Biodiesel Fraction'!$B21,'Biodiesel Fraction'!AH30,0)*(1-AH2)</f>
        <v>2.3417415368820152E-2</v>
      </c>
      <c r="AI7">
        <f>IF('Biodiesel Fraction'!$B21,'Biodiesel Fraction'!AI30,0)*(1-AI2)</f>
        <v>2.3063471715886144E-2</v>
      </c>
      <c r="AJ7">
        <f>IF('Biodiesel Fraction'!$B21,'Biodiesel Fraction'!AJ30,0)*(1-AJ2)</f>
        <v>2.3210873083500706E-2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96"/>
  <sheetViews>
    <sheetView workbookViewId="0">
      <pane xSplit="2" ySplit="1" topLeftCell="C20" activePane="bottomRight" state="frozen"/>
      <selection pane="topRight" activeCell="C1" sqref="C1"/>
      <selection pane="bottomLeft" activeCell="A2" sqref="A2"/>
      <selection pane="bottomRight" activeCell="B30" sqref="B30:C30"/>
    </sheetView>
  </sheetViews>
  <sheetFormatPr defaultRowHeight="15" customHeight="1" x14ac:dyDescent="0.25"/>
  <cols>
    <col min="1" max="1" width="20.85546875" hidden="1" customWidth="1"/>
    <col min="2" max="2" width="45.7109375" customWidth="1"/>
    <col min="38" max="38" width="8" customWidth="1"/>
  </cols>
  <sheetData>
    <row r="1" spans="1:38" ht="15" customHeight="1" thickBot="1" x14ac:dyDescent="0.3">
      <c r="B1" s="9" t="s">
        <v>317</v>
      </c>
      <c r="C1" s="8">
        <v>2016</v>
      </c>
      <c r="D1" s="8">
        <v>2017</v>
      </c>
      <c r="E1" s="8">
        <v>2018</v>
      </c>
      <c r="F1" s="8">
        <v>2019</v>
      </c>
      <c r="G1" s="8">
        <v>2020</v>
      </c>
      <c r="H1" s="8">
        <v>2021</v>
      </c>
      <c r="I1" s="8">
        <v>2022</v>
      </c>
      <c r="J1" s="8">
        <v>2023</v>
      </c>
      <c r="K1" s="8">
        <v>2024</v>
      </c>
      <c r="L1" s="8">
        <v>2025</v>
      </c>
      <c r="M1" s="8">
        <v>2026</v>
      </c>
      <c r="N1" s="8">
        <v>2027</v>
      </c>
      <c r="O1" s="8">
        <v>2028</v>
      </c>
      <c r="P1" s="8">
        <v>2029</v>
      </c>
      <c r="Q1" s="8">
        <v>2030</v>
      </c>
      <c r="R1" s="8">
        <v>2031</v>
      </c>
      <c r="S1" s="8">
        <v>2032</v>
      </c>
      <c r="T1" s="8">
        <v>2033</v>
      </c>
      <c r="U1" s="8">
        <v>2034</v>
      </c>
      <c r="V1" s="8">
        <v>2035</v>
      </c>
      <c r="W1" s="8">
        <v>2036</v>
      </c>
      <c r="X1" s="8">
        <v>2037</v>
      </c>
      <c r="Y1" s="8">
        <v>2038</v>
      </c>
      <c r="Z1" s="8">
        <v>2039</v>
      </c>
      <c r="AA1" s="8">
        <v>2040</v>
      </c>
      <c r="AB1" s="8">
        <v>2041</v>
      </c>
      <c r="AC1" s="8">
        <v>2042</v>
      </c>
      <c r="AD1" s="8">
        <v>2043</v>
      </c>
      <c r="AE1" s="8">
        <v>2044</v>
      </c>
      <c r="AF1" s="8">
        <v>2045</v>
      </c>
      <c r="AG1" s="8">
        <v>2046</v>
      </c>
      <c r="AH1" s="8">
        <v>2047</v>
      </c>
      <c r="AI1" s="8">
        <v>2048</v>
      </c>
      <c r="AJ1" s="8">
        <v>2049</v>
      </c>
      <c r="AK1" s="8">
        <v>2050</v>
      </c>
    </row>
    <row r="2" spans="1:38" ht="15" customHeight="1" thickTop="1" x14ac:dyDescent="0.25"/>
    <row r="3" spans="1:38" ht="15" customHeight="1" x14ac:dyDescent="0.25">
      <c r="C3" s="22" t="s">
        <v>147</v>
      </c>
      <c r="D3" s="22" t="s">
        <v>318</v>
      </c>
      <c r="E3" s="22"/>
      <c r="F3" s="22"/>
      <c r="G3" s="22"/>
    </row>
    <row r="4" spans="1:38" ht="15" customHeight="1" x14ac:dyDescent="0.25">
      <c r="C4" s="22" t="s">
        <v>146</v>
      </c>
      <c r="D4" s="22" t="s">
        <v>319</v>
      </c>
      <c r="E4" s="22"/>
      <c r="F4" s="22"/>
      <c r="G4" s="22" t="s">
        <v>145</v>
      </c>
    </row>
    <row r="5" spans="1:38" ht="15" customHeight="1" x14ac:dyDescent="0.25">
      <c r="C5" s="22" t="s">
        <v>144</v>
      </c>
      <c r="D5" s="22" t="s">
        <v>320</v>
      </c>
      <c r="E5" s="22"/>
      <c r="F5" s="22"/>
      <c r="G5" s="22"/>
    </row>
    <row r="6" spans="1:38" ht="15" customHeight="1" x14ac:dyDescent="0.25">
      <c r="C6" s="22" t="s">
        <v>143</v>
      </c>
      <c r="D6" s="22"/>
      <c r="E6" s="22" t="s">
        <v>321</v>
      </c>
      <c r="F6" s="22"/>
      <c r="G6" s="22"/>
    </row>
    <row r="10" spans="1:38" ht="15" customHeight="1" x14ac:dyDescent="0.25">
      <c r="A10" s="23" t="s">
        <v>251</v>
      </c>
      <c r="B10" s="10" t="s">
        <v>250</v>
      </c>
    </row>
    <row r="11" spans="1:38" ht="15" customHeight="1" x14ac:dyDescent="0.25">
      <c r="B11" s="9" t="s">
        <v>249</v>
      </c>
    </row>
    <row r="12" spans="1:38" ht="15" customHeight="1" x14ac:dyDescent="0.25">
      <c r="B12" s="9" t="s">
        <v>139</v>
      </c>
      <c r="C12" s="24" t="s">
        <v>139</v>
      </c>
      <c r="D12" s="24" t="s">
        <v>139</v>
      </c>
      <c r="E12" s="24" t="s">
        <v>139</v>
      </c>
      <c r="F12" s="24" t="s">
        <v>139</v>
      </c>
      <c r="G12" s="24" t="s">
        <v>139</v>
      </c>
      <c r="H12" s="24" t="s">
        <v>139</v>
      </c>
      <c r="I12" s="24" t="s">
        <v>139</v>
      </c>
      <c r="J12" s="24" t="s">
        <v>139</v>
      </c>
      <c r="K12" s="24" t="s">
        <v>139</v>
      </c>
      <c r="L12" s="24" t="s">
        <v>139</v>
      </c>
      <c r="M12" s="24" t="s">
        <v>139</v>
      </c>
      <c r="N12" s="24" t="s">
        <v>139</v>
      </c>
      <c r="O12" s="24" t="s">
        <v>139</v>
      </c>
      <c r="P12" s="24" t="s">
        <v>139</v>
      </c>
      <c r="Q12" s="24" t="s">
        <v>139</v>
      </c>
      <c r="R12" s="24" t="s">
        <v>139</v>
      </c>
      <c r="S12" s="24" t="s">
        <v>139</v>
      </c>
      <c r="T12" s="24" t="s">
        <v>139</v>
      </c>
      <c r="U12" s="24" t="s">
        <v>139</v>
      </c>
      <c r="V12" s="24" t="s">
        <v>139</v>
      </c>
      <c r="W12" s="24" t="s">
        <v>139</v>
      </c>
      <c r="X12" s="24" t="s">
        <v>139</v>
      </c>
      <c r="Y12" s="24" t="s">
        <v>139</v>
      </c>
      <c r="Z12" s="24" t="s">
        <v>139</v>
      </c>
      <c r="AA12" s="24" t="s">
        <v>139</v>
      </c>
      <c r="AB12" s="24" t="s">
        <v>139</v>
      </c>
      <c r="AC12" s="24" t="s">
        <v>139</v>
      </c>
      <c r="AD12" s="24" t="s">
        <v>139</v>
      </c>
      <c r="AE12" s="24" t="s">
        <v>139</v>
      </c>
      <c r="AF12" s="24" t="s">
        <v>139</v>
      </c>
      <c r="AG12" s="24" t="s">
        <v>139</v>
      </c>
      <c r="AH12" s="24" t="s">
        <v>139</v>
      </c>
      <c r="AI12" s="24" t="s">
        <v>139</v>
      </c>
      <c r="AJ12" s="24" t="s">
        <v>139</v>
      </c>
      <c r="AK12" s="24" t="s">
        <v>139</v>
      </c>
      <c r="AL12" s="24" t="s">
        <v>322</v>
      </c>
    </row>
    <row r="13" spans="1:38" ht="15" customHeight="1" thickBot="1" x14ac:dyDescent="0.3">
      <c r="B13" s="8" t="s">
        <v>248</v>
      </c>
      <c r="C13" s="8">
        <v>2016</v>
      </c>
      <c r="D13" s="8">
        <v>2017</v>
      </c>
      <c r="E13" s="8">
        <v>2018</v>
      </c>
      <c r="F13" s="8">
        <v>2019</v>
      </c>
      <c r="G13" s="8">
        <v>2020</v>
      </c>
      <c r="H13" s="8">
        <v>2021</v>
      </c>
      <c r="I13" s="8">
        <v>2022</v>
      </c>
      <c r="J13" s="8">
        <v>2023</v>
      </c>
      <c r="K13" s="8">
        <v>2024</v>
      </c>
      <c r="L13" s="8">
        <v>2025</v>
      </c>
      <c r="M13" s="8">
        <v>2026</v>
      </c>
      <c r="N13" s="8">
        <v>2027</v>
      </c>
      <c r="O13" s="8">
        <v>2028</v>
      </c>
      <c r="P13" s="8">
        <v>2029</v>
      </c>
      <c r="Q13" s="8">
        <v>2030</v>
      </c>
      <c r="R13" s="8">
        <v>2031</v>
      </c>
      <c r="S13" s="8">
        <v>2032</v>
      </c>
      <c r="T13" s="8">
        <v>2033</v>
      </c>
      <c r="U13" s="8">
        <v>2034</v>
      </c>
      <c r="V13" s="8">
        <v>2035</v>
      </c>
      <c r="W13" s="8">
        <v>2036</v>
      </c>
      <c r="X13" s="8">
        <v>2037</v>
      </c>
      <c r="Y13" s="8">
        <v>2038</v>
      </c>
      <c r="Z13" s="8">
        <v>2039</v>
      </c>
      <c r="AA13" s="8">
        <v>2040</v>
      </c>
      <c r="AB13" s="8">
        <v>2041</v>
      </c>
      <c r="AC13" s="8">
        <v>2042</v>
      </c>
      <c r="AD13" s="8">
        <v>2043</v>
      </c>
      <c r="AE13" s="8">
        <v>2044</v>
      </c>
      <c r="AF13" s="8">
        <v>2045</v>
      </c>
      <c r="AG13" s="8">
        <v>2046</v>
      </c>
      <c r="AH13" s="8">
        <v>2047</v>
      </c>
      <c r="AI13" s="8">
        <v>2048</v>
      </c>
      <c r="AJ13" s="8">
        <v>2049</v>
      </c>
      <c r="AK13" s="8">
        <v>2050</v>
      </c>
      <c r="AL13" s="8">
        <v>2050</v>
      </c>
    </row>
    <row r="14" spans="1:38" ht="15" customHeight="1" thickTop="1" x14ac:dyDescent="0.25"/>
    <row r="15" spans="1:38" ht="15" customHeight="1" x14ac:dyDescent="0.25">
      <c r="B15" s="4" t="s">
        <v>247</v>
      </c>
    </row>
    <row r="17" spans="1:38" ht="15" customHeight="1" x14ac:dyDescent="0.25">
      <c r="A17" s="23" t="s">
        <v>246</v>
      </c>
      <c r="B17" s="4" t="s">
        <v>245</v>
      </c>
      <c r="C17" s="13">
        <v>0.344501</v>
      </c>
      <c r="D17" s="13">
        <v>0.32983499999999999</v>
      </c>
      <c r="E17" s="13">
        <v>0.37997999999999998</v>
      </c>
      <c r="F17" s="13">
        <v>0.36711899999999997</v>
      </c>
      <c r="G17" s="13">
        <v>0.37646099999999999</v>
      </c>
      <c r="H17" s="13">
        <v>0.38465899999999997</v>
      </c>
      <c r="I17" s="13">
        <v>0.38617400000000002</v>
      </c>
      <c r="J17" s="13">
        <v>0.38150899999999999</v>
      </c>
      <c r="K17" s="13">
        <v>0.37560900000000003</v>
      </c>
      <c r="L17" s="13">
        <v>0.36949300000000002</v>
      </c>
      <c r="M17" s="13">
        <v>0.363041</v>
      </c>
      <c r="N17" s="13">
        <v>0.35694500000000001</v>
      </c>
      <c r="O17" s="13">
        <v>0.35131899999999999</v>
      </c>
      <c r="P17" s="13">
        <v>0.34637400000000002</v>
      </c>
      <c r="Q17" s="13">
        <v>0.340839</v>
      </c>
      <c r="R17" s="13">
        <v>0.335808</v>
      </c>
      <c r="S17" s="13">
        <v>0.330766</v>
      </c>
      <c r="T17" s="13">
        <v>0.32599499999999998</v>
      </c>
      <c r="U17" s="13">
        <v>0.321434</v>
      </c>
      <c r="V17" s="13">
        <v>0.31704100000000002</v>
      </c>
      <c r="W17" s="13">
        <v>0.31259999999999999</v>
      </c>
      <c r="X17" s="13">
        <v>0.309471</v>
      </c>
      <c r="Y17" s="13">
        <v>0.30629000000000001</v>
      </c>
      <c r="Z17" s="13">
        <v>0.30329499999999998</v>
      </c>
      <c r="AA17" s="13">
        <v>0.30032500000000001</v>
      </c>
      <c r="AB17" s="13">
        <v>0.29744599999999999</v>
      </c>
      <c r="AC17" s="13">
        <v>0.29410799999999998</v>
      </c>
      <c r="AD17" s="13">
        <v>0.29054200000000002</v>
      </c>
      <c r="AE17" s="13">
        <v>0.286885</v>
      </c>
      <c r="AF17" s="13">
        <v>0.2833</v>
      </c>
      <c r="AG17" s="13">
        <v>0.27945999999999999</v>
      </c>
      <c r="AH17" s="13">
        <v>0.27596799999999999</v>
      </c>
      <c r="AI17" s="13">
        <v>0.27292499999999997</v>
      </c>
      <c r="AJ17" s="13">
        <v>0.26975300000000002</v>
      </c>
      <c r="AK17" s="13">
        <v>0.26650600000000002</v>
      </c>
      <c r="AL17" s="2">
        <v>-6.4400000000000004E-3</v>
      </c>
    </row>
    <row r="19" spans="1:38" ht="15" customHeight="1" x14ac:dyDescent="0.25">
      <c r="A19" s="23" t="s">
        <v>244</v>
      </c>
      <c r="B19" s="4" t="s">
        <v>243</v>
      </c>
      <c r="C19" s="13">
        <v>0.134578</v>
      </c>
      <c r="D19" s="13">
        <v>0.134578</v>
      </c>
      <c r="E19" s="13">
        <v>0.134578</v>
      </c>
      <c r="F19" s="13">
        <v>0.134578</v>
      </c>
      <c r="G19" s="13">
        <v>0.134578</v>
      </c>
      <c r="H19" s="13">
        <v>0.134578</v>
      </c>
      <c r="I19" s="13">
        <v>0.134578</v>
      </c>
      <c r="J19" s="13">
        <v>0.134578</v>
      </c>
      <c r="K19" s="13">
        <v>0.134578</v>
      </c>
      <c r="L19" s="13">
        <v>0.134578</v>
      </c>
      <c r="M19" s="13">
        <v>0.134578</v>
      </c>
      <c r="N19" s="13">
        <v>0.134578</v>
      </c>
      <c r="O19" s="13">
        <v>0.134578</v>
      </c>
      <c r="P19" s="13">
        <v>0.134578</v>
      </c>
      <c r="Q19" s="13">
        <v>0.134578</v>
      </c>
      <c r="R19" s="13">
        <v>0.134578</v>
      </c>
      <c r="S19" s="13">
        <v>0.134578</v>
      </c>
      <c r="T19" s="13">
        <v>0.134578</v>
      </c>
      <c r="U19" s="13">
        <v>0.134578</v>
      </c>
      <c r="V19" s="13">
        <v>0.134578</v>
      </c>
      <c r="W19" s="13">
        <v>0.134578</v>
      </c>
      <c r="X19" s="13">
        <v>0.134578</v>
      </c>
      <c r="Y19" s="13">
        <v>0.134578</v>
      </c>
      <c r="Z19" s="13">
        <v>0.134578</v>
      </c>
      <c r="AA19" s="13">
        <v>0.134578</v>
      </c>
      <c r="AB19" s="13">
        <v>0.134578</v>
      </c>
      <c r="AC19" s="13">
        <v>0.134578</v>
      </c>
      <c r="AD19" s="13">
        <v>0.134578</v>
      </c>
      <c r="AE19" s="13">
        <v>0.134578</v>
      </c>
      <c r="AF19" s="13">
        <v>0.134578</v>
      </c>
      <c r="AG19" s="13">
        <v>0.134578</v>
      </c>
      <c r="AH19" s="13">
        <v>0.134578</v>
      </c>
      <c r="AI19" s="13">
        <v>0.134578</v>
      </c>
      <c r="AJ19" s="13">
        <v>0.134578</v>
      </c>
      <c r="AK19" s="13">
        <v>0.134578</v>
      </c>
      <c r="AL19" s="2">
        <v>0</v>
      </c>
    </row>
    <row r="21" spans="1:38" ht="15" customHeight="1" x14ac:dyDescent="0.25">
      <c r="A21" s="23" t="s">
        <v>242</v>
      </c>
      <c r="B21" s="4" t="s">
        <v>241</v>
      </c>
      <c r="C21" s="13">
        <v>2.298743</v>
      </c>
      <c r="D21" s="13">
        <v>2.2760859999999998</v>
      </c>
      <c r="E21" s="13">
        <v>2.2271049999999999</v>
      </c>
      <c r="F21" s="13">
        <v>2.3358400000000001</v>
      </c>
      <c r="G21" s="13">
        <v>2.4061080000000001</v>
      </c>
      <c r="H21" s="13">
        <v>2.4524240000000002</v>
      </c>
      <c r="I21" s="13">
        <v>2.500686</v>
      </c>
      <c r="J21" s="13">
        <v>2.545115</v>
      </c>
      <c r="K21" s="13">
        <v>2.5819939999999999</v>
      </c>
      <c r="L21" s="13">
        <v>2.618242</v>
      </c>
      <c r="M21" s="13">
        <v>2.6470389999999999</v>
      </c>
      <c r="N21" s="13">
        <v>2.6902330000000001</v>
      </c>
      <c r="O21" s="13">
        <v>2.7427350000000001</v>
      </c>
      <c r="P21" s="13">
        <v>2.7829139999999999</v>
      </c>
      <c r="Q21" s="13">
        <v>2.834981</v>
      </c>
      <c r="R21" s="13">
        <v>2.8809040000000001</v>
      </c>
      <c r="S21" s="13">
        <v>2.9266779999999999</v>
      </c>
      <c r="T21" s="13">
        <v>2.9593090000000002</v>
      </c>
      <c r="U21" s="13">
        <v>2.9983119999999999</v>
      </c>
      <c r="V21" s="13">
        <v>3.0276529999999999</v>
      </c>
      <c r="W21" s="13">
        <v>3.064406</v>
      </c>
      <c r="X21" s="13">
        <v>3.0949369999999998</v>
      </c>
      <c r="Y21" s="13">
        <v>3.1282230000000002</v>
      </c>
      <c r="Z21" s="13">
        <v>3.1626069999999999</v>
      </c>
      <c r="AA21" s="13">
        <v>3.1954920000000002</v>
      </c>
      <c r="AB21" s="13">
        <v>3.2401529999999998</v>
      </c>
      <c r="AC21" s="13">
        <v>3.2789090000000001</v>
      </c>
      <c r="AD21" s="13">
        <v>3.3044950000000002</v>
      </c>
      <c r="AE21" s="13">
        <v>3.3413499999999998</v>
      </c>
      <c r="AF21" s="13">
        <v>3.3726430000000001</v>
      </c>
      <c r="AG21" s="13">
        <v>3.39879</v>
      </c>
      <c r="AH21" s="13">
        <v>3.4304929999999998</v>
      </c>
      <c r="AI21" s="13">
        <v>3.4590399999999999</v>
      </c>
      <c r="AJ21" s="13">
        <v>3.483603</v>
      </c>
      <c r="AK21" s="13">
        <v>3.5094280000000002</v>
      </c>
      <c r="AL21" s="2">
        <v>1.3207999999999999E-2</v>
      </c>
    </row>
    <row r="22" spans="1:38" ht="15" customHeight="1" x14ac:dyDescent="0.25">
      <c r="A22" s="23" t="s">
        <v>240</v>
      </c>
      <c r="B22" s="7" t="s">
        <v>217</v>
      </c>
      <c r="C22" s="12">
        <v>4.3300000000000001E-4</v>
      </c>
      <c r="D22" s="12">
        <v>4.3300000000000001E-4</v>
      </c>
      <c r="E22" s="12">
        <v>4.3300000000000001E-4</v>
      </c>
      <c r="F22" s="12">
        <v>4.3300000000000001E-4</v>
      </c>
      <c r="G22" s="12">
        <v>4.3300000000000001E-4</v>
      </c>
      <c r="H22" s="12">
        <v>4.3300000000000001E-4</v>
      </c>
      <c r="I22" s="12">
        <v>4.3300000000000001E-4</v>
      </c>
      <c r="J22" s="12">
        <v>4.3300000000000001E-4</v>
      </c>
      <c r="K22" s="12">
        <v>4.3300000000000001E-4</v>
      </c>
      <c r="L22" s="12">
        <v>4.3300000000000001E-4</v>
      </c>
      <c r="M22" s="12">
        <v>4.3300000000000001E-4</v>
      </c>
      <c r="N22" s="12">
        <v>4.3300000000000001E-4</v>
      </c>
      <c r="O22" s="12">
        <v>4.3300000000000001E-4</v>
      </c>
      <c r="P22" s="12">
        <v>4.3300000000000001E-4</v>
      </c>
      <c r="Q22" s="12">
        <v>4.3300000000000001E-4</v>
      </c>
      <c r="R22" s="12">
        <v>4.3300000000000001E-4</v>
      </c>
      <c r="S22" s="12">
        <v>4.3300000000000001E-4</v>
      </c>
      <c r="T22" s="12">
        <v>4.3300000000000001E-4</v>
      </c>
      <c r="U22" s="12">
        <v>4.3300000000000001E-4</v>
      </c>
      <c r="V22" s="12">
        <v>4.3300000000000001E-4</v>
      </c>
      <c r="W22" s="12">
        <v>4.3300000000000001E-4</v>
      </c>
      <c r="X22" s="12">
        <v>4.3300000000000001E-4</v>
      </c>
      <c r="Y22" s="12">
        <v>4.3300000000000001E-4</v>
      </c>
      <c r="Z22" s="12">
        <v>4.3300000000000001E-4</v>
      </c>
      <c r="AA22" s="12">
        <v>4.3300000000000001E-4</v>
      </c>
      <c r="AB22" s="12">
        <v>4.3300000000000001E-4</v>
      </c>
      <c r="AC22" s="12">
        <v>4.3300000000000001E-4</v>
      </c>
      <c r="AD22" s="12">
        <v>4.3300000000000001E-4</v>
      </c>
      <c r="AE22" s="12">
        <v>4.3300000000000001E-4</v>
      </c>
      <c r="AF22" s="12">
        <v>4.3300000000000001E-4</v>
      </c>
      <c r="AG22" s="12">
        <v>4.3300000000000001E-4</v>
      </c>
      <c r="AH22" s="12">
        <v>4.3300000000000001E-4</v>
      </c>
      <c r="AI22" s="12">
        <v>4.3300000000000001E-4</v>
      </c>
      <c r="AJ22" s="12">
        <v>4.3300000000000001E-4</v>
      </c>
      <c r="AK22" s="12">
        <v>4.3300000000000001E-4</v>
      </c>
      <c r="AL22" s="5">
        <v>0</v>
      </c>
    </row>
    <row r="23" spans="1:38" ht="15" customHeight="1" x14ac:dyDescent="0.25">
      <c r="A23" s="23" t="s">
        <v>239</v>
      </c>
      <c r="B23" s="7" t="s">
        <v>238</v>
      </c>
      <c r="C23" s="12">
        <v>0.18590000000000001</v>
      </c>
      <c r="D23" s="12">
        <v>0.18959999999999999</v>
      </c>
      <c r="E23" s="12">
        <v>0.18440000000000001</v>
      </c>
      <c r="F23" s="12">
        <v>0.21488699999999999</v>
      </c>
      <c r="G23" s="12">
        <v>0.24595700000000001</v>
      </c>
      <c r="H23" s="12">
        <v>0.26131799999999999</v>
      </c>
      <c r="I23" s="12">
        <v>0.27712500000000001</v>
      </c>
      <c r="J23" s="12">
        <v>0.29235100000000003</v>
      </c>
      <c r="K23" s="12">
        <v>0.30909700000000001</v>
      </c>
      <c r="L23" s="12">
        <v>0.32020500000000002</v>
      </c>
      <c r="M23" s="12">
        <v>0.333177</v>
      </c>
      <c r="N23" s="12">
        <v>0.34822599999999998</v>
      </c>
      <c r="O23" s="12">
        <v>0.361875</v>
      </c>
      <c r="P23" s="12">
        <v>0.36901299999999998</v>
      </c>
      <c r="Q23" s="12">
        <v>0.37532700000000002</v>
      </c>
      <c r="R23" s="12">
        <v>0.38084499999999999</v>
      </c>
      <c r="S23" s="12">
        <v>0.38492799999999999</v>
      </c>
      <c r="T23" s="12">
        <v>0.38827</v>
      </c>
      <c r="U23" s="12">
        <v>0.39097599999999999</v>
      </c>
      <c r="V23" s="12">
        <v>0.387131</v>
      </c>
      <c r="W23" s="12">
        <v>0.39264300000000002</v>
      </c>
      <c r="X23" s="12">
        <v>0.39791700000000002</v>
      </c>
      <c r="Y23" s="12">
        <v>0.40338299999999999</v>
      </c>
      <c r="Z23" s="12">
        <v>0.409194</v>
      </c>
      <c r="AA23" s="12">
        <v>0.41505599999999998</v>
      </c>
      <c r="AB23" s="12">
        <v>0.42107299999999998</v>
      </c>
      <c r="AC23" s="12">
        <v>0.42566100000000001</v>
      </c>
      <c r="AD23" s="12">
        <v>0.43086200000000002</v>
      </c>
      <c r="AE23" s="12">
        <v>0.43523299999999998</v>
      </c>
      <c r="AF23" s="12">
        <v>0.439332</v>
      </c>
      <c r="AG23" s="12">
        <v>0.44310699999999997</v>
      </c>
      <c r="AH23" s="12">
        <v>0.447162</v>
      </c>
      <c r="AI23" s="12">
        <v>0.45097900000000002</v>
      </c>
      <c r="AJ23" s="12">
        <v>0.45427299999999998</v>
      </c>
      <c r="AK23" s="12">
        <v>0.45740399999999998</v>
      </c>
      <c r="AL23" s="5">
        <v>2.7046000000000001E-2</v>
      </c>
    </row>
    <row r="24" spans="1:38" ht="15" customHeight="1" x14ac:dyDescent="0.25">
      <c r="A24" s="23" t="s">
        <v>237</v>
      </c>
      <c r="B24" s="7" t="s">
        <v>211</v>
      </c>
      <c r="C24" s="12">
        <v>1.2828999999999999</v>
      </c>
      <c r="D24" s="12">
        <v>1.2692000000000001</v>
      </c>
      <c r="E24" s="12">
        <v>1.2316</v>
      </c>
      <c r="F24" s="12">
        <v>1.270694</v>
      </c>
      <c r="G24" s="12">
        <v>1.308875</v>
      </c>
      <c r="H24" s="12">
        <v>1.3385670000000001</v>
      </c>
      <c r="I24" s="12">
        <v>1.369518</v>
      </c>
      <c r="J24" s="12">
        <v>1.3974009999999999</v>
      </c>
      <c r="K24" s="12">
        <v>1.4236770000000001</v>
      </c>
      <c r="L24" s="12">
        <v>1.4396119999999999</v>
      </c>
      <c r="M24" s="12">
        <v>1.461066</v>
      </c>
      <c r="N24" s="12">
        <v>1.487751</v>
      </c>
      <c r="O24" s="12">
        <v>1.5203040000000001</v>
      </c>
      <c r="P24" s="12">
        <v>1.5520959999999999</v>
      </c>
      <c r="Q24" s="12">
        <v>1.5959989999999999</v>
      </c>
      <c r="R24" s="12">
        <v>1.640299</v>
      </c>
      <c r="S24" s="12">
        <v>1.6795610000000001</v>
      </c>
      <c r="T24" s="12">
        <v>1.7113780000000001</v>
      </c>
      <c r="U24" s="12">
        <v>1.745797</v>
      </c>
      <c r="V24" s="12">
        <v>1.7774399999999999</v>
      </c>
      <c r="W24" s="12">
        <v>1.808684</v>
      </c>
      <c r="X24" s="12">
        <v>1.833947</v>
      </c>
      <c r="Y24" s="12">
        <v>1.8617680000000001</v>
      </c>
      <c r="Z24" s="12">
        <v>1.8903559999999999</v>
      </c>
      <c r="AA24" s="12">
        <v>1.9229229999999999</v>
      </c>
      <c r="AB24" s="12">
        <v>1.960243</v>
      </c>
      <c r="AC24" s="12">
        <v>1.9958130000000001</v>
      </c>
      <c r="AD24" s="12">
        <v>2.0273289999999999</v>
      </c>
      <c r="AE24" s="12">
        <v>2.0603129999999998</v>
      </c>
      <c r="AF24" s="12">
        <v>2.0902270000000001</v>
      </c>
      <c r="AG24" s="12">
        <v>2.1195889999999999</v>
      </c>
      <c r="AH24" s="12">
        <v>2.1509130000000001</v>
      </c>
      <c r="AI24" s="12">
        <v>2.1770330000000002</v>
      </c>
      <c r="AJ24" s="12">
        <v>2.199932</v>
      </c>
      <c r="AK24" s="12">
        <v>2.226499</v>
      </c>
      <c r="AL24" s="5">
        <v>1.7177000000000001E-2</v>
      </c>
    </row>
    <row r="25" spans="1:38" ht="15" customHeight="1" x14ac:dyDescent="0.25">
      <c r="A25" s="23" t="s">
        <v>236</v>
      </c>
      <c r="B25" s="7" t="s">
        <v>235</v>
      </c>
      <c r="C25" s="12">
        <v>0.82950999999999997</v>
      </c>
      <c r="D25" s="12">
        <v>0.81685200000000002</v>
      </c>
      <c r="E25" s="12">
        <v>0.81067199999999995</v>
      </c>
      <c r="F25" s="12">
        <v>0.84982599999999997</v>
      </c>
      <c r="G25" s="12">
        <v>0.85084300000000002</v>
      </c>
      <c r="H25" s="12">
        <v>0.85210699999999995</v>
      </c>
      <c r="I25" s="12">
        <v>0.85360999999999998</v>
      </c>
      <c r="J25" s="12">
        <v>0.85492999999999997</v>
      </c>
      <c r="K25" s="12">
        <v>0.84878699999999996</v>
      </c>
      <c r="L25" s="12">
        <v>0.85799099999999995</v>
      </c>
      <c r="M25" s="12">
        <v>0.85236299999999998</v>
      </c>
      <c r="N25" s="12">
        <v>0.853823</v>
      </c>
      <c r="O25" s="12">
        <v>0.86012299999999997</v>
      </c>
      <c r="P25" s="12">
        <v>0.86137300000000006</v>
      </c>
      <c r="Q25" s="12">
        <v>0.86322200000000004</v>
      </c>
      <c r="R25" s="12">
        <v>0.85932799999999998</v>
      </c>
      <c r="S25" s="12">
        <v>0.86175599999999997</v>
      </c>
      <c r="T25" s="12">
        <v>0.85922799999999999</v>
      </c>
      <c r="U25" s="12">
        <v>0.86110600000000004</v>
      </c>
      <c r="V25" s="12">
        <v>0.86265000000000003</v>
      </c>
      <c r="W25" s="12">
        <v>0.86264600000000002</v>
      </c>
      <c r="X25" s="12">
        <v>0.86263900000000004</v>
      </c>
      <c r="Y25" s="12">
        <v>0.86263900000000004</v>
      </c>
      <c r="Z25" s="12">
        <v>0.86262399999999995</v>
      </c>
      <c r="AA25" s="12">
        <v>0.85707999999999995</v>
      </c>
      <c r="AB25" s="12">
        <v>0.85840399999999994</v>
      </c>
      <c r="AC25" s="12">
        <v>0.85700100000000001</v>
      </c>
      <c r="AD25" s="12">
        <v>0.84587100000000004</v>
      </c>
      <c r="AE25" s="12">
        <v>0.84537200000000001</v>
      </c>
      <c r="AF25" s="12">
        <v>0.84265199999999996</v>
      </c>
      <c r="AG25" s="12">
        <v>0.83565999999999996</v>
      </c>
      <c r="AH25" s="12">
        <v>0.83198499999999997</v>
      </c>
      <c r="AI25" s="12">
        <v>0.83059499999999997</v>
      </c>
      <c r="AJ25" s="12">
        <v>0.82896599999999998</v>
      </c>
      <c r="AK25" s="12">
        <v>0.82509299999999997</v>
      </c>
      <c r="AL25" s="5">
        <v>3.0400000000000002E-4</v>
      </c>
    </row>
    <row r="27" spans="1:38" ht="15" customHeight="1" x14ac:dyDescent="0.25">
      <c r="A27" s="23" t="s">
        <v>234</v>
      </c>
      <c r="B27" s="4" t="s">
        <v>233</v>
      </c>
      <c r="C27" s="13">
        <v>1.5132620000000001</v>
      </c>
      <c r="D27" s="13">
        <v>1.5479689999999999</v>
      </c>
      <c r="E27" s="13">
        <v>1.59874</v>
      </c>
      <c r="F27" s="13">
        <v>1.5869450000000001</v>
      </c>
      <c r="G27" s="13">
        <v>1.595259</v>
      </c>
      <c r="H27" s="13">
        <v>1.58992</v>
      </c>
      <c r="I27" s="13">
        <v>1.5862609999999999</v>
      </c>
      <c r="J27" s="13">
        <v>1.5819019999999999</v>
      </c>
      <c r="K27" s="13">
        <v>1.576908</v>
      </c>
      <c r="L27" s="13">
        <v>1.573817</v>
      </c>
      <c r="M27" s="13">
        <v>1.557169</v>
      </c>
      <c r="N27" s="13">
        <v>1.550324</v>
      </c>
      <c r="O27" s="13">
        <v>1.543639</v>
      </c>
      <c r="P27" s="13">
        <v>1.5357609999999999</v>
      </c>
      <c r="Q27" s="13">
        <v>1.5293380000000001</v>
      </c>
      <c r="R27" s="13">
        <v>1.5200499999999999</v>
      </c>
      <c r="S27" s="13">
        <v>1.5127740000000001</v>
      </c>
      <c r="T27" s="13">
        <v>1.5091349999999999</v>
      </c>
      <c r="U27" s="13">
        <v>1.5090440000000001</v>
      </c>
      <c r="V27" s="13">
        <v>1.5102329999999999</v>
      </c>
      <c r="W27" s="13">
        <v>1.511115</v>
      </c>
      <c r="X27" s="13">
        <v>1.5119020000000001</v>
      </c>
      <c r="Y27" s="13">
        <v>1.5127790000000001</v>
      </c>
      <c r="Z27" s="13">
        <v>1.5133430000000001</v>
      </c>
      <c r="AA27" s="13">
        <v>1.5141070000000001</v>
      </c>
      <c r="AB27" s="13">
        <v>1.5151250000000001</v>
      </c>
      <c r="AC27" s="13">
        <v>1.5157210000000001</v>
      </c>
      <c r="AD27" s="13">
        <v>1.516751</v>
      </c>
      <c r="AE27" s="13">
        <v>1.517579</v>
      </c>
      <c r="AF27" s="13">
        <v>1.5209600000000001</v>
      </c>
      <c r="AG27" s="13">
        <v>1.5244979999999999</v>
      </c>
      <c r="AH27" s="13">
        <v>1.527784</v>
      </c>
      <c r="AI27" s="13">
        <v>1.5284660000000001</v>
      </c>
      <c r="AJ27" s="13">
        <v>1.528961</v>
      </c>
      <c r="AK27" s="13">
        <v>1.53003</v>
      </c>
      <c r="AL27" s="2">
        <v>-3.5300000000000002E-4</v>
      </c>
    </row>
    <row r="28" spans="1:38" ht="15" customHeight="1" x14ac:dyDescent="0.25">
      <c r="A28" s="23" t="s">
        <v>232</v>
      </c>
      <c r="B28" s="7" t="s">
        <v>231</v>
      </c>
      <c r="C28" s="12">
        <v>5.5300000000000002E-3</v>
      </c>
      <c r="D28" s="12">
        <v>6.6899999999999998E-3</v>
      </c>
      <c r="E28" s="12">
        <v>2.5779E-2</v>
      </c>
      <c r="F28" s="12">
        <v>3.3639000000000002E-2</v>
      </c>
      <c r="G28" s="12">
        <v>4.0044000000000003E-2</v>
      </c>
      <c r="H28" s="12">
        <v>4.7461999999999997E-2</v>
      </c>
      <c r="I28" s="12">
        <v>6.0358000000000002E-2</v>
      </c>
      <c r="J28" s="12">
        <v>8.6428000000000005E-2</v>
      </c>
      <c r="K28" s="12">
        <v>0.112785</v>
      </c>
      <c r="L28" s="12">
        <v>0.14300299999999999</v>
      </c>
      <c r="M28" s="12">
        <v>0.149785</v>
      </c>
      <c r="N28" s="12">
        <v>0.16500899999999999</v>
      </c>
      <c r="O28" s="12">
        <v>0.17166999999999999</v>
      </c>
      <c r="P28" s="12">
        <v>0.17626800000000001</v>
      </c>
      <c r="Q28" s="12">
        <v>0.181224</v>
      </c>
      <c r="R28" s="12">
        <v>0.17297599999999999</v>
      </c>
      <c r="S28" s="12">
        <v>0.172435</v>
      </c>
      <c r="T28" s="12">
        <v>0.17996000000000001</v>
      </c>
      <c r="U28" s="12">
        <v>0.187967</v>
      </c>
      <c r="V28" s="12">
        <v>0.195604</v>
      </c>
      <c r="W28" s="12">
        <v>0.198988</v>
      </c>
      <c r="X28" s="12">
        <v>0.20224400000000001</v>
      </c>
      <c r="Y28" s="12">
        <v>0.203821</v>
      </c>
      <c r="Z28" s="12">
        <v>0.20267499999999999</v>
      </c>
      <c r="AA28" s="12">
        <v>0.19878599999999999</v>
      </c>
      <c r="AB28" s="12">
        <v>0.193074</v>
      </c>
      <c r="AC28" s="12">
        <v>0.18628400000000001</v>
      </c>
      <c r="AD28" s="12">
        <v>0.17918400000000001</v>
      </c>
      <c r="AE28" s="12">
        <v>0.16656599999999999</v>
      </c>
      <c r="AF28" s="12">
        <v>0.16816900000000001</v>
      </c>
      <c r="AG28" s="12">
        <v>0.16863900000000001</v>
      </c>
      <c r="AH28" s="12">
        <v>0.162604</v>
      </c>
      <c r="AI28" s="12">
        <v>0.13940900000000001</v>
      </c>
      <c r="AJ28" s="12">
        <v>0.11310099999999999</v>
      </c>
      <c r="AK28" s="12">
        <v>0.106993</v>
      </c>
      <c r="AL28" s="5">
        <v>8.7636000000000006E-2</v>
      </c>
    </row>
    <row r="29" spans="1:38" ht="15" customHeight="1" x14ac:dyDescent="0.25">
      <c r="A29" s="23" t="s">
        <v>230</v>
      </c>
      <c r="B29" s="7" t="s">
        <v>229</v>
      </c>
      <c r="C29" s="12">
        <v>1.1625220000000001</v>
      </c>
      <c r="D29" s="12">
        <v>1.1831430000000001</v>
      </c>
      <c r="E29" s="12">
        <v>1.1848209999999999</v>
      </c>
      <c r="F29" s="12">
        <v>1.174447</v>
      </c>
      <c r="G29" s="12">
        <v>1.152684</v>
      </c>
      <c r="H29" s="12">
        <v>1.142806</v>
      </c>
      <c r="I29" s="12">
        <v>1.1227830000000001</v>
      </c>
      <c r="J29" s="12">
        <v>1.0903560000000001</v>
      </c>
      <c r="K29" s="12">
        <v>1.056854</v>
      </c>
      <c r="L29" s="12">
        <v>1.022913</v>
      </c>
      <c r="M29" s="12">
        <v>0.99818300000000004</v>
      </c>
      <c r="N29" s="12">
        <v>0.97530499999999998</v>
      </c>
      <c r="O29" s="12">
        <v>0.95180500000000001</v>
      </c>
      <c r="P29" s="12">
        <v>0.93013500000000005</v>
      </c>
      <c r="Q29" s="12">
        <v>0.90452900000000003</v>
      </c>
      <c r="R29" s="12">
        <v>0.88422900000000004</v>
      </c>
      <c r="S29" s="12">
        <v>0.86520900000000001</v>
      </c>
      <c r="T29" s="12">
        <v>0.85012500000000002</v>
      </c>
      <c r="U29" s="12">
        <v>0.840144</v>
      </c>
      <c r="V29" s="12">
        <v>0.83236600000000005</v>
      </c>
      <c r="W29" s="12">
        <v>0.828986</v>
      </c>
      <c r="X29" s="12">
        <v>0.82581000000000004</v>
      </c>
      <c r="Y29" s="12">
        <v>0.82427300000000003</v>
      </c>
      <c r="Z29" s="12">
        <v>0.82535800000000004</v>
      </c>
      <c r="AA29" s="12">
        <v>0.82924900000000001</v>
      </c>
      <c r="AB29" s="12">
        <v>0.83497200000000005</v>
      </c>
      <c r="AC29" s="12">
        <v>0.84175500000000003</v>
      </c>
      <c r="AD29" s="12">
        <v>0.85142899999999999</v>
      </c>
      <c r="AE29" s="12">
        <v>0.86426999999999998</v>
      </c>
      <c r="AF29" s="12">
        <v>0.88818200000000003</v>
      </c>
      <c r="AG29" s="12">
        <v>0.91261999999999999</v>
      </c>
      <c r="AH29" s="12">
        <v>0.94084999999999996</v>
      </c>
      <c r="AI29" s="12">
        <v>0.96406199999999997</v>
      </c>
      <c r="AJ29" s="12">
        <v>0.99029199999999995</v>
      </c>
      <c r="AK29" s="12">
        <v>0.997394</v>
      </c>
      <c r="AL29" s="5">
        <v>-5.1619999999999999E-3</v>
      </c>
    </row>
    <row r="30" spans="1:38" ht="15" customHeight="1" x14ac:dyDescent="0.25">
      <c r="A30" s="23" t="s">
        <v>228</v>
      </c>
      <c r="B30" s="7" t="s">
        <v>227</v>
      </c>
      <c r="C30" s="12">
        <v>0.30715100000000001</v>
      </c>
      <c r="D30" s="12">
        <v>0.30416300000000002</v>
      </c>
      <c r="E30" s="12">
        <v>0.32124900000000001</v>
      </c>
      <c r="F30" s="12">
        <v>0.295485</v>
      </c>
      <c r="G30" s="12">
        <v>0.29978700000000003</v>
      </c>
      <c r="H30" s="12">
        <v>0.29636899999999999</v>
      </c>
      <c r="I30" s="12">
        <v>0.29288199999999998</v>
      </c>
      <c r="J30" s="12">
        <v>0.292906</v>
      </c>
      <c r="K30" s="12">
        <v>0.293043</v>
      </c>
      <c r="L30" s="12">
        <v>0.29245599999999999</v>
      </c>
      <c r="M30" s="12">
        <v>0.29225099999999998</v>
      </c>
      <c r="N30" s="12">
        <v>0.29359099999999999</v>
      </c>
      <c r="O30" s="12">
        <v>0.29393999999999998</v>
      </c>
      <c r="P30" s="12">
        <v>0.29470299999999999</v>
      </c>
      <c r="Q30" s="12">
        <v>0.29665200000000003</v>
      </c>
      <c r="R30" s="12">
        <v>0.298348</v>
      </c>
      <c r="S30" s="12">
        <v>0.30040499999999998</v>
      </c>
      <c r="T30" s="12">
        <v>0.30135800000000001</v>
      </c>
      <c r="U30" s="12">
        <v>0.301981</v>
      </c>
      <c r="V30" s="12">
        <v>0.30242400000000003</v>
      </c>
      <c r="W30" s="12">
        <v>0.30304599999999998</v>
      </c>
      <c r="X30" s="12">
        <v>0.303226</v>
      </c>
      <c r="Y30" s="12">
        <v>0.304039</v>
      </c>
      <c r="Z30" s="12">
        <v>0.30360300000000001</v>
      </c>
      <c r="AA30" s="12">
        <v>0.30384800000000001</v>
      </c>
      <c r="AB30" s="12">
        <v>0.30502200000000002</v>
      </c>
      <c r="AC30" s="12">
        <v>0.30457299999999998</v>
      </c>
      <c r="AD30" s="12">
        <v>0.30494100000000002</v>
      </c>
      <c r="AE30" s="12">
        <v>0.30553000000000002</v>
      </c>
      <c r="AF30" s="12">
        <v>0.30527799999999999</v>
      </c>
      <c r="AG30" s="12">
        <v>0.30562600000000001</v>
      </c>
      <c r="AH30" s="12">
        <v>0.30511300000000002</v>
      </c>
      <c r="AI30" s="12">
        <v>0.30680200000000002</v>
      </c>
      <c r="AJ30" s="12">
        <v>0.30319600000000002</v>
      </c>
      <c r="AK30" s="12">
        <v>0.306784</v>
      </c>
      <c r="AL30" s="5">
        <v>2.5999999999999998E-4</v>
      </c>
    </row>
    <row r="31" spans="1:38" ht="15" customHeight="1" x14ac:dyDescent="0.25">
      <c r="A31" s="23" t="s">
        <v>226</v>
      </c>
      <c r="B31" s="7" t="s">
        <v>225</v>
      </c>
      <c r="C31" s="12">
        <v>0</v>
      </c>
      <c r="D31" s="12">
        <v>0</v>
      </c>
      <c r="E31" s="12">
        <v>0</v>
      </c>
      <c r="F31" s="12">
        <v>0</v>
      </c>
      <c r="G31" s="12"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8.1630000000000001E-3</v>
      </c>
      <c r="P31" s="12">
        <v>1.67E-2</v>
      </c>
      <c r="Q31" s="12">
        <v>3.006E-2</v>
      </c>
      <c r="R31" s="12">
        <v>4.861E-2</v>
      </c>
      <c r="S31" s="12">
        <v>6.1578000000000001E-2</v>
      </c>
      <c r="T31" s="12">
        <v>6.4723000000000003E-2</v>
      </c>
      <c r="U31" s="12">
        <v>6.4723000000000003E-2</v>
      </c>
      <c r="V31" s="12">
        <v>6.4723000000000003E-2</v>
      </c>
      <c r="W31" s="12">
        <v>6.4723000000000003E-2</v>
      </c>
      <c r="X31" s="12">
        <v>6.4723000000000003E-2</v>
      </c>
      <c r="Y31" s="12">
        <v>6.4723000000000003E-2</v>
      </c>
      <c r="Z31" s="12">
        <v>6.4723000000000003E-2</v>
      </c>
      <c r="AA31" s="12">
        <v>6.4723000000000003E-2</v>
      </c>
      <c r="AB31" s="12">
        <v>6.4723000000000003E-2</v>
      </c>
      <c r="AC31" s="12">
        <v>6.4723000000000003E-2</v>
      </c>
      <c r="AD31" s="12">
        <v>6.4723000000000003E-2</v>
      </c>
      <c r="AE31" s="12">
        <v>6.4537999999999998E-2</v>
      </c>
      <c r="AF31" s="12">
        <v>4.19E-2</v>
      </c>
      <c r="AG31" s="12">
        <v>1.9751999999999999E-2</v>
      </c>
      <c r="AH31" s="12">
        <v>0</v>
      </c>
      <c r="AI31" s="12">
        <v>0</v>
      </c>
      <c r="AJ31" s="12">
        <v>0</v>
      </c>
      <c r="AK31" s="12">
        <v>0</v>
      </c>
      <c r="AL31" s="5" t="s">
        <v>22</v>
      </c>
    </row>
    <row r="32" spans="1:38" ht="15" customHeight="1" x14ac:dyDescent="0.25">
      <c r="A32" s="23" t="s">
        <v>224</v>
      </c>
      <c r="B32" s="7" t="s">
        <v>223</v>
      </c>
      <c r="C32" s="12">
        <v>0</v>
      </c>
      <c r="D32" s="12">
        <v>0</v>
      </c>
      <c r="E32" s="12">
        <v>4.6200000000000001E-4</v>
      </c>
      <c r="F32" s="12">
        <v>0</v>
      </c>
      <c r="G32" s="12">
        <v>0</v>
      </c>
      <c r="H32" s="12">
        <v>0</v>
      </c>
      <c r="I32" s="12">
        <v>1.12E-4</v>
      </c>
      <c r="J32" s="12">
        <v>1.737E-3</v>
      </c>
      <c r="K32" s="12">
        <v>3.3409999999999998E-3</v>
      </c>
      <c r="L32" s="12">
        <v>3.5990000000000002E-3</v>
      </c>
      <c r="M32" s="12">
        <v>4.1339999999999997E-3</v>
      </c>
      <c r="N32" s="12">
        <v>4.5440000000000003E-3</v>
      </c>
      <c r="O32" s="12">
        <v>5.9319999999999998E-3</v>
      </c>
      <c r="P32" s="12">
        <v>5.9319999999999998E-3</v>
      </c>
      <c r="Q32" s="12">
        <v>5.9319999999999998E-3</v>
      </c>
      <c r="R32" s="12">
        <v>5.9319999999999998E-3</v>
      </c>
      <c r="S32" s="12">
        <v>4.5380000000000004E-3</v>
      </c>
      <c r="T32" s="12">
        <v>4.5830000000000003E-3</v>
      </c>
      <c r="U32" s="12">
        <v>5.5100000000000001E-3</v>
      </c>
      <c r="V32" s="12">
        <v>5.9319999999999998E-3</v>
      </c>
      <c r="W32" s="12">
        <v>5.9319999999999998E-3</v>
      </c>
      <c r="X32" s="12">
        <v>5.9319999999999998E-3</v>
      </c>
      <c r="Y32" s="12">
        <v>5.9319999999999998E-3</v>
      </c>
      <c r="Z32" s="12">
        <v>5.9319999999999998E-3</v>
      </c>
      <c r="AA32" s="12">
        <v>5.9319999999999998E-3</v>
      </c>
      <c r="AB32" s="12">
        <v>5.9319999999999998E-3</v>
      </c>
      <c r="AC32" s="12">
        <v>5.9319999999999998E-3</v>
      </c>
      <c r="AD32" s="12">
        <v>3.5990000000000002E-3</v>
      </c>
      <c r="AE32" s="12">
        <v>3.5990000000000002E-3</v>
      </c>
      <c r="AF32" s="12">
        <v>3.5760000000000002E-3</v>
      </c>
      <c r="AG32" s="12">
        <v>3.5990000000000002E-3</v>
      </c>
      <c r="AH32" s="12">
        <v>3.5990000000000002E-3</v>
      </c>
      <c r="AI32" s="12">
        <v>3.5990000000000002E-3</v>
      </c>
      <c r="AJ32" s="12">
        <v>3.5990000000000002E-3</v>
      </c>
      <c r="AK32" s="12">
        <v>2.745E-3</v>
      </c>
      <c r="AL32" s="5" t="s">
        <v>22</v>
      </c>
    </row>
    <row r="33" spans="1:38" ht="15" customHeight="1" x14ac:dyDescent="0.25">
      <c r="A33" s="23" t="s">
        <v>222</v>
      </c>
      <c r="B33" s="7" t="s">
        <v>221</v>
      </c>
      <c r="C33" s="12">
        <v>3.8059000000000003E-2</v>
      </c>
      <c r="D33" s="12">
        <v>5.3973E-2</v>
      </c>
      <c r="E33" s="12">
        <v>6.6429000000000002E-2</v>
      </c>
      <c r="F33" s="12">
        <v>8.3374000000000004E-2</v>
      </c>
      <c r="G33" s="12">
        <v>0.102744</v>
      </c>
      <c r="H33" s="12">
        <v>0.103283</v>
      </c>
      <c r="I33" s="12">
        <v>0.110125</v>
      </c>
      <c r="J33" s="12">
        <v>0.110475</v>
      </c>
      <c r="K33" s="12">
        <v>0.110885</v>
      </c>
      <c r="L33" s="12">
        <v>0.111846</v>
      </c>
      <c r="M33" s="12">
        <v>0.112815</v>
      </c>
      <c r="N33" s="12">
        <v>0.111874</v>
      </c>
      <c r="O33" s="12">
        <v>0.11212900000000001</v>
      </c>
      <c r="P33" s="12">
        <v>0.112024</v>
      </c>
      <c r="Q33" s="12">
        <v>0.110941</v>
      </c>
      <c r="R33" s="12">
        <v>0.109955</v>
      </c>
      <c r="S33" s="12">
        <v>0.10861</v>
      </c>
      <c r="T33" s="12">
        <v>0.108387</v>
      </c>
      <c r="U33" s="12">
        <v>0.108718</v>
      </c>
      <c r="V33" s="12">
        <v>0.109184</v>
      </c>
      <c r="W33" s="12">
        <v>0.109442</v>
      </c>
      <c r="X33" s="12">
        <v>0.109967</v>
      </c>
      <c r="Y33" s="12">
        <v>0.10999100000000001</v>
      </c>
      <c r="Z33" s="12">
        <v>0.111053</v>
      </c>
      <c r="AA33" s="12">
        <v>0.11157</v>
      </c>
      <c r="AB33" s="12">
        <v>0.111403</v>
      </c>
      <c r="AC33" s="12">
        <v>0.112454</v>
      </c>
      <c r="AD33" s="12">
        <v>0.112876</v>
      </c>
      <c r="AE33" s="12">
        <v>0.113076</v>
      </c>
      <c r="AF33" s="12">
        <v>0.113855</v>
      </c>
      <c r="AG33" s="12">
        <v>0.114262</v>
      </c>
      <c r="AH33" s="12">
        <v>0.115617</v>
      </c>
      <c r="AI33" s="12">
        <v>0.114594</v>
      </c>
      <c r="AJ33" s="12">
        <v>0.118773</v>
      </c>
      <c r="AK33" s="12">
        <v>0.11611399999999999</v>
      </c>
      <c r="AL33" s="5">
        <v>2.3486E-2</v>
      </c>
    </row>
    <row r="35" spans="1:38" ht="15" customHeight="1" x14ac:dyDescent="0.25">
      <c r="A35" s="23" t="s">
        <v>220</v>
      </c>
      <c r="B35" s="4" t="s">
        <v>219</v>
      </c>
      <c r="C35" s="13">
        <v>5.6060990000000004</v>
      </c>
      <c r="D35" s="13">
        <v>6.0789939999999998</v>
      </c>
      <c r="E35" s="13">
        <v>5.976521</v>
      </c>
      <c r="F35" s="13">
        <v>6.6255249999999997</v>
      </c>
      <c r="G35" s="13">
        <v>7.5109459999999997</v>
      </c>
      <c r="H35" s="13">
        <v>7.9296810000000004</v>
      </c>
      <c r="I35" s="13">
        <v>8.1326269999999994</v>
      </c>
      <c r="J35" s="13">
        <v>8.1987900000000007</v>
      </c>
      <c r="K35" s="13">
        <v>8.2732510000000001</v>
      </c>
      <c r="L35" s="13">
        <v>8.3681619999999999</v>
      </c>
      <c r="M35" s="13">
        <v>8.4435330000000004</v>
      </c>
      <c r="N35" s="13">
        <v>8.5134720000000002</v>
      </c>
      <c r="O35" s="13">
        <v>8.5791149999999998</v>
      </c>
      <c r="P35" s="13">
        <v>8.6551659999999995</v>
      </c>
      <c r="Q35" s="13">
        <v>8.806457</v>
      </c>
      <c r="R35" s="13">
        <v>8.9894630000000006</v>
      </c>
      <c r="S35" s="13">
        <v>9.182207</v>
      </c>
      <c r="T35" s="13">
        <v>9.4006500000000006</v>
      </c>
      <c r="U35" s="13">
        <v>9.6406759999999991</v>
      </c>
      <c r="V35" s="13">
        <v>9.9137369999999994</v>
      </c>
      <c r="W35" s="13">
        <v>10.064344</v>
      </c>
      <c r="X35" s="13">
        <v>10.207445</v>
      </c>
      <c r="Y35" s="13">
        <v>10.386397000000001</v>
      </c>
      <c r="Z35" s="13">
        <v>10.509626000000001</v>
      </c>
      <c r="AA35" s="13">
        <v>10.583463999999999</v>
      </c>
      <c r="AB35" s="13">
        <v>10.663997999999999</v>
      </c>
      <c r="AC35" s="13">
        <v>10.766996000000001</v>
      </c>
      <c r="AD35" s="13">
        <v>10.891595000000001</v>
      </c>
      <c r="AE35" s="13">
        <v>11.024431</v>
      </c>
      <c r="AF35" s="13">
        <v>11.221273</v>
      </c>
      <c r="AG35" s="13">
        <v>11.467409999999999</v>
      </c>
      <c r="AH35" s="13">
        <v>11.630201</v>
      </c>
      <c r="AI35" s="13">
        <v>11.748132999999999</v>
      </c>
      <c r="AJ35" s="13">
        <v>11.840558</v>
      </c>
      <c r="AK35" s="13">
        <v>11.928901</v>
      </c>
      <c r="AL35" s="2">
        <v>2.0638E-2</v>
      </c>
    </row>
    <row r="36" spans="1:38" ht="15" customHeight="1" x14ac:dyDescent="0.25">
      <c r="A36" s="23" t="s">
        <v>218</v>
      </c>
      <c r="B36" s="7" t="s">
        <v>217</v>
      </c>
      <c r="C36" s="12">
        <v>2.4691360000000002</v>
      </c>
      <c r="D36" s="12">
        <v>2.7318570000000002</v>
      </c>
      <c r="E36" s="12">
        <v>2.4543400000000002</v>
      </c>
      <c r="F36" s="12">
        <v>2.5984349999999998</v>
      </c>
      <c r="G36" s="12">
        <v>2.733921</v>
      </c>
      <c r="H36" s="12">
        <v>2.733403</v>
      </c>
      <c r="I36" s="12">
        <v>2.7335500000000001</v>
      </c>
      <c r="J36" s="12">
        <v>2.735004</v>
      </c>
      <c r="K36" s="12">
        <v>2.7398060000000002</v>
      </c>
      <c r="L36" s="12">
        <v>2.739687</v>
      </c>
      <c r="M36" s="12">
        <v>2.7400220000000002</v>
      </c>
      <c r="N36" s="12">
        <v>2.7400600000000002</v>
      </c>
      <c r="O36" s="12">
        <v>2.7401080000000002</v>
      </c>
      <c r="P36" s="12">
        <v>2.7401559999999998</v>
      </c>
      <c r="Q36" s="12">
        <v>2.7401550000000001</v>
      </c>
      <c r="R36" s="12">
        <v>2.740148</v>
      </c>
      <c r="S36" s="12">
        <v>2.7401689999999999</v>
      </c>
      <c r="T36" s="12">
        <v>2.7420800000000001</v>
      </c>
      <c r="U36" s="12">
        <v>2.742108</v>
      </c>
      <c r="V36" s="12">
        <v>2.7421500000000001</v>
      </c>
      <c r="W36" s="12">
        <v>2.7430859999999999</v>
      </c>
      <c r="X36" s="12">
        <v>2.743506</v>
      </c>
      <c r="Y36" s="12">
        <v>2.7436210000000001</v>
      </c>
      <c r="Z36" s="12">
        <v>2.7437429999999998</v>
      </c>
      <c r="AA36" s="12">
        <v>2.7437990000000001</v>
      </c>
      <c r="AB36" s="12">
        <v>2.7440289999999998</v>
      </c>
      <c r="AC36" s="12">
        <v>2.7446660000000001</v>
      </c>
      <c r="AD36" s="12">
        <v>2.7448990000000002</v>
      </c>
      <c r="AE36" s="12">
        <v>2.7465250000000001</v>
      </c>
      <c r="AF36" s="12">
        <v>2.7497029999999998</v>
      </c>
      <c r="AG36" s="12">
        <v>2.7498070000000001</v>
      </c>
      <c r="AH36" s="12">
        <v>2.7499159999999998</v>
      </c>
      <c r="AI36" s="12">
        <v>2.7500369999999998</v>
      </c>
      <c r="AJ36" s="12">
        <v>2.7510910000000002</v>
      </c>
      <c r="AK36" s="12">
        <v>2.751277</v>
      </c>
      <c r="AL36" s="5">
        <v>2.1499999999999999E-4</v>
      </c>
    </row>
    <row r="37" spans="1:38" ht="15" customHeight="1" x14ac:dyDescent="0.25">
      <c r="A37" s="23" t="s">
        <v>216</v>
      </c>
      <c r="B37" s="7" t="s">
        <v>215</v>
      </c>
      <c r="C37" s="12">
        <v>0.146732</v>
      </c>
      <c r="D37" s="12">
        <v>0.166626</v>
      </c>
      <c r="E37" s="12">
        <v>0.163831</v>
      </c>
      <c r="F37" s="12">
        <v>0.163523</v>
      </c>
      <c r="G37" s="12">
        <v>0.16276599999999999</v>
      </c>
      <c r="H37" s="12">
        <v>0.17930499999999999</v>
      </c>
      <c r="I37" s="12">
        <v>0.20089399999999999</v>
      </c>
      <c r="J37" s="12">
        <v>0.22547</v>
      </c>
      <c r="K37" s="12">
        <v>0.24778600000000001</v>
      </c>
      <c r="L37" s="12">
        <v>0.26693600000000001</v>
      </c>
      <c r="M37" s="12">
        <v>0.28401599999999999</v>
      </c>
      <c r="N37" s="12">
        <v>0.30822699999999997</v>
      </c>
      <c r="O37" s="12">
        <v>0.33461099999999999</v>
      </c>
      <c r="P37" s="12">
        <v>0.36046800000000001</v>
      </c>
      <c r="Q37" s="12">
        <v>0.38448399999999999</v>
      </c>
      <c r="R37" s="12">
        <v>0.41175</v>
      </c>
      <c r="S37" s="12">
        <v>0.42904500000000001</v>
      </c>
      <c r="T37" s="12">
        <v>0.44627</v>
      </c>
      <c r="U37" s="12">
        <v>0.46443800000000002</v>
      </c>
      <c r="V37" s="12">
        <v>0.47691800000000001</v>
      </c>
      <c r="W37" s="12">
        <v>0.48714200000000002</v>
      </c>
      <c r="X37" s="12">
        <v>0.496029</v>
      </c>
      <c r="Y37" s="12">
        <v>0.504552</v>
      </c>
      <c r="Z37" s="12">
        <v>0.51212100000000005</v>
      </c>
      <c r="AA37" s="12">
        <v>0.51990499999999995</v>
      </c>
      <c r="AB37" s="12">
        <v>0.528582</v>
      </c>
      <c r="AC37" s="12">
        <v>0.53575799999999996</v>
      </c>
      <c r="AD37" s="12">
        <v>0.54537000000000002</v>
      </c>
      <c r="AE37" s="12">
        <v>0.56040299999999998</v>
      </c>
      <c r="AF37" s="12">
        <v>0.57275699999999996</v>
      </c>
      <c r="AG37" s="12">
        <v>0.58767599999999998</v>
      </c>
      <c r="AH37" s="12">
        <v>0.59407200000000004</v>
      </c>
      <c r="AI37" s="12">
        <v>0.60402299999999998</v>
      </c>
      <c r="AJ37" s="12">
        <v>0.609653</v>
      </c>
      <c r="AK37" s="12">
        <v>0.61748400000000003</v>
      </c>
      <c r="AL37" s="5">
        <v>4.0492E-2</v>
      </c>
    </row>
    <row r="38" spans="1:38" ht="15" customHeight="1" x14ac:dyDescent="0.25">
      <c r="A38" s="23" t="s">
        <v>214</v>
      </c>
      <c r="B38" s="7" t="s">
        <v>213</v>
      </c>
      <c r="C38" s="12">
        <v>0.34035199999999999</v>
      </c>
      <c r="D38" s="12">
        <v>0.34656599999999999</v>
      </c>
      <c r="E38" s="12">
        <v>0.352717</v>
      </c>
      <c r="F38" s="12">
        <v>0.36597800000000003</v>
      </c>
      <c r="G38" s="12">
        <v>0.371365</v>
      </c>
      <c r="H38" s="12">
        <v>0.37407899999999999</v>
      </c>
      <c r="I38" s="12">
        <v>0.372085</v>
      </c>
      <c r="J38" s="12">
        <v>0.36738100000000001</v>
      </c>
      <c r="K38" s="12">
        <v>0.36537999999999998</v>
      </c>
      <c r="L38" s="12">
        <v>0.36736999999999997</v>
      </c>
      <c r="M38" s="12">
        <v>0.36590600000000001</v>
      </c>
      <c r="N38" s="12">
        <v>0.36593300000000001</v>
      </c>
      <c r="O38" s="12">
        <v>0.37367</v>
      </c>
      <c r="P38" s="12">
        <v>0.376496</v>
      </c>
      <c r="Q38" s="12">
        <v>0.37583499999999997</v>
      </c>
      <c r="R38" s="12">
        <v>0.37378499999999998</v>
      </c>
      <c r="S38" s="12">
        <v>0.37164599999999998</v>
      </c>
      <c r="T38" s="12">
        <v>0.371861</v>
      </c>
      <c r="U38" s="12">
        <v>0.37482599999999999</v>
      </c>
      <c r="V38" s="12">
        <v>0.37286900000000001</v>
      </c>
      <c r="W38" s="12">
        <v>0.37609500000000001</v>
      </c>
      <c r="X38" s="12">
        <v>0.37811800000000001</v>
      </c>
      <c r="Y38" s="12">
        <v>0.37701499999999999</v>
      </c>
      <c r="Z38" s="12">
        <v>0.37730799999999998</v>
      </c>
      <c r="AA38" s="12">
        <v>0.38245899999999999</v>
      </c>
      <c r="AB38" s="12">
        <v>0.37987199999999999</v>
      </c>
      <c r="AC38" s="12">
        <v>0.38379200000000002</v>
      </c>
      <c r="AD38" s="12">
        <v>0.39501399999999998</v>
      </c>
      <c r="AE38" s="12">
        <v>0.39582899999999999</v>
      </c>
      <c r="AF38" s="12">
        <v>0.39490999999999998</v>
      </c>
      <c r="AG38" s="12">
        <v>0.40071800000000002</v>
      </c>
      <c r="AH38" s="12">
        <v>0.40095599999999998</v>
      </c>
      <c r="AI38" s="12">
        <v>0.39929599999999998</v>
      </c>
      <c r="AJ38" s="12">
        <v>0.399978</v>
      </c>
      <c r="AK38" s="12">
        <v>0.40029700000000001</v>
      </c>
      <c r="AL38" s="5">
        <v>4.3769999999999998E-3</v>
      </c>
    </row>
    <row r="39" spans="1:38" ht="15" customHeight="1" x14ac:dyDescent="0.25">
      <c r="A39" s="23" t="s">
        <v>212</v>
      </c>
      <c r="B39" s="7" t="s">
        <v>211</v>
      </c>
      <c r="C39" s="12">
        <v>0.21635799999999999</v>
      </c>
      <c r="D39" s="12">
        <v>0.100686</v>
      </c>
      <c r="E39" s="12">
        <v>0.100221</v>
      </c>
      <c r="F39" s="12">
        <v>0.10817599999999999</v>
      </c>
      <c r="G39" s="12">
        <v>0.12149699999999999</v>
      </c>
      <c r="H39" s="12">
        <v>0.11155</v>
      </c>
      <c r="I39" s="12">
        <v>0.107651</v>
      </c>
      <c r="J39" s="12">
        <v>0.117671</v>
      </c>
      <c r="K39" s="12">
        <v>0.14993400000000001</v>
      </c>
      <c r="L39" s="12">
        <v>0.16054399999999999</v>
      </c>
      <c r="M39" s="12">
        <v>0.16114100000000001</v>
      </c>
      <c r="N39" s="12">
        <v>0.164299</v>
      </c>
      <c r="O39" s="12">
        <v>0.170769</v>
      </c>
      <c r="P39" s="12">
        <v>0.15912200000000001</v>
      </c>
      <c r="Q39" s="12">
        <v>0.158197</v>
      </c>
      <c r="R39" s="12">
        <v>0.15807399999999999</v>
      </c>
      <c r="S39" s="12">
        <v>0.156471</v>
      </c>
      <c r="T39" s="12">
        <v>0.15759100000000001</v>
      </c>
      <c r="U39" s="12">
        <v>0.15543599999999999</v>
      </c>
      <c r="V39" s="12">
        <v>0.157168</v>
      </c>
      <c r="W39" s="12">
        <v>0.16157099999999999</v>
      </c>
      <c r="X39" s="12">
        <v>0.15845799999999999</v>
      </c>
      <c r="Y39" s="12">
        <v>0.161441</v>
      </c>
      <c r="Z39" s="12">
        <v>0.16511899999999999</v>
      </c>
      <c r="AA39" s="12">
        <v>0.16755100000000001</v>
      </c>
      <c r="AB39" s="12">
        <v>0.167381</v>
      </c>
      <c r="AC39" s="12">
        <v>0.166601</v>
      </c>
      <c r="AD39" s="12">
        <v>0.16714799999999999</v>
      </c>
      <c r="AE39" s="12">
        <v>0.16039200000000001</v>
      </c>
      <c r="AF39" s="12">
        <v>0.15648599999999999</v>
      </c>
      <c r="AG39" s="12">
        <v>0.156588</v>
      </c>
      <c r="AH39" s="12">
        <v>0.15379499999999999</v>
      </c>
      <c r="AI39" s="12">
        <v>0.15984999999999999</v>
      </c>
      <c r="AJ39" s="12">
        <v>0.16128100000000001</v>
      </c>
      <c r="AK39" s="12">
        <v>0.16434699999999999</v>
      </c>
      <c r="AL39" s="5">
        <v>1.4958000000000001E-2</v>
      </c>
    </row>
    <row r="40" spans="1:38" ht="15" customHeight="1" x14ac:dyDescent="0.25">
      <c r="A40" s="23" t="s">
        <v>210</v>
      </c>
      <c r="B40" s="7" t="s">
        <v>209</v>
      </c>
      <c r="C40" s="12">
        <v>0.17377400000000001</v>
      </c>
      <c r="D40" s="12">
        <v>6.6433000000000006E-2</v>
      </c>
      <c r="E40" s="12">
        <v>6.7858000000000002E-2</v>
      </c>
      <c r="F40" s="12">
        <v>7.8955999999999998E-2</v>
      </c>
      <c r="G40" s="12">
        <v>9.2222999999999999E-2</v>
      </c>
      <c r="H40" s="12">
        <v>8.2140000000000005E-2</v>
      </c>
      <c r="I40" s="12">
        <v>7.8147999999999995E-2</v>
      </c>
      <c r="J40" s="12">
        <v>8.7373999999999993E-2</v>
      </c>
      <c r="K40" s="12">
        <v>0.116023</v>
      </c>
      <c r="L40" s="12">
        <v>0.124712</v>
      </c>
      <c r="M40" s="12">
        <v>0.12525900000000001</v>
      </c>
      <c r="N40" s="12">
        <v>0.128196</v>
      </c>
      <c r="O40" s="12">
        <v>0.134073</v>
      </c>
      <c r="P40" s="12">
        <v>0.122058</v>
      </c>
      <c r="Q40" s="12">
        <v>0.121021</v>
      </c>
      <c r="R40" s="12">
        <v>0.12076199999999999</v>
      </c>
      <c r="S40" s="12">
        <v>0.119074</v>
      </c>
      <c r="T40" s="12">
        <v>0.119939</v>
      </c>
      <c r="U40" s="12">
        <v>0.117853</v>
      </c>
      <c r="V40" s="12">
        <v>0.119227</v>
      </c>
      <c r="W40" s="12">
        <v>0.123333</v>
      </c>
      <c r="X40" s="12">
        <v>0.120266</v>
      </c>
      <c r="Y40" s="12">
        <v>0.123366</v>
      </c>
      <c r="Z40" s="12">
        <v>0.12624299999999999</v>
      </c>
      <c r="AA40" s="12">
        <v>0.12847900000000001</v>
      </c>
      <c r="AB40" s="12">
        <v>0.128417</v>
      </c>
      <c r="AC40" s="12">
        <v>0.128252</v>
      </c>
      <c r="AD40" s="12">
        <v>0.12887100000000001</v>
      </c>
      <c r="AE40" s="12">
        <v>0.122823</v>
      </c>
      <c r="AF40" s="12">
        <v>0.119272</v>
      </c>
      <c r="AG40" s="12">
        <v>0.11962299999999999</v>
      </c>
      <c r="AH40" s="12">
        <v>0.116629</v>
      </c>
      <c r="AI40" s="12">
        <v>0.121415</v>
      </c>
      <c r="AJ40" s="12">
        <v>0.121887</v>
      </c>
      <c r="AK40" s="12">
        <v>0.12431</v>
      </c>
      <c r="AL40" s="5">
        <v>1.9168999999999999E-2</v>
      </c>
    </row>
    <row r="41" spans="1:38" ht="15" customHeight="1" x14ac:dyDescent="0.25">
      <c r="A41" s="23" t="s">
        <v>208</v>
      </c>
      <c r="B41" s="7" t="s">
        <v>207</v>
      </c>
      <c r="C41" s="12">
        <v>4.2583999999999997E-2</v>
      </c>
      <c r="D41" s="12">
        <v>3.4252999999999999E-2</v>
      </c>
      <c r="E41" s="12">
        <v>3.2363000000000003E-2</v>
      </c>
      <c r="F41" s="12">
        <v>2.9219999999999999E-2</v>
      </c>
      <c r="G41" s="12">
        <v>2.9274000000000001E-2</v>
      </c>
      <c r="H41" s="12">
        <v>2.9409999999999999E-2</v>
      </c>
      <c r="I41" s="12">
        <v>2.9503000000000001E-2</v>
      </c>
      <c r="J41" s="12">
        <v>3.0297000000000001E-2</v>
      </c>
      <c r="K41" s="12">
        <v>3.3911999999999998E-2</v>
      </c>
      <c r="L41" s="12">
        <v>3.5832000000000003E-2</v>
      </c>
      <c r="M41" s="12">
        <v>3.5881999999999997E-2</v>
      </c>
      <c r="N41" s="12">
        <v>3.6102000000000002E-2</v>
      </c>
      <c r="O41" s="12">
        <v>3.6697E-2</v>
      </c>
      <c r="P41" s="12">
        <v>3.7062999999999999E-2</v>
      </c>
      <c r="Q41" s="12">
        <v>3.7176000000000001E-2</v>
      </c>
      <c r="R41" s="12">
        <v>3.7311999999999998E-2</v>
      </c>
      <c r="S41" s="12">
        <v>3.7398000000000001E-2</v>
      </c>
      <c r="T41" s="12">
        <v>3.7651999999999998E-2</v>
      </c>
      <c r="U41" s="12">
        <v>3.7582999999999998E-2</v>
      </c>
      <c r="V41" s="12">
        <v>3.7941000000000003E-2</v>
      </c>
      <c r="W41" s="12">
        <v>3.8238000000000001E-2</v>
      </c>
      <c r="X41" s="12">
        <v>3.8191999999999997E-2</v>
      </c>
      <c r="Y41" s="12">
        <v>3.8073999999999997E-2</v>
      </c>
      <c r="Z41" s="12">
        <v>3.8875E-2</v>
      </c>
      <c r="AA41" s="12">
        <v>3.9072999999999997E-2</v>
      </c>
      <c r="AB41" s="12">
        <v>3.8962999999999998E-2</v>
      </c>
      <c r="AC41" s="12">
        <v>3.8349000000000001E-2</v>
      </c>
      <c r="AD41" s="12">
        <v>3.8275999999999998E-2</v>
      </c>
      <c r="AE41" s="12">
        <v>3.7568999999999998E-2</v>
      </c>
      <c r="AF41" s="12">
        <v>3.7213999999999997E-2</v>
      </c>
      <c r="AG41" s="12">
        <v>3.6963999999999997E-2</v>
      </c>
      <c r="AH41" s="12">
        <v>3.7165999999999998E-2</v>
      </c>
      <c r="AI41" s="12">
        <v>3.8434999999999997E-2</v>
      </c>
      <c r="AJ41" s="12">
        <v>3.9392999999999997E-2</v>
      </c>
      <c r="AK41" s="12">
        <v>4.0037000000000003E-2</v>
      </c>
      <c r="AL41" s="5">
        <v>4.7390000000000002E-3</v>
      </c>
    </row>
    <row r="42" spans="1:38" ht="15" customHeight="1" x14ac:dyDescent="0.25">
      <c r="A42" s="23" t="s">
        <v>206</v>
      </c>
      <c r="B42" s="7" t="s">
        <v>179</v>
      </c>
      <c r="C42" s="12">
        <v>3.1364000000000003E-2</v>
      </c>
      <c r="D42" s="12">
        <v>3.0352000000000001E-2</v>
      </c>
      <c r="E42" s="12">
        <v>3.0206E-2</v>
      </c>
      <c r="F42" s="12">
        <v>3.0162000000000001E-2</v>
      </c>
      <c r="G42" s="12">
        <v>2.751E-2</v>
      </c>
      <c r="H42" s="12">
        <v>2.7507E-2</v>
      </c>
      <c r="I42" s="12">
        <v>2.6681E-2</v>
      </c>
      <c r="J42" s="12">
        <v>2.5531999999999999E-2</v>
      </c>
      <c r="K42" s="12">
        <v>2.5565999999999998E-2</v>
      </c>
      <c r="L42" s="12">
        <v>2.6450000000000001E-2</v>
      </c>
      <c r="M42" s="12">
        <v>2.7348999999999998E-2</v>
      </c>
      <c r="N42" s="12">
        <v>2.6720000000000001E-2</v>
      </c>
      <c r="O42" s="12">
        <v>2.6034999999999999E-2</v>
      </c>
      <c r="P42" s="12">
        <v>2.5600999999999999E-2</v>
      </c>
      <c r="Q42" s="12">
        <v>2.5624000000000001E-2</v>
      </c>
      <c r="R42" s="12">
        <v>2.5742999999999999E-2</v>
      </c>
      <c r="S42" s="12">
        <v>2.5898999999999998E-2</v>
      </c>
      <c r="T42" s="12">
        <v>2.5895999999999999E-2</v>
      </c>
      <c r="U42" s="12">
        <v>2.5833999999999999E-2</v>
      </c>
      <c r="V42" s="12">
        <v>2.5679E-2</v>
      </c>
      <c r="W42" s="12">
        <v>2.5748E-2</v>
      </c>
      <c r="X42" s="12">
        <v>2.5735000000000001E-2</v>
      </c>
      <c r="Y42" s="12">
        <v>2.5696E-2</v>
      </c>
      <c r="Z42" s="12">
        <v>2.5568E-2</v>
      </c>
      <c r="AA42" s="12">
        <v>2.5694999999999999E-2</v>
      </c>
      <c r="AB42" s="12">
        <v>2.5576000000000002E-2</v>
      </c>
      <c r="AC42" s="12">
        <v>2.5825000000000001E-2</v>
      </c>
      <c r="AD42" s="12">
        <v>2.5259E-2</v>
      </c>
      <c r="AE42" s="12">
        <v>2.5434999999999999E-2</v>
      </c>
      <c r="AF42" s="12">
        <v>2.5448999999999999E-2</v>
      </c>
      <c r="AG42" s="12">
        <v>2.5201000000000001E-2</v>
      </c>
      <c r="AH42" s="12">
        <v>2.5061E-2</v>
      </c>
      <c r="AI42" s="12">
        <v>2.5485000000000001E-2</v>
      </c>
      <c r="AJ42" s="12">
        <v>2.5558000000000001E-2</v>
      </c>
      <c r="AK42" s="12">
        <v>2.5628000000000001E-2</v>
      </c>
      <c r="AL42" s="5">
        <v>-5.1130000000000004E-3</v>
      </c>
    </row>
    <row r="43" spans="1:38" ht="15" customHeight="1" x14ac:dyDescent="0.25">
      <c r="A43" s="23" t="s">
        <v>205</v>
      </c>
      <c r="B43" s="7" t="s">
        <v>177</v>
      </c>
      <c r="C43" s="12">
        <v>0.29855700000000002</v>
      </c>
      <c r="D43" s="12">
        <v>0.42304000000000003</v>
      </c>
      <c r="E43" s="12">
        <v>0.48982199999999998</v>
      </c>
      <c r="F43" s="12">
        <v>0.710484</v>
      </c>
      <c r="G43" s="12">
        <v>0.87703299999999995</v>
      </c>
      <c r="H43" s="12">
        <v>0.97848999999999997</v>
      </c>
      <c r="I43" s="12">
        <v>0.99575199999999997</v>
      </c>
      <c r="J43" s="12">
        <v>0.99879499999999999</v>
      </c>
      <c r="K43" s="12">
        <v>1.00597</v>
      </c>
      <c r="L43" s="12">
        <v>1.057677</v>
      </c>
      <c r="M43" s="12">
        <v>1.108479</v>
      </c>
      <c r="N43" s="12">
        <v>1.146102</v>
      </c>
      <c r="O43" s="12">
        <v>1.1720889999999999</v>
      </c>
      <c r="P43" s="12">
        <v>1.2245029999999999</v>
      </c>
      <c r="Q43" s="12">
        <v>1.344843</v>
      </c>
      <c r="R43" s="12">
        <v>1.496712</v>
      </c>
      <c r="S43" s="12">
        <v>1.6670400000000001</v>
      </c>
      <c r="T43" s="12">
        <v>1.8616969999999999</v>
      </c>
      <c r="U43" s="12">
        <v>2.0806939999999998</v>
      </c>
      <c r="V43" s="12">
        <v>2.3405300000000002</v>
      </c>
      <c r="W43" s="12">
        <v>2.4731559999999999</v>
      </c>
      <c r="X43" s="12">
        <v>2.6065140000000002</v>
      </c>
      <c r="Y43" s="12">
        <v>2.7714880000000002</v>
      </c>
      <c r="Z43" s="12">
        <v>2.8788550000000002</v>
      </c>
      <c r="AA43" s="12">
        <v>2.937751</v>
      </c>
      <c r="AB43" s="12">
        <v>3.0027569999999999</v>
      </c>
      <c r="AC43" s="12">
        <v>3.086344</v>
      </c>
      <c r="AD43" s="12">
        <v>3.1744150000000002</v>
      </c>
      <c r="AE43" s="12">
        <v>3.2663820000000001</v>
      </c>
      <c r="AF43" s="12">
        <v>3.4107989999999999</v>
      </c>
      <c r="AG43" s="12">
        <v>3.6211739999999999</v>
      </c>
      <c r="AH43" s="12">
        <v>3.7718259999999999</v>
      </c>
      <c r="AI43" s="12">
        <v>3.8597399999999999</v>
      </c>
      <c r="AJ43" s="12">
        <v>3.8939270000000001</v>
      </c>
      <c r="AK43" s="12">
        <v>3.903931</v>
      </c>
      <c r="AL43" s="5">
        <v>6.9661000000000001E-2</v>
      </c>
    </row>
    <row r="44" spans="1:38" ht="15" customHeight="1" x14ac:dyDescent="0.25">
      <c r="A44" s="23" t="s">
        <v>204</v>
      </c>
      <c r="B44" s="7" t="s">
        <v>175</v>
      </c>
      <c r="C44" s="12">
        <v>2.1036000000000001</v>
      </c>
      <c r="D44" s="12">
        <v>2.2798660000000002</v>
      </c>
      <c r="E44" s="12">
        <v>2.3853840000000002</v>
      </c>
      <c r="F44" s="12">
        <v>2.648768</v>
      </c>
      <c r="G44" s="12">
        <v>3.2168549999999998</v>
      </c>
      <c r="H44" s="12">
        <v>3.5253480000000001</v>
      </c>
      <c r="I44" s="12">
        <v>3.6960130000000002</v>
      </c>
      <c r="J44" s="12">
        <v>3.728936</v>
      </c>
      <c r="K44" s="12">
        <v>3.7388089999999998</v>
      </c>
      <c r="L44" s="12">
        <v>3.7494999999999998</v>
      </c>
      <c r="M44" s="12">
        <v>3.7566199999999998</v>
      </c>
      <c r="N44" s="12">
        <v>3.7621310000000001</v>
      </c>
      <c r="O44" s="12">
        <v>3.7618330000000002</v>
      </c>
      <c r="P44" s="12">
        <v>3.7688190000000001</v>
      </c>
      <c r="Q44" s="12">
        <v>3.7773180000000002</v>
      </c>
      <c r="R44" s="12">
        <v>3.7832479999999999</v>
      </c>
      <c r="S44" s="12">
        <v>3.791938</v>
      </c>
      <c r="T44" s="12">
        <v>3.7952539999999999</v>
      </c>
      <c r="U44" s="12">
        <v>3.797339</v>
      </c>
      <c r="V44" s="12">
        <v>3.7984230000000001</v>
      </c>
      <c r="W44" s="12">
        <v>3.7975460000000001</v>
      </c>
      <c r="X44" s="12">
        <v>3.7990849999999998</v>
      </c>
      <c r="Y44" s="12">
        <v>3.8025859999999998</v>
      </c>
      <c r="Z44" s="12">
        <v>3.8069139999999999</v>
      </c>
      <c r="AA44" s="12">
        <v>3.8063030000000002</v>
      </c>
      <c r="AB44" s="12">
        <v>3.8158020000000001</v>
      </c>
      <c r="AC44" s="12">
        <v>3.824011</v>
      </c>
      <c r="AD44" s="12">
        <v>3.8394910000000002</v>
      </c>
      <c r="AE44" s="12">
        <v>3.8694639999999998</v>
      </c>
      <c r="AF44" s="12">
        <v>3.9111699999999998</v>
      </c>
      <c r="AG44" s="12">
        <v>3.926247</v>
      </c>
      <c r="AH44" s="12">
        <v>3.934577</v>
      </c>
      <c r="AI44" s="12">
        <v>3.9497019999999998</v>
      </c>
      <c r="AJ44" s="12">
        <v>3.999069</v>
      </c>
      <c r="AK44" s="12">
        <v>4.0659369999999999</v>
      </c>
      <c r="AL44" s="5">
        <v>1.7686E-2</v>
      </c>
    </row>
    <row r="46" spans="1:38" ht="15" customHeight="1" x14ac:dyDescent="0.25">
      <c r="A46" s="23" t="s">
        <v>203</v>
      </c>
      <c r="B46" s="4" t="s">
        <v>202</v>
      </c>
      <c r="C46" s="13">
        <v>9.8971820000000008</v>
      </c>
      <c r="D46" s="13">
        <v>10.367461</v>
      </c>
      <c r="E46" s="13">
        <v>10.316922999999999</v>
      </c>
      <c r="F46" s="13">
        <v>11.050008</v>
      </c>
      <c r="G46" s="13">
        <v>12.023351</v>
      </c>
      <c r="H46" s="13">
        <v>12.491262000000001</v>
      </c>
      <c r="I46" s="13">
        <v>12.740326</v>
      </c>
      <c r="J46" s="13">
        <v>12.841894</v>
      </c>
      <c r="K46" s="13">
        <v>12.942339</v>
      </c>
      <c r="L46" s="13">
        <v>13.064291000000001</v>
      </c>
      <c r="M46" s="13">
        <v>13.145358999999999</v>
      </c>
      <c r="N46" s="13">
        <v>13.245552</v>
      </c>
      <c r="O46" s="13">
        <v>13.351385000000001</v>
      </c>
      <c r="P46" s="13">
        <v>13.454793</v>
      </c>
      <c r="Q46" s="13">
        <v>13.646193</v>
      </c>
      <c r="R46" s="13">
        <v>13.860803000000001</v>
      </c>
      <c r="S46" s="13">
        <v>14.087002</v>
      </c>
      <c r="T46" s="13">
        <v>14.329666</v>
      </c>
      <c r="U46" s="13">
        <v>14.604044</v>
      </c>
      <c r="V46" s="13">
        <v>14.903242000000001</v>
      </c>
      <c r="W46" s="13">
        <v>15.087044000000001</v>
      </c>
      <c r="X46" s="13">
        <v>15.258331999999999</v>
      </c>
      <c r="Y46" s="13">
        <v>15.468267000000001</v>
      </c>
      <c r="Z46" s="13">
        <v>15.623449000000001</v>
      </c>
      <c r="AA46" s="13">
        <v>15.727964999999999</v>
      </c>
      <c r="AB46" s="13">
        <v>15.851298999999999</v>
      </c>
      <c r="AC46" s="13">
        <v>15.990311</v>
      </c>
      <c r="AD46" s="13">
        <v>16.13796</v>
      </c>
      <c r="AE46" s="13">
        <v>16.304822999999999</v>
      </c>
      <c r="AF46" s="13">
        <v>16.532753</v>
      </c>
      <c r="AG46" s="13">
        <v>16.804735000000001</v>
      </c>
      <c r="AH46" s="13">
        <v>16.999023000000001</v>
      </c>
      <c r="AI46" s="13">
        <v>17.143142999999998</v>
      </c>
      <c r="AJ46" s="13">
        <v>17.257453999999999</v>
      </c>
      <c r="AK46" s="13">
        <v>17.369441999999999</v>
      </c>
      <c r="AL46" s="2">
        <v>1.5761000000000001E-2</v>
      </c>
    </row>
    <row r="48" spans="1:38" ht="15" customHeight="1" x14ac:dyDescent="0.25">
      <c r="B48" s="4" t="s">
        <v>201</v>
      </c>
    </row>
    <row r="49" spans="1:38" ht="15" customHeight="1" x14ac:dyDescent="0.25">
      <c r="A49" s="23" t="s">
        <v>200</v>
      </c>
      <c r="B49" s="7" t="s">
        <v>199</v>
      </c>
      <c r="C49" s="12">
        <v>1.2630189999999999</v>
      </c>
      <c r="D49" s="12">
        <v>1.2928569999999999</v>
      </c>
      <c r="E49" s="12">
        <v>1.3043130000000001</v>
      </c>
      <c r="F49" s="12">
        <v>1.2649859999999999</v>
      </c>
      <c r="G49" s="12">
        <v>1.2647759999999999</v>
      </c>
      <c r="H49" s="12">
        <v>1.264567</v>
      </c>
      <c r="I49" s="12">
        <v>1.264357</v>
      </c>
      <c r="J49" s="12">
        <v>1.2641469999999999</v>
      </c>
      <c r="K49" s="12">
        <v>1.250907</v>
      </c>
      <c r="L49" s="12">
        <v>1.262076</v>
      </c>
      <c r="M49" s="12">
        <v>1.250866</v>
      </c>
      <c r="N49" s="12">
        <v>1.2502770000000001</v>
      </c>
      <c r="O49" s="12">
        <v>1.240912</v>
      </c>
      <c r="P49" s="12">
        <v>1.2311270000000001</v>
      </c>
      <c r="Q49" s="12">
        <v>1.2159329999999999</v>
      </c>
      <c r="R49" s="12">
        <v>1.1869320000000001</v>
      </c>
      <c r="S49" s="12">
        <v>1.180793</v>
      </c>
      <c r="T49" s="12">
        <v>1.1729210000000001</v>
      </c>
      <c r="U49" s="12">
        <v>1.1707689999999999</v>
      </c>
      <c r="V49" s="12">
        <v>1.1707689999999999</v>
      </c>
      <c r="W49" s="12">
        <v>1.1707689999999999</v>
      </c>
      <c r="X49" s="12">
        <v>1.1707689999999999</v>
      </c>
      <c r="Y49" s="12">
        <v>1.1707689999999999</v>
      </c>
      <c r="Z49" s="12">
        <v>1.1707689999999999</v>
      </c>
      <c r="AA49" s="12">
        <v>1.162954</v>
      </c>
      <c r="AB49" s="12">
        <v>1.16482</v>
      </c>
      <c r="AC49" s="12">
        <v>1.1628609999999999</v>
      </c>
      <c r="AD49" s="12">
        <v>1.1592610000000001</v>
      </c>
      <c r="AE49" s="12">
        <v>1.1588000000000001</v>
      </c>
      <c r="AF49" s="12">
        <v>1.1843710000000001</v>
      </c>
      <c r="AG49" s="12">
        <v>1.2030339999999999</v>
      </c>
      <c r="AH49" s="12">
        <v>1.2233080000000001</v>
      </c>
      <c r="AI49" s="12">
        <v>1.2213160000000001</v>
      </c>
      <c r="AJ49" s="12">
        <v>1.219217</v>
      </c>
      <c r="AK49" s="12">
        <v>1.2181280000000001</v>
      </c>
      <c r="AL49" s="5">
        <v>-1.8029999999999999E-3</v>
      </c>
    </row>
    <row r="50" spans="1:38" ht="15" customHeight="1" x14ac:dyDescent="0.25">
      <c r="A50" s="23" t="s">
        <v>198</v>
      </c>
      <c r="B50" s="7" t="s">
        <v>197</v>
      </c>
      <c r="C50" s="12">
        <v>3.3E-4</v>
      </c>
      <c r="D50" s="12">
        <v>7.2199999999999999E-4</v>
      </c>
      <c r="E50" s="12">
        <v>1.8619999999999999E-3</v>
      </c>
      <c r="F50" s="12">
        <v>2.281E-3</v>
      </c>
      <c r="G50" s="12">
        <v>2.9009999999999999E-3</v>
      </c>
      <c r="H50" s="12">
        <v>3.6589999999999999E-3</v>
      </c>
      <c r="I50" s="12">
        <v>4.5960000000000003E-3</v>
      </c>
      <c r="J50" s="12">
        <v>4.5960000000000003E-3</v>
      </c>
      <c r="K50" s="12">
        <v>4.5960000000000003E-3</v>
      </c>
      <c r="L50" s="12">
        <v>4.5960000000000003E-3</v>
      </c>
      <c r="M50" s="12">
        <v>4.5960000000000003E-3</v>
      </c>
      <c r="N50" s="12">
        <v>4.5960000000000003E-3</v>
      </c>
      <c r="O50" s="12">
        <v>4.5960000000000003E-3</v>
      </c>
      <c r="P50" s="12">
        <v>4.5960000000000003E-3</v>
      </c>
      <c r="Q50" s="12">
        <v>4.5960000000000003E-3</v>
      </c>
      <c r="R50" s="12">
        <v>4.5960000000000003E-3</v>
      </c>
      <c r="S50" s="12">
        <v>4.5960000000000003E-3</v>
      </c>
      <c r="T50" s="12">
        <v>4.5960000000000003E-3</v>
      </c>
      <c r="U50" s="12">
        <v>4.5960000000000003E-3</v>
      </c>
      <c r="V50" s="12">
        <v>4.5960000000000003E-3</v>
      </c>
      <c r="W50" s="12">
        <v>4.5960000000000003E-3</v>
      </c>
      <c r="X50" s="12">
        <v>4.5960000000000003E-3</v>
      </c>
      <c r="Y50" s="12">
        <v>4.5960000000000003E-3</v>
      </c>
      <c r="Z50" s="12">
        <v>4.5960000000000003E-3</v>
      </c>
      <c r="AA50" s="12">
        <v>4.5960000000000003E-3</v>
      </c>
      <c r="AB50" s="12">
        <v>4.5960000000000003E-3</v>
      </c>
      <c r="AC50" s="12">
        <v>4.5960000000000003E-3</v>
      </c>
      <c r="AD50" s="12">
        <v>4.5960000000000003E-3</v>
      </c>
      <c r="AE50" s="12">
        <v>4.5960000000000003E-3</v>
      </c>
      <c r="AF50" s="12">
        <v>4.5960000000000003E-3</v>
      </c>
      <c r="AG50" s="12">
        <v>4.5960000000000003E-3</v>
      </c>
      <c r="AH50" s="12">
        <v>4.5960000000000003E-3</v>
      </c>
      <c r="AI50" s="12">
        <v>4.5960000000000003E-3</v>
      </c>
      <c r="AJ50" s="12">
        <v>4.5960000000000003E-3</v>
      </c>
      <c r="AK50" s="12">
        <v>4.5960000000000003E-3</v>
      </c>
      <c r="AL50" s="5">
        <v>5.7674999999999997E-2</v>
      </c>
    </row>
    <row r="51" spans="1:38" ht="15" customHeight="1" x14ac:dyDescent="0.25">
      <c r="A51" s="23" t="s">
        <v>196</v>
      </c>
      <c r="B51" s="7" t="s">
        <v>195</v>
      </c>
      <c r="C51" s="12">
        <v>-9.5297999999999994E-2</v>
      </c>
      <c r="D51" s="12">
        <v>-0.10374700000000001</v>
      </c>
      <c r="E51" s="12">
        <v>-9.5574999999999993E-2</v>
      </c>
      <c r="F51" s="12">
        <v>-5.9180999999999997E-2</v>
      </c>
      <c r="G51" s="12">
        <v>-7.4950000000000003E-2</v>
      </c>
      <c r="H51" s="12">
        <v>-7.7958E-2</v>
      </c>
      <c r="I51" s="12">
        <v>-8.5811999999999999E-2</v>
      </c>
      <c r="J51" s="12">
        <v>-9.196E-2</v>
      </c>
      <c r="K51" s="12">
        <v>-8.5864999999999997E-2</v>
      </c>
      <c r="L51" s="12">
        <v>-0.100757</v>
      </c>
      <c r="M51" s="12">
        <v>-0.10749400000000001</v>
      </c>
      <c r="N51" s="12">
        <v>-0.11455899999999999</v>
      </c>
      <c r="O51" s="12">
        <v>-0.122034</v>
      </c>
      <c r="P51" s="12">
        <v>-0.12932099999999999</v>
      </c>
      <c r="Q51" s="12">
        <v>-0.13477600000000001</v>
      </c>
      <c r="R51" s="12">
        <v>-0.134323</v>
      </c>
      <c r="S51" s="12">
        <v>-0.14774499999999999</v>
      </c>
      <c r="T51" s="12">
        <v>-0.14743300000000001</v>
      </c>
      <c r="U51" s="12">
        <v>-0.147254</v>
      </c>
      <c r="V51" s="12">
        <v>-0.147396</v>
      </c>
      <c r="W51" s="12">
        <v>-0.147393</v>
      </c>
      <c r="X51" s="12">
        <v>-0.147312</v>
      </c>
      <c r="Y51" s="12">
        <v>-0.14727100000000001</v>
      </c>
      <c r="Z51" s="12">
        <v>-0.14733299999999999</v>
      </c>
      <c r="AA51" s="12">
        <v>-0.139516</v>
      </c>
      <c r="AB51" s="12">
        <v>-0.141371</v>
      </c>
      <c r="AC51" s="12">
        <v>-0.13941799999999999</v>
      </c>
      <c r="AD51" s="12">
        <v>-0.133245</v>
      </c>
      <c r="AE51" s="12">
        <v>-0.13256000000000001</v>
      </c>
      <c r="AF51" s="12">
        <v>-0.13261700000000001</v>
      </c>
      <c r="AG51" s="12">
        <v>-0.12637200000000001</v>
      </c>
      <c r="AH51" s="12">
        <v>-0.12445000000000001</v>
      </c>
      <c r="AI51" s="12">
        <v>-0.12243999999999999</v>
      </c>
      <c r="AJ51" s="12">
        <v>-0.120421</v>
      </c>
      <c r="AK51" s="12">
        <v>-0.118337</v>
      </c>
      <c r="AL51" s="5">
        <v>3.9950000000000003E-3</v>
      </c>
    </row>
    <row r="52" spans="1:38" ht="15" customHeight="1" x14ac:dyDescent="0.25">
      <c r="A52" s="23" t="s">
        <v>194</v>
      </c>
      <c r="B52" s="4" t="s">
        <v>193</v>
      </c>
      <c r="C52" s="13">
        <v>1.1680520000000001</v>
      </c>
      <c r="D52" s="13">
        <v>1.189832</v>
      </c>
      <c r="E52" s="13">
        <v>1.210599</v>
      </c>
      <c r="F52" s="13">
        <v>1.208086</v>
      </c>
      <c r="G52" s="13">
        <v>1.192728</v>
      </c>
      <c r="H52" s="13">
        <v>1.190267</v>
      </c>
      <c r="I52" s="13">
        <v>1.183141</v>
      </c>
      <c r="J52" s="13">
        <v>1.1767840000000001</v>
      </c>
      <c r="K52" s="13">
        <v>1.169638</v>
      </c>
      <c r="L52" s="13">
        <v>1.165916</v>
      </c>
      <c r="M52" s="13">
        <v>1.147969</v>
      </c>
      <c r="N52" s="13">
        <v>1.140315</v>
      </c>
      <c r="O52" s="13">
        <v>1.123475</v>
      </c>
      <c r="P52" s="13">
        <v>1.106403</v>
      </c>
      <c r="Q52" s="13">
        <v>1.085753</v>
      </c>
      <c r="R52" s="13">
        <v>1.057205</v>
      </c>
      <c r="S52" s="13">
        <v>1.037644</v>
      </c>
      <c r="T52" s="13">
        <v>1.0300849999999999</v>
      </c>
      <c r="U52" s="13">
        <v>1.028111</v>
      </c>
      <c r="V52" s="13">
        <v>1.0279700000000001</v>
      </c>
      <c r="W52" s="13">
        <v>1.027973</v>
      </c>
      <c r="X52" s="13">
        <v>1.028054</v>
      </c>
      <c r="Y52" s="13">
        <v>1.0280940000000001</v>
      </c>
      <c r="Z52" s="13">
        <v>1.028033</v>
      </c>
      <c r="AA52" s="13">
        <v>1.028035</v>
      </c>
      <c r="AB52" s="13">
        <v>1.028046</v>
      </c>
      <c r="AC52" s="13">
        <v>1.0280389999999999</v>
      </c>
      <c r="AD52" s="13">
        <v>1.030613</v>
      </c>
      <c r="AE52" s="13">
        <v>1.0308360000000001</v>
      </c>
      <c r="AF52" s="13">
        <v>1.056351</v>
      </c>
      <c r="AG52" s="13">
        <v>1.081259</v>
      </c>
      <c r="AH52" s="13">
        <v>1.1034550000000001</v>
      </c>
      <c r="AI52" s="13">
        <v>1.103472</v>
      </c>
      <c r="AJ52" s="13">
        <v>1.1033930000000001</v>
      </c>
      <c r="AK52" s="13">
        <v>1.104387</v>
      </c>
      <c r="AL52" s="2">
        <v>-2.2560000000000002E-3</v>
      </c>
    </row>
    <row r="55" spans="1:38" ht="15" customHeight="1" x14ac:dyDescent="0.25">
      <c r="B55" s="4" t="s">
        <v>192</v>
      </c>
    </row>
    <row r="56" spans="1:38" ht="15" customHeight="1" x14ac:dyDescent="0.25">
      <c r="B56" s="4" t="s">
        <v>191</v>
      </c>
    </row>
    <row r="58" spans="1:38" ht="15" customHeight="1" x14ac:dyDescent="0.25">
      <c r="A58" s="23" t="s">
        <v>190</v>
      </c>
      <c r="B58" s="4" t="s">
        <v>189</v>
      </c>
      <c r="C58" s="13">
        <v>0.14599599999999999</v>
      </c>
      <c r="D58" s="13">
        <v>0.180532</v>
      </c>
      <c r="E58" s="13">
        <v>0.21892800000000001</v>
      </c>
      <c r="F58" s="13">
        <v>0.25556699999999999</v>
      </c>
      <c r="G58" s="13">
        <v>0.29054600000000003</v>
      </c>
      <c r="H58" s="13">
        <v>0.32536399999999999</v>
      </c>
      <c r="I58" s="13">
        <v>0.35670200000000002</v>
      </c>
      <c r="J58" s="13">
        <v>0.38966200000000001</v>
      </c>
      <c r="K58" s="13">
        <v>0.42445899999999998</v>
      </c>
      <c r="L58" s="13">
        <v>0.46182200000000001</v>
      </c>
      <c r="M58" s="13">
        <v>0.50235600000000002</v>
      </c>
      <c r="N58" s="13">
        <v>0.54596</v>
      </c>
      <c r="O58" s="13">
        <v>0.59242499999999998</v>
      </c>
      <c r="P58" s="13">
        <v>0.64256100000000005</v>
      </c>
      <c r="Q58" s="13">
        <v>0.69711199999999995</v>
      </c>
      <c r="R58" s="13">
        <v>0.75518399999999997</v>
      </c>
      <c r="S58" s="13">
        <v>0.81596000000000002</v>
      </c>
      <c r="T58" s="13">
        <v>0.87999499999999997</v>
      </c>
      <c r="U58" s="13">
        <v>0.94691800000000004</v>
      </c>
      <c r="V58" s="13">
        <v>1.0175650000000001</v>
      </c>
      <c r="W58" s="13">
        <v>1.091218</v>
      </c>
      <c r="X58" s="13">
        <v>1.168131</v>
      </c>
      <c r="Y58" s="13">
        <v>1.2493700000000001</v>
      </c>
      <c r="Z58" s="13">
        <v>1.33429</v>
      </c>
      <c r="AA58" s="13">
        <v>1.424328</v>
      </c>
      <c r="AB58" s="13">
        <v>1.5184249999999999</v>
      </c>
      <c r="AC58" s="13">
        <v>1.6169910000000001</v>
      </c>
      <c r="AD58" s="13">
        <v>1.721617</v>
      </c>
      <c r="AE58" s="13">
        <v>1.830965</v>
      </c>
      <c r="AF58" s="13">
        <v>1.945206</v>
      </c>
      <c r="AG58" s="13">
        <v>2.0664349999999998</v>
      </c>
      <c r="AH58" s="13">
        <v>2.1937959999999999</v>
      </c>
      <c r="AI58" s="13">
        <v>2.327626</v>
      </c>
      <c r="AJ58" s="13">
        <v>2.4701119999999999</v>
      </c>
      <c r="AK58" s="13">
        <v>2.6194929999999998</v>
      </c>
      <c r="AL58" s="2">
        <v>8.4431000000000006E-2</v>
      </c>
    </row>
    <row r="59" spans="1:38" ht="15" customHeight="1" x14ac:dyDescent="0.25">
      <c r="A59" s="23" t="s">
        <v>188</v>
      </c>
      <c r="B59" s="7" t="s">
        <v>187</v>
      </c>
      <c r="C59" s="12">
        <v>6.2890000000000003E-3</v>
      </c>
      <c r="D59" s="12">
        <v>6.8710000000000004E-3</v>
      </c>
      <c r="E59" s="12">
        <v>7.4520000000000003E-3</v>
      </c>
      <c r="F59" s="12">
        <v>8.0630000000000007E-3</v>
      </c>
      <c r="G59" s="12">
        <v>8.6250000000000007E-3</v>
      </c>
      <c r="H59" s="12">
        <v>8.9409999999999993E-3</v>
      </c>
      <c r="I59" s="12">
        <v>8.9219999999999994E-3</v>
      </c>
      <c r="J59" s="12">
        <v>8.9110000000000005E-3</v>
      </c>
      <c r="K59" s="12">
        <v>8.8990000000000007E-3</v>
      </c>
      <c r="L59" s="12">
        <v>8.8889999999999993E-3</v>
      </c>
      <c r="M59" s="12">
        <v>8.8780000000000005E-3</v>
      </c>
      <c r="N59" s="12">
        <v>8.8679999999999991E-3</v>
      </c>
      <c r="O59" s="12">
        <v>8.8579999999999996E-3</v>
      </c>
      <c r="P59" s="12">
        <v>8.848E-3</v>
      </c>
      <c r="Q59" s="12">
        <v>8.8620000000000001E-3</v>
      </c>
      <c r="R59" s="12">
        <v>8.8719999999999997E-3</v>
      </c>
      <c r="S59" s="12">
        <v>8.8819999999999993E-3</v>
      </c>
      <c r="T59" s="12">
        <v>8.8920000000000006E-3</v>
      </c>
      <c r="U59" s="12">
        <v>8.9040000000000005E-3</v>
      </c>
      <c r="V59" s="12">
        <v>8.9160000000000003E-3</v>
      </c>
      <c r="W59" s="12">
        <v>8.9289999999999994E-3</v>
      </c>
      <c r="X59" s="12">
        <v>8.9420000000000003E-3</v>
      </c>
      <c r="Y59" s="12">
        <v>8.9560000000000004E-3</v>
      </c>
      <c r="Z59" s="12">
        <v>8.9700000000000005E-3</v>
      </c>
      <c r="AA59" s="12">
        <v>8.9840000000000007E-3</v>
      </c>
      <c r="AB59" s="12">
        <v>8.9980000000000008E-3</v>
      </c>
      <c r="AC59" s="12">
        <v>9.0130000000000002E-3</v>
      </c>
      <c r="AD59" s="12">
        <v>9.0270000000000003E-3</v>
      </c>
      <c r="AE59" s="12">
        <v>9.0419999999999997E-3</v>
      </c>
      <c r="AF59" s="12">
        <v>9.0559999999999998E-3</v>
      </c>
      <c r="AG59" s="12">
        <v>9.0709999999999992E-3</v>
      </c>
      <c r="AH59" s="12">
        <v>9.0860000000000003E-3</v>
      </c>
      <c r="AI59" s="12">
        <v>9.1020000000000007E-3</v>
      </c>
      <c r="AJ59" s="12">
        <v>9.1170000000000001E-3</v>
      </c>
      <c r="AK59" s="12">
        <v>9.1330000000000005E-3</v>
      </c>
      <c r="AL59" s="5">
        <v>8.6610000000000003E-3</v>
      </c>
    </row>
    <row r="60" spans="1:38" ht="15" customHeight="1" x14ac:dyDescent="0.25">
      <c r="A60" s="23" t="s">
        <v>186</v>
      </c>
      <c r="B60" s="7" t="s">
        <v>185</v>
      </c>
      <c r="C60" s="12">
        <v>1.2093E-2</v>
      </c>
      <c r="D60" s="12">
        <v>1.1082E-2</v>
      </c>
      <c r="E60" s="12">
        <v>1.3377E-2</v>
      </c>
      <c r="F60" s="12">
        <v>1.4898E-2</v>
      </c>
      <c r="G60" s="12">
        <v>1.6015000000000001E-2</v>
      </c>
      <c r="H60" s="12">
        <v>1.6961E-2</v>
      </c>
      <c r="I60" s="12">
        <v>1.7791000000000001E-2</v>
      </c>
      <c r="J60" s="12">
        <v>1.8467999999999998E-2</v>
      </c>
      <c r="K60" s="12">
        <v>1.9005999999999999E-2</v>
      </c>
      <c r="L60" s="12">
        <v>1.9451E-2</v>
      </c>
      <c r="M60" s="12">
        <v>1.9813000000000001E-2</v>
      </c>
      <c r="N60" s="12">
        <v>2.0101999999999998E-2</v>
      </c>
      <c r="O60" s="12">
        <v>2.0327999999999999E-2</v>
      </c>
      <c r="P60" s="12">
        <v>2.0517000000000001E-2</v>
      </c>
      <c r="Q60" s="12">
        <v>2.1149000000000001E-2</v>
      </c>
      <c r="R60" s="12">
        <v>2.1746999999999999E-2</v>
      </c>
      <c r="S60" s="12">
        <v>2.2342000000000001E-2</v>
      </c>
      <c r="T60" s="12">
        <v>2.2943999999999999E-2</v>
      </c>
      <c r="U60" s="12">
        <v>2.3571000000000002E-2</v>
      </c>
      <c r="V60" s="12">
        <v>2.4237000000000002E-2</v>
      </c>
      <c r="W60" s="12">
        <v>2.4934999999999999E-2</v>
      </c>
      <c r="X60" s="12">
        <v>2.5659999999999999E-2</v>
      </c>
      <c r="Y60" s="12">
        <v>2.6401999999999998E-2</v>
      </c>
      <c r="Z60" s="12">
        <v>2.7157000000000001E-2</v>
      </c>
      <c r="AA60" s="12">
        <v>2.8043999999999999E-2</v>
      </c>
      <c r="AB60" s="12">
        <v>2.8927000000000001E-2</v>
      </c>
      <c r="AC60" s="12">
        <v>2.9808999999999999E-2</v>
      </c>
      <c r="AD60" s="12">
        <v>3.0689999999999999E-2</v>
      </c>
      <c r="AE60" s="12">
        <v>3.1563000000000001E-2</v>
      </c>
      <c r="AF60" s="12">
        <v>3.2421999999999999E-2</v>
      </c>
      <c r="AG60" s="12">
        <v>3.3272000000000003E-2</v>
      </c>
      <c r="AH60" s="12">
        <v>3.4089000000000001E-2</v>
      </c>
      <c r="AI60" s="12">
        <v>3.4872E-2</v>
      </c>
      <c r="AJ60" s="12">
        <v>3.5617000000000003E-2</v>
      </c>
      <c r="AK60" s="12">
        <v>3.6324000000000002E-2</v>
      </c>
      <c r="AL60" s="5">
        <v>3.6629000000000002E-2</v>
      </c>
    </row>
    <row r="61" spans="1:38" ht="15" customHeight="1" x14ac:dyDescent="0.25">
      <c r="A61" s="23" t="s">
        <v>184</v>
      </c>
      <c r="B61" s="7" t="s">
        <v>177</v>
      </c>
      <c r="C61" s="12">
        <v>9.8548999999999998E-2</v>
      </c>
      <c r="D61" s="12">
        <v>0.13351299999999999</v>
      </c>
      <c r="E61" s="12">
        <v>0.16903399999999999</v>
      </c>
      <c r="F61" s="12">
        <v>0.203541</v>
      </c>
      <c r="G61" s="12">
        <v>0.23683999999999999</v>
      </c>
      <c r="H61" s="12">
        <v>0.270397</v>
      </c>
      <c r="I61" s="12">
        <v>0.300923</v>
      </c>
      <c r="J61" s="12">
        <v>0.33321800000000001</v>
      </c>
      <c r="K61" s="12">
        <v>0.36748700000000001</v>
      </c>
      <c r="L61" s="12">
        <v>0.40434799999999999</v>
      </c>
      <c r="M61" s="12">
        <v>0.44442399999999999</v>
      </c>
      <c r="N61" s="12">
        <v>0.48752099999999998</v>
      </c>
      <c r="O61" s="12">
        <v>0.53352500000000003</v>
      </c>
      <c r="P61" s="12">
        <v>0.58322300000000005</v>
      </c>
      <c r="Q61" s="12">
        <v>0.63685499999999995</v>
      </c>
      <c r="R61" s="12">
        <v>0.69403400000000004</v>
      </c>
      <c r="S61" s="12">
        <v>0.753915</v>
      </c>
      <c r="T61" s="12">
        <v>0.81704100000000002</v>
      </c>
      <c r="U61" s="12">
        <v>0.88301700000000005</v>
      </c>
      <c r="V61" s="12">
        <v>0.95267000000000002</v>
      </c>
      <c r="W61" s="12">
        <v>1.0252889999999999</v>
      </c>
      <c r="X61" s="12">
        <v>1.1011329999999999</v>
      </c>
      <c r="Y61" s="12">
        <v>1.1812830000000001</v>
      </c>
      <c r="Z61" s="12">
        <v>1.2650790000000001</v>
      </c>
      <c r="AA61" s="12">
        <v>1.353844</v>
      </c>
      <c r="AB61" s="12">
        <v>1.4466639999999999</v>
      </c>
      <c r="AC61" s="12">
        <v>1.543947</v>
      </c>
      <c r="AD61" s="12">
        <v>1.647284</v>
      </c>
      <c r="AE61" s="12">
        <v>1.755333</v>
      </c>
      <c r="AF61" s="12">
        <v>1.868279</v>
      </c>
      <c r="AG61" s="12">
        <v>1.988216</v>
      </c>
      <c r="AH61" s="12">
        <v>2.114312</v>
      </c>
      <c r="AI61" s="12">
        <v>2.2469070000000002</v>
      </c>
      <c r="AJ61" s="12">
        <v>2.388185</v>
      </c>
      <c r="AK61" s="12">
        <v>2.5363920000000002</v>
      </c>
      <c r="AL61" s="5">
        <v>9.3322000000000002E-2</v>
      </c>
    </row>
    <row r="62" spans="1:38" ht="15" customHeight="1" x14ac:dyDescent="0.25">
      <c r="A62" s="23" t="s">
        <v>183</v>
      </c>
      <c r="B62" s="7" t="s">
        <v>175</v>
      </c>
      <c r="C62" s="12">
        <v>2.9066000000000002E-2</v>
      </c>
      <c r="D62" s="12">
        <v>2.9066000000000002E-2</v>
      </c>
      <c r="E62" s="12">
        <v>2.9066000000000002E-2</v>
      </c>
      <c r="F62" s="12">
        <v>2.9066000000000002E-2</v>
      </c>
      <c r="G62" s="12">
        <v>2.9066000000000002E-2</v>
      </c>
      <c r="H62" s="12">
        <v>2.9066000000000002E-2</v>
      </c>
      <c r="I62" s="12">
        <v>2.9066000000000002E-2</v>
      </c>
      <c r="J62" s="12">
        <v>2.9066000000000002E-2</v>
      </c>
      <c r="K62" s="12">
        <v>2.9066000000000002E-2</v>
      </c>
      <c r="L62" s="12">
        <v>2.9134E-2</v>
      </c>
      <c r="M62" s="12">
        <v>2.9242000000000001E-2</v>
      </c>
      <c r="N62" s="12">
        <v>2.9468999999999999E-2</v>
      </c>
      <c r="O62" s="12">
        <v>2.9714999999999998E-2</v>
      </c>
      <c r="P62" s="12">
        <v>2.9973E-2</v>
      </c>
      <c r="Q62" s="12">
        <v>3.0245999999999999E-2</v>
      </c>
      <c r="R62" s="12">
        <v>3.0530999999999999E-2</v>
      </c>
      <c r="S62" s="12">
        <v>3.0821000000000001E-2</v>
      </c>
      <c r="T62" s="12">
        <v>3.1118E-2</v>
      </c>
      <c r="U62" s="12">
        <v>3.1425000000000002E-2</v>
      </c>
      <c r="V62" s="12">
        <v>3.1741999999999999E-2</v>
      </c>
      <c r="W62" s="12">
        <v>3.2065999999999997E-2</v>
      </c>
      <c r="X62" s="12">
        <v>3.2395E-2</v>
      </c>
      <c r="Y62" s="12">
        <v>3.2729000000000001E-2</v>
      </c>
      <c r="Z62" s="12">
        <v>3.3084000000000002E-2</v>
      </c>
      <c r="AA62" s="12">
        <v>3.3456E-2</v>
      </c>
      <c r="AB62" s="12">
        <v>3.3835999999999998E-2</v>
      </c>
      <c r="AC62" s="12">
        <v>3.4222000000000002E-2</v>
      </c>
      <c r="AD62" s="12">
        <v>3.4616000000000001E-2</v>
      </c>
      <c r="AE62" s="12">
        <v>3.5027999999999997E-2</v>
      </c>
      <c r="AF62" s="12">
        <v>3.5449000000000001E-2</v>
      </c>
      <c r="AG62" s="12">
        <v>3.5874999999999997E-2</v>
      </c>
      <c r="AH62" s="12">
        <v>3.6308E-2</v>
      </c>
      <c r="AI62" s="12">
        <v>3.6746000000000001E-2</v>
      </c>
      <c r="AJ62" s="12">
        <v>3.7192000000000003E-2</v>
      </c>
      <c r="AK62" s="12">
        <v>3.7643000000000003E-2</v>
      </c>
      <c r="AL62" s="5">
        <v>7.8670000000000007E-3</v>
      </c>
    </row>
    <row r="64" spans="1:38" ht="15" customHeight="1" x14ac:dyDescent="0.25">
      <c r="A64" s="23" t="s">
        <v>182</v>
      </c>
      <c r="B64" s="4" t="s">
        <v>181</v>
      </c>
      <c r="C64" s="13">
        <v>0.163907</v>
      </c>
      <c r="D64" s="13">
        <v>0.184229</v>
      </c>
      <c r="E64" s="13">
        <v>0.20654700000000001</v>
      </c>
      <c r="F64" s="13">
        <v>0.22977300000000001</v>
      </c>
      <c r="G64" s="13">
        <v>0.25211699999999998</v>
      </c>
      <c r="H64" s="13">
        <v>0.27096900000000002</v>
      </c>
      <c r="I64" s="13">
        <v>0.28309000000000001</v>
      </c>
      <c r="J64" s="13">
        <v>0.28778799999999999</v>
      </c>
      <c r="K64" s="13">
        <v>0.29342600000000002</v>
      </c>
      <c r="L64" s="13">
        <v>0.30030800000000002</v>
      </c>
      <c r="M64" s="13">
        <v>0.30832100000000001</v>
      </c>
      <c r="N64" s="13">
        <v>0.31755800000000001</v>
      </c>
      <c r="O64" s="13">
        <v>0.32830100000000001</v>
      </c>
      <c r="P64" s="13">
        <v>0.34073700000000001</v>
      </c>
      <c r="Q64" s="13">
        <v>0.35554599999999997</v>
      </c>
      <c r="R64" s="13">
        <v>0.37135200000000002</v>
      </c>
      <c r="S64" s="13">
        <v>0.38800000000000001</v>
      </c>
      <c r="T64" s="13">
        <v>0.40537200000000001</v>
      </c>
      <c r="U64" s="13">
        <v>0.42346</v>
      </c>
      <c r="V64" s="13">
        <v>0.44223099999999999</v>
      </c>
      <c r="W64" s="13">
        <v>0.46148400000000001</v>
      </c>
      <c r="X64" s="13">
        <v>0.48118</v>
      </c>
      <c r="Y64" s="13">
        <v>0.50142399999999998</v>
      </c>
      <c r="Z64" s="13">
        <v>0.52227199999999996</v>
      </c>
      <c r="AA64" s="13">
        <v>0.543798</v>
      </c>
      <c r="AB64" s="13">
        <v>0.56562500000000004</v>
      </c>
      <c r="AC64" s="13">
        <v>0.58765000000000001</v>
      </c>
      <c r="AD64" s="13">
        <v>0.60986300000000004</v>
      </c>
      <c r="AE64" s="13">
        <v>0.63227100000000003</v>
      </c>
      <c r="AF64" s="13">
        <v>0.65480799999999995</v>
      </c>
      <c r="AG64" s="13">
        <v>0.677338</v>
      </c>
      <c r="AH64" s="13">
        <v>0.699963</v>
      </c>
      <c r="AI64" s="13">
        <v>0.72311899999999996</v>
      </c>
      <c r="AJ64" s="13">
        <v>0.74639599999999995</v>
      </c>
      <c r="AK64" s="13">
        <v>0.76946999999999999</v>
      </c>
      <c r="AL64" s="2">
        <v>4.4270999999999998E-2</v>
      </c>
    </row>
    <row r="65" spans="1:38" ht="15" customHeight="1" x14ac:dyDescent="0.25">
      <c r="A65" s="23" t="s">
        <v>180</v>
      </c>
      <c r="B65" s="7" t="s">
        <v>179</v>
      </c>
      <c r="C65" s="12">
        <v>6.9972999999999994E-2</v>
      </c>
      <c r="D65" s="12">
        <v>7.0401000000000005E-2</v>
      </c>
      <c r="E65" s="12">
        <v>7.077E-2</v>
      </c>
      <c r="F65" s="12">
        <v>7.1127999999999997E-2</v>
      </c>
      <c r="G65" s="12">
        <v>7.1525000000000005E-2</v>
      </c>
      <c r="H65" s="12">
        <v>7.1876999999999996E-2</v>
      </c>
      <c r="I65" s="12">
        <v>7.2012999999999994E-2</v>
      </c>
      <c r="J65" s="12">
        <v>7.2137000000000007E-2</v>
      </c>
      <c r="K65" s="12">
        <v>7.2256000000000001E-2</v>
      </c>
      <c r="L65" s="12">
        <v>7.2370000000000004E-2</v>
      </c>
      <c r="M65" s="12">
        <v>7.2484000000000007E-2</v>
      </c>
      <c r="N65" s="12">
        <v>7.2595999999999994E-2</v>
      </c>
      <c r="O65" s="12">
        <v>7.2711999999999999E-2</v>
      </c>
      <c r="P65" s="12">
        <v>7.2821999999999998E-2</v>
      </c>
      <c r="Q65" s="12">
        <v>7.3233000000000006E-2</v>
      </c>
      <c r="R65" s="12">
        <v>7.3629E-2</v>
      </c>
      <c r="S65" s="12">
        <v>7.4011999999999994E-2</v>
      </c>
      <c r="T65" s="12">
        <v>7.4378E-2</v>
      </c>
      <c r="U65" s="12">
        <v>7.4728000000000003E-2</v>
      </c>
      <c r="V65" s="12">
        <v>7.5061000000000003E-2</v>
      </c>
      <c r="W65" s="12">
        <v>7.5385999999999995E-2</v>
      </c>
      <c r="X65" s="12">
        <v>7.5685000000000002E-2</v>
      </c>
      <c r="Y65" s="12">
        <v>7.5964000000000004E-2</v>
      </c>
      <c r="Z65" s="12">
        <v>7.6232999999999995E-2</v>
      </c>
      <c r="AA65" s="12">
        <v>7.6492000000000004E-2</v>
      </c>
      <c r="AB65" s="12">
        <v>7.6741000000000004E-2</v>
      </c>
      <c r="AC65" s="12">
        <v>7.6979000000000006E-2</v>
      </c>
      <c r="AD65" s="12">
        <v>7.7202999999999994E-2</v>
      </c>
      <c r="AE65" s="12">
        <v>7.7419000000000002E-2</v>
      </c>
      <c r="AF65" s="12">
        <v>7.7627000000000002E-2</v>
      </c>
      <c r="AG65" s="12">
        <v>7.7826999999999993E-2</v>
      </c>
      <c r="AH65" s="12">
        <v>7.8018000000000004E-2</v>
      </c>
      <c r="AI65" s="12">
        <v>7.8205999999999998E-2</v>
      </c>
      <c r="AJ65" s="12">
        <v>7.8379000000000004E-2</v>
      </c>
      <c r="AK65" s="12">
        <v>7.8538999999999998E-2</v>
      </c>
      <c r="AL65" s="5">
        <v>3.32E-3</v>
      </c>
    </row>
    <row r="66" spans="1:38" ht="15" customHeight="1" x14ac:dyDescent="0.25">
      <c r="A66" s="23" t="s">
        <v>178</v>
      </c>
      <c r="B66" s="7" t="s">
        <v>177</v>
      </c>
      <c r="C66" s="12">
        <v>8.7126999999999996E-2</v>
      </c>
      <c r="D66" s="12">
        <v>0.10702</v>
      </c>
      <c r="E66" s="12">
        <v>0.128969</v>
      </c>
      <c r="F66" s="12">
        <v>0.151838</v>
      </c>
      <c r="G66" s="12">
        <v>0.173785</v>
      </c>
      <c r="H66" s="12">
        <v>0.19228400000000001</v>
      </c>
      <c r="I66" s="12">
        <v>0.20427000000000001</v>
      </c>
      <c r="J66" s="12">
        <v>0.208843</v>
      </c>
      <c r="K66" s="12">
        <v>0.214363</v>
      </c>
      <c r="L66" s="12">
        <v>0.22113099999999999</v>
      </c>
      <c r="M66" s="12">
        <v>0.22903000000000001</v>
      </c>
      <c r="N66" s="12">
        <v>0.238154</v>
      </c>
      <c r="O66" s="12">
        <v>0.24878</v>
      </c>
      <c r="P66" s="12">
        <v>0.261104</v>
      </c>
      <c r="Q66" s="12">
        <v>0.27549400000000002</v>
      </c>
      <c r="R66" s="12">
        <v>0.29088900000000001</v>
      </c>
      <c r="S66" s="12">
        <v>0.30712</v>
      </c>
      <c r="T66" s="12">
        <v>0.32403900000000002</v>
      </c>
      <c r="U66" s="12">
        <v>0.34159400000000001</v>
      </c>
      <c r="V66" s="12">
        <v>0.35972500000000002</v>
      </c>
      <c r="W66" s="12">
        <v>0.37822699999999998</v>
      </c>
      <c r="X66" s="12">
        <v>0.39710400000000001</v>
      </c>
      <c r="Y66" s="12">
        <v>0.41644199999999998</v>
      </c>
      <c r="Z66" s="12">
        <v>0.436278</v>
      </c>
      <c r="AA66" s="12">
        <v>0.45665</v>
      </c>
      <c r="AB66" s="12">
        <v>0.47728700000000002</v>
      </c>
      <c r="AC66" s="12">
        <v>0.49811699999999998</v>
      </c>
      <c r="AD66" s="12">
        <v>0.51911799999999997</v>
      </c>
      <c r="AE66" s="12">
        <v>0.54030900000000004</v>
      </c>
      <c r="AF66" s="12">
        <v>0.56162699999999999</v>
      </c>
      <c r="AG66" s="12">
        <v>0.58297399999999999</v>
      </c>
      <c r="AH66" s="12">
        <v>0.604437</v>
      </c>
      <c r="AI66" s="12">
        <v>0.62643199999999999</v>
      </c>
      <c r="AJ66" s="12">
        <v>0.64856899999999995</v>
      </c>
      <c r="AK66" s="12">
        <v>0.67052</v>
      </c>
      <c r="AL66" s="5">
        <v>5.7181999999999997E-2</v>
      </c>
    </row>
    <row r="67" spans="1:38" ht="15" customHeight="1" x14ac:dyDescent="0.25">
      <c r="A67" s="23" t="s">
        <v>176</v>
      </c>
      <c r="B67" s="7" t="s">
        <v>175</v>
      </c>
      <c r="C67" s="12">
        <v>6.8069999999999997E-3</v>
      </c>
      <c r="D67" s="12">
        <v>6.8069999999999997E-3</v>
      </c>
      <c r="E67" s="12">
        <v>6.8069999999999997E-3</v>
      </c>
      <c r="F67" s="12">
        <v>6.8069999999999997E-3</v>
      </c>
      <c r="G67" s="12">
        <v>6.8069999999999997E-3</v>
      </c>
      <c r="H67" s="12">
        <v>6.8069999999999997E-3</v>
      </c>
      <c r="I67" s="12">
        <v>6.8069999999999997E-3</v>
      </c>
      <c r="J67" s="12">
        <v>6.8069999999999997E-3</v>
      </c>
      <c r="K67" s="12">
        <v>6.8069999999999997E-3</v>
      </c>
      <c r="L67" s="12">
        <v>6.8069999999999997E-3</v>
      </c>
      <c r="M67" s="12">
        <v>6.8079999999999998E-3</v>
      </c>
      <c r="N67" s="12">
        <v>6.8079999999999998E-3</v>
      </c>
      <c r="O67" s="12">
        <v>6.8089999999999999E-3</v>
      </c>
      <c r="P67" s="12">
        <v>6.8110000000000002E-3</v>
      </c>
      <c r="Q67" s="12">
        <v>6.8190000000000004E-3</v>
      </c>
      <c r="R67" s="12">
        <v>6.8339999999999998E-3</v>
      </c>
      <c r="S67" s="12">
        <v>6.868E-3</v>
      </c>
      <c r="T67" s="12">
        <v>6.9560000000000004E-3</v>
      </c>
      <c r="U67" s="12">
        <v>7.1380000000000002E-3</v>
      </c>
      <c r="V67" s="12">
        <v>7.4450000000000002E-3</v>
      </c>
      <c r="W67" s="12">
        <v>7.8720000000000005E-3</v>
      </c>
      <c r="X67" s="12">
        <v>8.3909999999999992E-3</v>
      </c>
      <c r="Y67" s="12">
        <v>9.0170000000000007E-3</v>
      </c>
      <c r="Z67" s="12">
        <v>9.7599999999999996E-3</v>
      </c>
      <c r="AA67" s="12">
        <v>1.0656000000000001E-2</v>
      </c>
      <c r="AB67" s="12">
        <v>1.1598000000000001E-2</v>
      </c>
      <c r="AC67" s="12">
        <v>1.2553999999999999E-2</v>
      </c>
      <c r="AD67" s="12">
        <v>1.3540999999999999E-2</v>
      </c>
      <c r="AE67" s="12">
        <v>1.4543E-2</v>
      </c>
      <c r="AF67" s="12">
        <v>1.5554E-2</v>
      </c>
      <c r="AG67" s="12">
        <v>1.6537E-2</v>
      </c>
      <c r="AH67" s="12">
        <v>1.7507999999999999E-2</v>
      </c>
      <c r="AI67" s="12">
        <v>1.8481000000000001E-2</v>
      </c>
      <c r="AJ67" s="12">
        <v>1.9448E-2</v>
      </c>
      <c r="AK67" s="12">
        <v>2.0410999999999999E-2</v>
      </c>
      <c r="AL67" s="5">
        <v>3.3834999999999997E-2</v>
      </c>
    </row>
    <row r="68" spans="1:38" ht="15" customHeight="1" thickBot="1" x14ac:dyDescent="0.3"/>
    <row r="69" spans="1:38" ht="15" customHeight="1" x14ac:dyDescent="0.25">
      <c r="B69" s="26" t="s">
        <v>174</v>
      </c>
      <c r="C69" s="26"/>
      <c r="D69" s="26"/>
      <c r="E69" s="26"/>
      <c r="F69" s="26"/>
      <c r="G69" s="26"/>
      <c r="H69" s="26"/>
      <c r="I69" s="26"/>
      <c r="J69" s="26"/>
      <c r="K69" s="26"/>
      <c r="L69" s="26"/>
      <c r="M69" s="26"/>
      <c r="N69" s="26"/>
      <c r="O69" s="26"/>
      <c r="P69" s="26"/>
      <c r="Q69" s="26"/>
      <c r="R69" s="26"/>
      <c r="S69" s="26"/>
      <c r="T69" s="26"/>
      <c r="U69" s="26"/>
      <c r="V69" s="26"/>
      <c r="W69" s="26"/>
      <c r="X69" s="26"/>
      <c r="Y69" s="26"/>
      <c r="Z69" s="26"/>
      <c r="AA69" s="26"/>
      <c r="AB69" s="26"/>
      <c r="AC69" s="26"/>
      <c r="AD69" s="26"/>
      <c r="AE69" s="26"/>
      <c r="AF69" s="26"/>
      <c r="AG69" s="26"/>
      <c r="AH69" s="26"/>
      <c r="AI69" s="26"/>
      <c r="AJ69" s="26"/>
      <c r="AK69" s="26"/>
      <c r="AL69" s="26"/>
    </row>
    <row r="70" spans="1:38" ht="15" customHeight="1" x14ac:dyDescent="0.25">
      <c r="B70" s="25" t="s">
        <v>173</v>
      </c>
    </row>
    <row r="71" spans="1:38" ht="15" customHeight="1" x14ac:dyDescent="0.25">
      <c r="B71" s="25" t="s">
        <v>172</v>
      </c>
    </row>
    <row r="72" spans="1:38" ht="15" customHeight="1" x14ac:dyDescent="0.25">
      <c r="B72" s="25" t="s">
        <v>171</v>
      </c>
    </row>
    <row r="73" spans="1:38" ht="15" customHeight="1" x14ac:dyDescent="0.25">
      <c r="B73" s="25" t="s">
        <v>341</v>
      </c>
    </row>
    <row r="74" spans="1:38" ht="15" customHeight="1" x14ac:dyDescent="0.25">
      <c r="B74" s="25" t="s">
        <v>170</v>
      </c>
    </row>
    <row r="75" spans="1:38" ht="15" customHeight="1" x14ac:dyDescent="0.25">
      <c r="B75" s="25" t="s">
        <v>169</v>
      </c>
    </row>
    <row r="76" spans="1:38" ht="15" customHeight="1" x14ac:dyDescent="0.25">
      <c r="B76" s="25" t="s">
        <v>168</v>
      </c>
    </row>
    <row r="77" spans="1:38" ht="15" customHeight="1" x14ac:dyDescent="0.25">
      <c r="B77" s="25" t="s">
        <v>167</v>
      </c>
    </row>
    <row r="78" spans="1:38" ht="15" customHeight="1" x14ac:dyDescent="0.25">
      <c r="B78" s="25" t="s">
        <v>166</v>
      </c>
    </row>
    <row r="79" spans="1:38" ht="15" customHeight="1" x14ac:dyDescent="0.25">
      <c r="B79" s="25" t="s">
        <v>165</v>
      </c>
    </row>
    <row r="80" spans="1:38" ht="15" customHeight="1" x14ac:dyDescent="0.25">
      <c r="B80" s="25" t="s">
        <v>164</v>
      </c>
    </row>
    <row r="81" spans="2:2" ht="15" customHeight="1" x14ac:dyDescent="0.25">
      <c r="B81" s="25" t="s">
        <v>163</v>
      </c>
    </row>
    <row r="82" spans="2:2" ht="15" customHeight="1" x14ac:dyDescent="0.25">
      <c r="B82" s="25" t="s">
        <v>342</v>
      </c>
    </row>
    <row r="83" spans="2:2" ht="15" customHeight="1" x14ac:dyDescent="0.25">
      <c r="B83" s="25" t="s">
        <v>162</v>
      </c>
    </row>
    <row r="84" spans="2:2" ht="15" customHeight="1" x14ac:dyDescent="0.25">
      <c r="B84" s="25" t="s">
        <v>161</v>
      </c>
    </row>
    <row r="85" spans="2:2" ht="15" customHeight="1" x14ac:dyDescent="0.25">
      <c r="B85" s="25" t="s">
        <v>160</v>
      </c>
    </row>
    <row r="86" spans="2:2" ht="15" customHeight="1" x14ac:dyDescent="0.25">
      <c r="B86" s="25" t="s">
        <v>159</v>
      </c>
    </row>
    <row r="87" spans="2:2" ht="15" customHeight="1" x14ac:dyDescent="0.25">
      <c r="B87" s="25" t="s">
        <v>158</v>
      </c>
    </row>
    <row r="88" spans="2:2" ht="15" customHeight="1" x14ac:dyDescent="0.25">
      <c r="B88" s="25" t="s">
        <v>3</v>
      </c>
    </row>
    <row r="89" spans="2:2" ht="15" customHeight="1" x14ac:dyDescent="0.25">
      <c r="B89" s="25" t="s">
        <v>4</v>
      </c>
    </row>
    <row r="90" spans="2:2" ht="15" customHeight="1" x14ac:dyDescent="0.25">
      <c r="B90" s="25" t="s">
        <v>157</v>
      </c>
    </row>
    <row r="91" spans="2:2" ht="15" customHeight="1" x14ac:dyDescent="0.25">
      <c r="B91" s="25" t="s">
        <v>343</v>
      </c>
    </row>
    <row r="92" spans="2:2" ht="15" customHeight="1" x14ac:dyDescent="0.25">
      <c r="B92" s="25" t="s">
        <v>344</v>
      </c>
    </row>
    <row r="93" spans="2:2" ht="15" customHeight="1" x14ac:dyDescent="0.25">
      <c r="B93" s="25" t="s">
        <v>345</v>
      </c>
    </row>
    <row r="94" spans="2:2" ht="15" customHeight="1" x14ac:dyDescent="0.25">
      <c r="B94" s="25" t="s">
        <v>346</v>
      </c>
    </row>
    <row r="95" spans="2:2" ht="15" customHeight="1" x14ac:dyDescent="0.25">
      <c r="B95" s="25" t="s">
        <v>347</v>
      </c>
    </row>
    <row r="96" spans="2:2" ht="15" customHeight="1" x14ac:dyDescent="0.25">
      <c r="B96" s="25" t="s">
        <v>348</v>
      </c>
    </row>
  </sheetData>
  <mergeCells count="1">
    <mergeCell ref="B69:AL69"/>
  </mergeCells>
  <pageMargins left="0.75" right="0.75" top="1" bottom="1" header="0.5" footer="0.5"/>
  <pageSetup orientation="portrait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M40" sqref="M40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H32" sqref="H32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 s="11">
        <f>SUM('AEO 37'!C97,'AEO 37'!C102,'AEO 37'!C104)/'AEO 37'!C95</f>
        <v>0.52050363720985415</v>
      </c>
      <c r="C2" s="11">
        <f>SUM('AEO 37'!D97,'AEO 37'!D102,'AEO 37'!D104)/'AEO 37'!D95</f>
        <v>0.52157241498454665</v>
      </c>
      <c r="D2" s="11">
        <f>SUM('AEO 37'!E97,'AEO 37'!E102,'AEO 37'!E104)/'AEO 37'!E95</f>
        <v>0.51976427743265141</v>
      </c>
      <c r="E2" s="11">
        <f>SUM('AEO 37'!F97,'AEO 37'!F102,'AEO 37'!F104)/'AEO 37'!F95</f>
        <v>0.51889198436312178</v>
      </c>
      <c r="F2" s="11">
        <f>SUM('AEO 37'!G97,'AEO 37'!G102,'AEO 37'!G104)/'AEO 37'!G95</f>
        <v>0.52012948581883534</v>
      </c>
      <c r="G2" s="11">
        <f>SUM('AEO 37'!H97,'AEO 37'!H102,'AEO 37'!H104)/'AEO 37'!H95</f>
        <v>0.51978843595910729</v>
      </c>
      <c r="H2" s="11">
        <f>SUM('AEO 37'!I97,'AEO 37'!I102,'AEO 37'!I104)/'AEO 37'!I95</f>
        <v>0.51871583369545748</v>
      </c>
      <c r="I2" s="11">
        <f>SUM('AEO 37'!J97,'AEO 37'!J102,'AEO 37'!J104)/'AEO 37'!J95</f>
        <v>0.51758766643678034</v>
      </c>
      <c r="J2" s="11">
        <f>SUM('AEO 37'!K97,'AEO 37'!K102,'AEO 37'!K104)/'AEO 37'!K95</f>
        <v>0.51684440022698286</v>
      </c>
      <c r="K2" s="11">
        <f>SUM('AEO 37'!L97,'AEO 37'!L102,'AEO 37'!L104)/'AEO 37'!L95</f>
        <v>0.51521193023333156</v>
      </c>
      <c r="L2" s="11">
        <f>SUM('AEO 37'!M97,'AEO 37'!M102,'AEO 37'!M104)/'AEO 37'!M95</f>
        <v>0.51359969506076486</v>
      </c>
      <c r="M2" s="11">
        <f>SUM('AEO 37'!N97,'AEO 37'!N102,'AEO 37'!N104)/'AEO 37'!N95</f>
        <v>0.51218429247250596</v>
      </c>
      <c r="N2" s="11">
        <f>SUM('AEO 37'!O97,'AEO 37'!O102,'AEO 37'!O104)/'AEO 37'!O95</f>
        <v>0.51080902327191813</v>
      </c>
      <c r="O2" s="11">
        <f>SUM('AEO 37'!P97,'AEO 37'!P102,'AEO 37'!P104)/'AEO 37'!P95</f>
        <v>0.50958972255431823</v>
      </c>
      <c r="P2" s="11">
        <f>SUM('AEO 37'!Q97,'AEO 37'!Q102,'AEO 37'!Q104)/'AEO 37'!Q95</f>
        <v>0.50811339136693034</v>
      </c>
      <c r="Q2" s="11">
        <f>SUM('AEO 37'!R97,'AEO 37'!R102,'AEO 37'!R104)/'AEO 37'!R95</f>
        <v>0.50680409929610615</v>
      </c>
      <c r="R2" s="11">
        <f>SUM('AEO 37'!S97,'AEO 37'!S102,'AEO 37'!S104)/'AEO 37'!S95</f>
        <v>0.50530793239207172</v>
      </c>
      <c r="S2" s="11">
        <f>SUM('AEO 37'!T97,'AEO 37'!T102,'AEO 37'!T104)/'AEO 37'!T95</f>
        <v>0.50383341675120119</v>
      </c>
      <c r="T2" s="11">
        <f>SUM('AEO 37'!U97,'AEO 37'!U102,'AEO 37'!U104)/'AEO 37'!U95</f>
        <v>0.50242411388056896</v>
      </c>
      <c r="U2" s="11">
        <f>SUM('AEO 37'!V97,'AEO 37'!V102,'AEO 37'!V104)/'AEO 37'!V95</f>
        <v>0.50088269216628845</v>
      </c>
      <c r="V2" s="11">
        <f>SUM('AEO 37'!W97,'AEO 37'!W102,'AEO 37'!W104)/'AEO 37'!W95</f>
        <v>0.49929370460014633</v>
      </c>
      <c r="W2" s="11">
        <f>SUM('AEO 37'!X97,'AEO 37'!X102,'AEO 37'!X104)/'AEO 37'!X95</f>
        <v>0.49799670341450053</v>
      </c>
      <c r="X2" s="11">
        <f>SUM('AEO 37'!Y97,'AEO 37'!Y102,'AEO 37'!Y104)/'AEO 37'!Y95</f>
        <v>0.49640494052950712</v>
      </c>
      <c r="Y2" s="11">
        <f>SUM('AEO 37'!Z97,'AEO 37'!Z102,'AEO 37'!Z104)/'AEO 37'!Z95</f>
        <v>0.49484976707948564</v>
      </c>
      <c r="Z2" s="11">
        <f>SUM('AEO 37'!AA97,'AEO 37'!AA102,'AEO 37'!AA104)/'AEO 37'!AA95</f>
        <v>0.49331013559469156</v>
      </c>
      <c r="AA2" s="11">
        <f>SUM('AEO 37'!AB97,'AEO 37'!AB102,'AEO 37'!AB104)/'AEO 37'!AB95</f>
        <v>0.49174338342158719</v>
      </c>
      <c r="AB2" s="11">
        <f>SUM('AEO 37'!AC97,'AEO 37'!AC102,'AEO 37'!AC104)/'AEO 37'!AC95</f>
        <v>0.49018954115955488</v>
      </c>
      <c r="AC2" s="11">
        <f>SUM('AEO 37'!AD97,'AEO 37'!AD102,'AEO 37'!AD104)/'AEO 37'!AD95</f>
        <v>0.48861725964826064</v>
      </c>
      <c r="AD2" s="11">
        <f>SUM('AEO 37'!AE97,'AEO 37'!AE102,'AEO 37'!AE104)/'AEO 37'!AE95</f>
        <v>0.48709601485845289</v>
      </c>
      <c r="AE2" s="11">
        <f>SUM('AEO 37'!AF97,'AEO 37'!AF102,'AEO 37'!AF104)/'AEO 37'!AF95</f>
        <v>0.48566675999128417</v>
      </c>
      <c r="AF2" s="11">
        <f>SUM('AEO 37'!AG97,'AEO 37'!AG102,'AEO 37'!AG104)/'AEO 37'!AG95</f>
        <v>0.48419392610018874</v>
      </c>
      <c r="AG2" s="11">
        <f>SUM('AEO 37'!AH97,'AEO 37'!AH102,'AEO 37'!AH104)/'AEO 37'!AH95</f>
        <v>0.48311441926278242</v>
      </c>
      <c r="AH2" s="11">
        <f>SUM('AEO 37'!AI97,'AEO 37'!AI102,'AEO 37'!AI104)/'AEO 37'!AI95</f>
        <v>0.48234221224263307</v>
      </c>
      <c r="AI2" s="11">
        <f>SUM('AEO 37'!AJ97,'AEO 37'!AJ102,'AEO 37'!AJ104)/'AEO 37'!AJ95</f>
        <v>0.48170582831477804</v>
      </c>
      <c r="AJ2" s="11">
        <f>SUM('AEO 37'!AK97,'AEO 37'!AK102,'AEO 37'!AK104)/'AEO 37'!AK95</f>
        <v>0.48139180923432062</v>
      </c>
    </row>
    <row r="3" spans="1:36" x14ac:dyDescent="0.25">
      <c r="A3" t="s">
        <v>150</v>
      </c>
      <c r="B3" s="11">
        <f>SUM('AEO 37'!C99:C100,'AEO 37'!C106:C107)/'AEO 37'!C95</f>
        <v>0</v>
      </c>
      <c r="C3" s="11">
        <f>SUM('AEO 37'!D99:D100,'AEO 37'!D106:D107)/'AEO 37'!D95</f>
        <v>0</v>
      </c>
      <c r="D3" s="11">
        <f>SUM('AEO 37'!E99:E100,'AEO 37'!E106:E107)/'AEO 37'!E95</f>
        <v>0</v>
      </c>
      <c r="E3" s="11">
        <f>SUM('AEO 37'!F99:F100,'AEO 37'!F106:F107)/'AEO 37'!F95</f>
        <v>0</v>
      </c>
      <c r="F3" s="11">
        <f>SUM('AEO 37'!G99:G100,'AEO 37'!G106:G107)/'AEO 37'!G95</f>
        <v>0</v>
      </c>
      <c r="G3" s="11">
        <f>SUM('AEO 37'!H99:H100,'AEO 37'!H106:H107)/'AEO 37'!H95</f>
        <v>0</v>
      </c>
      <c r="H3" s="11">
        <f>SUM('AEO 37'!I99:I100,'AEO 37'!I106:I107)/'AEO 37'!I95</f>
        <v>0</v>
      </c>
      <c r="I3" s="11">
        <f>SUM('AEO 37'!J99:J100,'AEO 37'!J106:J107)/'AEO 37'!J95</f>
        <v>0</v>
      </c>
      <c r="J3" s="11">
        <f>SUM('AEO 37'!K99:K100,'AEO 37'!K106:K107)/'AEO 37'!K95</f>
        <v>0</v>
      </c>
      <c r="K3" s="11">
        <f>SUM('AEO 37'!L99:L100,'AEO 37'!L106:L107)/'AEO 37'!L95</f>
        <v>0</v>
      </c>
      <c r="L3" s="11">
        <f>SUM('AEO 37'!M99:M100,'AEO 37'!M106:M107)/'AEO 37'!M95</f>
        <v>0</v>
      </c>
      <c r="M3" s="11">
        <f>SUM('AEO 37'!N99:N100,'AEO 37'!N106:N107)/'AEO 37'!N95</f>
        <v>0</v>
      </c>
      <c r="N3" s="11">
        <f>SUM('AEO 37'!O99:O100,'AEO 37'!O106:O107)/'AEO 37'!O95</f>
        <v>0</v>
      </c>
      <c r="O3" s="11">
        <f>SUM('AEO 37'!P99:P100,'AEO 37'!P106:P107)/'AEO 37'!P95</f>
        <v>0</v>
      </c>
      <c r="P3" s="11">
        <f>SUM('AEO 37'!Q99:Q100,'AEO 37'!Q106:Q107)/'AEO 37'!Q95</f>
        <v>0</v>
      </c>
      <c r="Q3" s="11">
        <f>SUM('AEO 37'!R99:R100,'AEO 37'!R106:R107)/'AEO 37'!R95</f>
        <v>0</v>
      </c>
      <c r="R3" s="11">
        <f>SUM('AEO 37'!S99:S100,'AEO 37'!S106:S107)/'AEO 37'!S95</f>
        <v>0</v>
      </c>
      <c r="S3" s="11">
        <f>SUM('AEO 37'!T99:T100,'AEO 37'!T106:T107)/'AEO 37'!T95</f>
        <v>0</v>
      </c>
      <c r="T3" s="11">
        <f>SUM('AEO 37'!U99:U100,'AEO 37'!U106:U107)/'AEO 37'!U95</f>
        <v>0</v>
      </c>
      <c r="U3" s="11">
        <f>SUM('AEO 37'!V99:V100,'AEO 37'!V106:V107)/'AEO 37'!V95</f>
        <v>0</v>
      </c>
      <c r="V3" s="11">
        <f>SUM('AEO 37'!W99:W100,'AEO 37'!W106:W107)/'AEO 37'!W95</f>
        <v>0</v>
      </c>
      <c r="W3" s="11">
        <f>SUM('AEO 37'!X99:X100,'AEO 37'!X106:X107)/'AEO 37'!X95</f>
        <v>0</v>
      </c>
      <c r="X3" s="11">
        <f>SUM('AEO 37'!Y99:Y100,'AEO 37'!Y106:Y107)/'AEO 37'!Y95</f>
        <v>0</v>
      </c>
      <c r="Y3" s="11">
        <f>SUM('AEO 37'!Z99:Z100,'AEO 37'!Z106:Z107)/'AEO 37'!Z95</f>
        <v>0</v>
      </c>
      <c r="Z3" s="11">
        <f>SUM('AEO 37'!AA99:AA100,'AEO 37'!AA106:AA107)/'AEO 37'!AA95</f>
        <v>0</v>
      </c>
      <c r="AA3" s="11">
        <f>SUM('AEO 37'!AB99:AB100,'AEO 37'!AB106:AB107)/'AEO 37'!AB95</f>
        <v>0</v>
      </c>
      <c r="AB3" s="11">
        <f>SUM('AEO 37'!AC99:AC100,'AEO 37'!AC106:AC107)/'AEO 37'!AC95</f>
        <v>0</v>
      </c>
      <c r="AC3" s="11">
        <f>SUM('AEO 37'!AD99:AD100,'AEO 37'!AD106:AD107)/'AEO 37'!AD95</f>
        <v>0</v>
      </c>
      <c r="AD3" s="11">
        <f>SUM('AEO 37'!AE99:AE100,'AEO 37'!AE106:AE107)/'AEO 37'!AE95</f>
        <v>0</v>
      </c>
      <c r="AE3" s="11">
        <f>SUM('AEO 37'!AF99:AF100,'AEO 37'!AF106:AF107)/'AEO 37'!AF95</f>
        <v>0</v>
      </c>
      <c r="AF3" s="11">
        <f>SUM('AEO 37'!AG99:AG100,'AEO 37'!AG106:AG107)/'AEO 37'!AG95</f>
        <v>0</v>
      </c>
      <c r="AG3" s="11">
        <f>SUM('AEO 37'!AH99:AH100,'AEO 37'!AH106:AH107)/'AEO 37'!AH95</f>
        <v>0</v>
      </c>
      <c r="AH3" s="11">
        <f>SUM('AEO 37'!AI99:AI100,'AEO 37'!AI106:AI107)/'AEO 37'!AI95</f>
        <v>0</v>
      </c>
      <c r="AI3" s="11">
        <f>SUM('AEO 37'!AJ99:AJ100,'AEO 37'!AJ106:AJ107)/'AEO 37'!AJ95</f>
        <v>0</v>
      </c>
      <c r="AJ3" s="11">
        <f>SUM('AEO 37'!AK99:AK100,'AEO 37'!AK106:AK107)/'AEO 37'!AK95</f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 s="11">
        <f>IF('Biodiesel Fraction'!$B22,(1-'Biodiesel Fraction'!B30)*(SUM('AEO 37'!C98,'AEO 37'!C105)/'AEO 37'!C95),SUM('AEO 37'!C98,'AEO 37'!C105)/'AEO 37'!C95)</f>
        <v>0.47949640582679176</v>
      </c>
      <c r="C5" s="11">
        <f>IF('Biodiesel Fraction'!$B22,(1-'Biodiesel Fraction'!C30)*(SUM('AEO 37'!D98,'AEO 37'!D105)/'AEO 37'!D95),SUM('AEO 37'!D98,'AEO 37'!D105)/'AEO 37'!D95)</f>
        <v>0.47842756361316507</v>
      </c>
      <c r="D5" s="11">
        <f>IF('Biodiesel Fraction'!$B22,(1-'Biodiesel Fraction'!D30)*(SUM('AEO 37'!E98,'AEO 37'!E105)/'AEO 37'!E95),SUM('AEO 37'!E98,'AEO 37'!E105)/'AEO 37'!E95)</f>
        <v>0.48023572256734859</v>
      </c>
      <c r="E5" s="11">
        <f>IF('Biodiesel Fraction'!$B22,(1-'Biodiesel Fraction'!E30)*(SUM('AEO 37'!F98,'AEO 37'!F105)/'AEO 37'!F95),SUM('AEO 37'!F98,'AEO 37'!F105)/'AEO 37'!F95)</f>
        <v>0.48110803625153686</v>
      </c>
      <c r="F5" s="11">
        <f>IF('Biodiesel Fraction'!$B22,(1-'Biodiesel Fraction'!F30)*(SUM('AEO 37'!G98,'AEO 37'!G105)/'AEO 37'!G95),SUM('AEO 37'!G98,'AEO 37'!G105)/'AEO 37'!G95)</f>
        <v>0.47987055518286148</v>
      </c>
      <c r="G5" s="11">
        <f>IF('Biodiesel Fraction'!$B22,(1-'Biodiesel Fraction'!G30)*(SUM('AEO 37'!H98,'AEO 37'!H105)/'AEO 37'!H95),SUM('AEO 37'!H98,'AEO 37'!H105)/'AEO 37'!H95)</f>
        <v>0.48021156404089271</v>
      </c>
      <c r="H5" s="11">
        <f>IF('Biodiesel Fraction'!$B22,(1-'Biodiesel Fraction'!H30)*(SUM('AEO 37'!I98,'AEO 37'!I105)/'AEO 37'!I95),SUM('AEO 37'!I98,'AEO 37'!I105)/'AEO 37'!I95)</f>
        <v>0.4812841663045424</v>
      </c>
      <c r="I5" s="11">
        <f>IF('Biodiesel Fraction'!$B22,(1-'Biodiesel Fraction'!I30)*(SUM('AEO 37'!J98,'AEO 37'!J105)/'AEO 37'!J95),SUM('AEO 37'!J98,'AEO 37'!J105)/'AEO 37'!J95)</f>
        <v>0.48241231378181521</v>
      </c>
      <c r="J5" s="11">
        <f>IF('Biodiesel Fraction'!$B22,(1-'Biodiesel Fraction'!J30)*(SUM('AEO 37'!K98,'AEO 37'!K105)/'AEO 37'!K95),SUM('AEO 37'!K98,'AEO 37'!K105)/'AEO 37'!K95)</f>
        <v>0.48315559977301709</v>
      </c>
      <c r="K5" s="11">
        <f>IF('Biodiesel Fraction'!$B22,(1-'Biodiesel Fraction'!K30)*(SUM('AEO 37'!L98,'AEO 37'!L105)/'AEO 37'!L95),SUM('AEO 37'!L98,'AEO 37'!L105)/'AEO 37'!L95)</f>
        <v>0.48478803118556707</v>
      </c>
      <c r="L5" s="11">
        <f>IF('Biodiesel Fraction'!$B22,(1-'Biodiesel Fraction'!L30)*(SUM('AEO 37'!M98,'AEO 37'!M105)/'AEO 37'!M95),SUM('AEO 37'!M98,'AEO 37'!M105)/'AEO 37'!M95)</f>
        <v>0.48640034299574902</v>
      </c>
      <c r="M5" s="11">
        <f>IF('Biodiesel Fraction'!$B22,(1-'Biodiesel Fraction'!M30)*(SUM('AEO 37'!N98,'AEO 37'!N105)/'AEO 37'!N95),SUM('AEO 37'!N98,'AEO 37'!N105)/'AEO 37'!N95)</f>
        <v>0.48781566998078341</v>
      </c>
      <c r="N5" s="11">
        <f>IF('Biodiesel Fraction'!$B22,(1-'Biodiesel Fraction'!N30)*(SUM('AEO 37'!O98,'AEO 37'!O105)/'AEO 37'!O95),SUM('AEO 37'!O98,'AEO 37'!O105)/'AEO 37'!O95)</f>
        <v>0.48919095821058628</v>
      </c>
      <c r="O5" s="11">
        <f>IF('Biodiesel Fraction'!$B22,(1-'Biodiesel Fraction'!O30)*(SUM('AEO 37'!P98,'AEO 37'!P105)/'AEO 37'!P95),SUM('AEO 37'!P98,'AEO 37'!P105)/'AEO 37'!P95)</f>
        <v>0.49041027744568166</v>
      </c>
      <c r="P5" s="11">
        <f>IF('Biodiesel Fraction'!$B22,(1-'Biodiesel Fraction'!P30)*(SUM('AEO 37'!Q98,'AEO 37'!Q105)/'AEO 37'!Q95),SUM('AEO 37'!Q98,'AEO 37'!Q105)/'AEO 37'!Q95)</f>
        <v>0.49188664472623378</v>
      </c>
      <c r="Q5" s="11">
        <f>IF('Biodiesel Fraction'!$B22,(1-'Biodiesel Fraction'!Q30)*(SUM('AEO 37'!R98,'AEO 37'!R105)/'AEO 37'!R95),SUM('AEO 37'!R98,'AEO 37'!R105)/'AEO 37'!R95)</f>
        <v>0.49319588287047739</v>
      </c>
      <c r="R5" s="11">
        <f>IF('Biodiesel Fraction'!$B22,(1-'Biodiesel Fraction'!R30)*(SUM('AEO 37'!S98,'AEO 37'!S105)/'AEO 37'!S95),SUM('AEO 37'!S98,'AEO 37'!S105)/'AEO 37'!S95)</f>
        <v>0.49469201477305358</v>
      </c>
      <c r="S5" s="11">
        <f>IF('Biodiesel Fraction'!$B22,(1-'Biodiesel Fraction'!S30)*(SUM('AEO 37'!T98,'AEO 37'!T105)/'AEO 37'!T95),SUM('AEO 37'!T98,'AEO 37'!T105)/'AEO 37'!T95)</f>
        <v>0.49616660065048185</v>
      </c>
      <c r="T5" s="11">
        <f>IF('Biodiesel Fraction'!$B22,(1-'Biodiesel Fraction'!T30)*(SUM('AEO 37'!U98,'AEO 37'!U105)/'AEO 37'!U95),SUM('AEO 37'!U98,'AEO 37'!U105)/'AEO 37'!U95)</f>
        <v>0.49757588611943099</v>
      </c>
      <c r="U5" s="11">
        <f>IF('Biodiesel Fraction'!$B22,(1-'Biodiesel Fraction'!U30)*(SUM('AEO 37'!V98,'AEO 37'!V105)/'AEO 37'!V95),SUM('AEO 37'!V98,'AEO 37'!V105)/'AEO 37'!V95)</f>
        <v>0.49911730783371167</v>
      </c>
      <c r="V5" s="11">
        <f>IF('Biodiesel Fraction'!$B22,(1-'Biodiesel Fraction'!V30)*(SUM('AEO 37'!W98,'AEO 37'!W105)/'AEO 37'!W95),SUM('AEO 37'!W98,'AEO 37'!W105)/'AEO 37'!W95)</f>
        <v>0.50070629539985367</v>
      </c>
      <c r="W5" s="11">
        <f>IF('Biodiesel Fraction'!$B22,(1-'Biodiesel Fraction'!W30)*(SUM('AEO 37'!X98,'AEO 37'!X105)/'AEO 37'!X95),SUM('AEO 37'!X98,'AEO 37'!X105)/'AEO 37'!X95)</f>
        <v>0.50200329658549947</v>
      </c>
      <c r="X5" s="11">
        <f>IF('Biodiesel Fraction'!$B22,(1-'Biodiesel Fraction'!X30)*(SUM('AEO 37'!Y98,'AEO 37'!Y105)/'AEO 37'!Y95),SUM('AEO 37'!Y98,'AEO 37'!Y105)/'AEO 37'!Y95)</f>
        <v>0.50359502652207566</v>
      </c>
      <c r="Y5" s="11">
        <f>IF('Biodiesel Fraction'!$B22,(1-'Biodiesel Fraction'!Y30)*(SUM('AEO 37'!Z98,'AEO 37'!Z105)/'AEO 37'!Z95),SUM('AEO 37'!Z98,'AEO 37'!Z105)/'AEO 37'!Z95)</f>
        <v>0.50515024922627916</v>
      </c>
      <c r="Z5" s="11">
        <f>IF('Biodiesel Fraction'!$B22,(1-'Biodiesel Fraction'!Z30)*(SUM('AEO 37'!AA98,'AEO 37'!AA105)/'AEO 37'!AA95),SUM('AEO 37'!AA98,'AEO 37'!AA105)/'AEO 37'!AA95)</f>
        <v>0.50668991282673836</v>
      </c>
      <c r="AA5" s="11">
        <f>IF('Biodiesel Fraction'!$B22,(1-'Biodiesel Fraction'!AA30)*(SUM('AEO 37'!AB98,'AEO 37'!AB105)/'AEO 37'!AB95),SUM('AEO 37'!AB98,'AEO 37'!AB105)/'AEO 37'!AB95)</f>
        <v>0.50825663255851772</v>
      </c>
      <c r="AB5" s="11">
        <f>IF('Biodiesel Fraction'!$B22,(1-'Biodiesel Fraction'!AB30)*(SUM('AEO 37'!AC98,'AEO 37'!AC105)/'AEO 37'!AC95),SUM('AEO 37'!AC98,'AEO 37'!AC105)/'AEO 37'!AC95)</f>
        <v>0.50981053795787812</v>
      </c>
      <c r="AC5" s="11">
        <f>IF('Biodiesel Fraction'!$B22,(1-'Biodiesel Fraction'!AC30)*(SUM('AEO 37'!AD98,'AEO 37'!AD105)/'AEO 37'!AD95),SUM('AEO 37'!AD98,'AEO 37'!AD105)/'AEO 37'!AD95)</f>
        <v>0.51138269334187914</v>
      </c>
      <c r="AD5" s="11">
        <f>IF('Biodiesel Fraction'!$B22,(1-'Biodiesel Fraction'!AD30)*(SUM('AEO 37'!AE98,'AEO 37'!AE105)/'AEO 37'!AE95),SUM('AEO 37'!AE98,'AEO 37'!AE105)/'AEO 37'!AE95)</f>
        <v>0.51290401618590975</v>
      </c>
      <c r="AE5" s="11">
        <f>IF('Biodiesel Fraction'!$B22,(1-'Biodiesel Fraction'!AE30)*(SUM('AEO 37'!AF98,'AEO 37'!AF105)/'AEO 37'!AF95),SUM('AEO 37'!AF98,'AEO 37'!AF105)/'AEO 37'!AF95)</f>
        <v>0.51433316310127342</v>
      </c>
      <c r="AF5" s="11">
        <f>IF('Biodiesel Fraction'!$B22,(1-'Biodiesel Fraction'!AF30)*(SUM('AEO 37'!AG98,'AEO 37'!AG105)/'AEO 37'!AG95),SUM('AEO 37'!AG98,'AEO 37'!AG105)/'AEO 37'!AG95)</f>
        <v>0.51580610437481478</v>
      </c>
      <c r="AG5" s="11">
        <f>IF('Biodiesel Fraction'!$B22,(1-'Biodiesel Fraction'!AG30)*(SUM('AEO 37'!AH98,'AEO 37'!AH105)/'AEO 37'!AH95),SUM('AEO 37'!AH98,'AEO 37'!AH105)/'AEO 37'!AH95)</f>
        <v>0.51688552030920532</v>
      </c>
      <c r="AH5" s="11">
        <f>IF('Biodiesel Fraction'!$B22,(1-'Biodiesel Fraction'!AH30)*(SUM('AEO 37'!AI98,'AEO 37'!AI105)/'AEO 37'!AI95),SUM('AEO 37'!AI98,'AEO 37'!AI105)/'AEO 37'!AI95)</f>
        <v>0.51765771282602602</v>
      </c>
      <c r="AI5" s="11">
        <f>IF('Biodiesel Fraction'!$B22,(1-'Biodiesel Fraction'!AI30)*(SUM('AEO 37'!AJ98,'AEO 37'!AJ105)/'AEO 37'!AJ95),SUM('AEO 37'!AJ98,'AEO 37'!AJ105)/'AEO 37'!AJ95)</f>
        <v>0.51829420141687998</v>
      </c>
      <c r="AJ5" s="11">
        <f>IF('Biodiesel Fraction'!$B22,(1-'Biodiesel Fraction'!AJ30)*(SUM('AEO 37'!AK98,'AEO 37'!AK105)/'AEO 37'!AK95),SUM('AEO 37'!AK98,'AEO 37'!AK105)/'AEO 37'!AK95)</f>
        <v>0.51860824976992415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156</v>
      </c>
      <c r="B7" s="11">
        <f>IF('Biodiesel Fraction'!$B22,'Biodiesel Fraction'!B30*(SUM('AEO 37'!C98,'AEO 37'!C105)/'AEO 37'!C95),0)</f>
        <v>0</v>
      </c>
      <c r="C7" s="11">
        <f>IF('Biodiesel Fraction'!$B22,'Biodiesel Fraction'!C30*(SUM('AEO 37'!D98,'AEO 37'!D105)/'AEO 37'!D95),0)</f>
        <v>0</v>
      </c>
      <c r="D7" s="11">
        <f>IF('Biodiesel Fraction'!$B22,'Biodiesel Fraction'!D30*(SUM('AEO 37'!E98,'AEO 37'!E105)/'AEO 37'!E95),0)</f>
        <v>0</v>
      </c>
      <c r="E7" s="11">
        <f>IF('Biodiesel Fraction'!$B22,'Biodiesel Fraction'!E30*(SUM('AEO 37'!F98,'AEO 37'!F105)/'AEO 37'!F95),0)</f>
        <v>0</v>
      </c>
      <c r="F7" s="11">
        <f>IF('Biodiesel Fraction'!$B22,'Biodiesel Fraction'!F30*(SUM('AEO 37'!G98,'AEO 37'!G105)/'AEO 37'!G95),0)</f>
        <v>0</v>
      </c>
      <c r="G7" s="11">
        <f>IF('Biodiesel Fraction'!$B22,'Biodiesel Fraction'!G30*(SUM('AEO 37'!H98,'AEO 37'!H105)/'AEO 37'!H95),0)</f>
        <v>0</v>
      </c>
      <c r="H7" s="11">
        <f>IF('Biodiesel Fraction'!$B22,'Biodiesel Fraction'!H30*(SUM('AEO 37'!I98,'AEO 37'!I105)/'AEO 37'!I95),0)</f>
        <v>0</v>
      </c>
      <c r="I7" s="11">
        <f>IF('Biodiesel Fraction'!$B22,'Biodiesel Fraction'!I30*(SUM('AEO 37'!J98,'AEO 37'!J105)/'AEO 37'!J95),0)</f>
        <v>0</v>
      </c>
      <c r="J7" s="11">
        <f>IF('Biodiesel Fraction'!$B22,'Biodiesel Fraction'!J30*(SUM('AEO 37'!K98,'AEO 37'!K105)/'AEO 37'!K95),0)</f>
        <v>0</v>
      </c>
      <c r="K7" s="11">
        <f>IF('Biodiesel Fraction'!$B22,'Biodiesel Fraction'!K30*(SUM('AEO 37'!L98,'AEO 37'!L105)/'AEO 37'!L95),0)</f>
        <v>0</v>
      </c>
      <c r="L7" s="11">
        <f>IF('Biodiesel Fraction'!$B22,'Biodiesel Fraction'!L30*(SUM('AEO 37'!M98,'AEO 37'!M105)/'AEO 37'!M95),0)</f>
        <v>0</v>
      </c>
      <c r="M7" s="11">
        <f>IF('Biodiesel Fraction'!$B22,'Biodiesel Fraction'!M30*(SUM('AEO 37'!N98,'AEO 37'!N105)/'AEO 37'!N95),0)</f>
        <v>0</v>
      </c>
      <c r="N7" s="11">
        <f>IF('Biodiesel Fraction'!$B22,'Biodiesel Fraction'!N30*(SUM('AEO 37'!O98,'AEO 37'!O105)/'AEO 37'!O95),0)</f>
        <v>0</v>
      </c>
      <c r="O7" s="11">
        <f>IF('Biodiesel Fraction'!$B22,'Biodiesel Fraction'!O30*(SUM('AEO 37'!P98,'AEO 37'!P105)/'AEO 37'!P95),0)</f>
        <v>0</v>
      </c>
      <c r="P7" s="11">
        <f>IF('Biodiesel Fraction'!$B22,'Biodiesel Fraction'!P30*(SUM('AEO 37'!Q98,'AEO 37'!Q105)/'AEO 37'!Q95),0)</f>
        <v>0</v>
      </c>
      <c r="Q7" s="11">
        <f>IF('Biodiesel Fraction'!$B22,'Biodiesel Fraction'!Q30*(SUM('AEO 37'!R98,'AEO 37'!R105)/'AEO 37'!R95),0)</f>
        <v>0</v>
      </c>
      <c r="R7" s="11">
        <f>IF('Biodiesel Fraction'!$B22,'Biodiesel Fraction'!R30*(SUM('AEO 37'!S98,'AEO 37'!S105)/'AEO 37'!S95),0)</f>
        <v>0</v>
      </c>
      <c r="S7" s="11">
        <f>IF('Biodiesel Fraction'!$B22,'Biodiesel Fraction'!S30*(SUM('AEO 37'!T98,'AEO 37'!T105)/'AEO 37'!T95),0)</f>
        <v>0</v>
      </c>
      <c r="T7" s="11">
        <f>IF('Biodiesel Fraction'!$B22,'Biodiesel Fraction'!T30*(SUM('AEO 37'!U98,'AEO 37'!U105)/'AEO 37'!U95),0)</f>
        <v>0</v>
      </c>
      <c r="U7" s="11">
        <f>IF('Biodiesel Fraction'!$B22,'Biodiesel Fraction'!U30*(SUM('AEO 37'!V98,'AEO 37'!V105)/'AEO 37'!V95),0)</f>
        <v>0</v>
      </c>
      <c r="V7" s="11">
        <f>IF('Biodiesel Fraction'!$B22,'Biodiesel Fraction'!V30*(SUM('AEO 37'!W98,'AEO 37'!W105)/'AEO 37'!W95),0)</f>
        <v>0</v>
      </c>
      <c r="W7" s="11">
        <f>IF('Biodiesel Fraction'!$B22,'Biodiesel Fraction'!W30*(SUM('AEO 37'!X98,'AEO 37'!X105)/'AEO 37'!X95),0)</f>
        <v>0</v>
      </c>
      <c r="X7" s="11">
        <f>IF('Biodiesel Fraction'!$B22,'Biodiesel Fraction'!X30*(SUM('AEO 37'!Y98,'AEO 37'!Y105)/'AEO 37'!Y95),0)</f>
        <v>0</v>
      </c>
      <c r="Y7" s="11">
        <f>IF('Biodiesel Fraction'!$B22,'Biodiesel Fraction'!Y30*(SUM('AEO 37'!Z98,'AEO 37'!Z105)/'AEO 37'!Z95),0)</f>
        <v>0</v>
      </c>
      <c r="Z7" s="11">
        <f>IF('Biodiesel Fraction'!$B22,'Biodiesel Fraction'!Z30*(SUM('AEO 37'!AA98,'AEO 37'!AA105)/'AEO 37'!AA95),0)</f>
        <v>0</v>
      </c>
      <c r="AA7" s="11">
        <f>IF('Biodiesel Fraction'!$B22,'Biodiesel Fraction'!AA30*(SUM('AEO 37'!AB98,'AEO 37'!AB105)/'AEO 37'!AB95),0)</f>
        <v>0</v>
      </c>
      <c r="AB7" s="11">
        <f>IF('Biodiesel Fraction'!$B22,'Biodiesel Fraction'!AB30*(SUM('AEO 37'!AC98,'AEO 37'!AC105)/'AEO 37'!AC95),0)</f>
        <v>0</v>
      </c>
      <c r="AC7" s="11">
        <f>IF('Biodiesel Fraction'!$B22,'Biodiesel Fraction'!AC30*(SUM('AEO 37'!AD98,'AEO 37'!AD105)/'AEO 37'!AD95),0)</f>
        <v>0</v>
      </c>
      <c r="AD7" s="11">
        <f>IF('Biodiesel Fraction'!$B22,'Biodiesel Fraction'!AD30*(SUM('AEO 37'!AE98,'AEO 37'!AE105)/'AEO 37'!AE95),0)</f>
        <v>0</v>
      </c>
      <c r="AE7" s="11">
        <f>IF('Biodiesel Fraction'!$B22,'Biodiesel Fraction'!AE30*(SUM('AEO 37'!AF98,'AEO 37'!AF105)/'AEO 37'!AF95),0)</f>
        <v>0</v>
      </c>
      <c r="AF7" s="11">
        <f>IF('Biodiesel Fraction'!$B22,'Biodiesel Fraction'!AF30*(SUM('AEO 37'!AG98,'AEO 37'!AG105)/'AEO 37'!AG95),0)</f>
        <v>0</v>
      </c>
      <c r="AG7" s="11">
        <f>IF('Biodiesel Fraction'!$B22,'Biodiesel Fraction'!AG30*(SUM('AEO 37'!AH98,'AEO 37'!AH105)/'AEO 37'!AH95),0)</f>
        <v>0</v>
      </c>
      <c r="AH7" s="11">
        <f>IF('Biodiesel Fraction'!$B22,'Biodiesel Fraction'!AH30*(SUM('AEO 37'!AI98,'AEO 37'!AI105)/'AEO 37'!AI95),0)</f>
        <v>0</v>
      </c>
      <c r="AI7" s="11">
        <f>IF('Biodiesel Fraction'!$B22,'Biodiesel Fraction'!AI30*(SUM('AEO 37'!AJ98,'AEO 37'!AJ105)/'AEO 37'!AJ95),0)</f>
        <v>0</v>
      </c>
      <c r="AJ7" s="11">
        <f>IF('Biodiesel Fraction'!$B22,'Biodiesel Fraction'!AJ30*(SUM('AEO 37'!AK98,'AEO 37'!AK105)/'AEO 37'!AK95),0)</f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H1" workbookViewId="0">
      <selection activeCell="Q28" sqref="Q28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 s="11">
        <f>SUM('AEO 37'!C46:C47)/'AEO 37'!C43</f>
        <v>0</v>
      </c>
      <c r="C3" s="11">
        <f>SUM('AEO 37'!D46:D47)/'AEO 37'!D43</f>
        <v>1.0701769722465395E-3</v>
      </c>
      <c r="D3" s="11">
        <f>SUM('AEO 37'!E46:E47)/'AEO 37'!E43</f>
        <v>3.2082397707922966E-3</v>
      </c>
      <c r="E3" s="11">
        <f>SUM('AEO 37'!F46:F47)/'AEO 37'!F43</f>
        <v>6.4084691919551497E-3</v>
      </c>
      <c r="F3" s="11">
        <f>SUM('AEO 37'!G46:G47)/'AEO 37'!G43</f>
        <v>1.0661743319756478E-2</v>
      </c>
      <c r="G3" s="11">
        <f>SUM('AEO 37'!H46:H47)/'AEO 37'!H43</f>
        <v>1.5955575424646144E-2</v>
      </c>
      <c r="H3" s="11">
        <f>SUM('AEO 37'!I46:I47)/'AEO 37'!I43</f>
        <v>2.4651694089180651E-2</v>
      </c>
      <c r="I3" s="11">
        <f>SUM('AEO 37'!J46:J47)/'AEO 37'!J43</f>
        <v>3.6671250711625435E-2</v>
      </c>
      <c r="J3" s="11">
        <f>SUM('AEO 37'!K46:K47)/'AEO 37'!K43</f>
        <v>5.1901072984724336E-2</v>
      </c>
      <c r="K3" s="11">
        <f>SUM('AEO 37'!L46:L47)/'AEO 37'!L43</f>
        <v>7.019541614704651E-2</v>
      </c>
      <c r="L3" s="11">
        <f>SUM('AEO 37'!M46:M47)/'AEO 37'!M43</f>
        <v>9.1378283868768423E-2</v>
      </c>
      <c r="M3" s="11">
        <f>SUM('AEO 37'!N46:N47)/'AEO 37'!N43</f>
        <v>0.11210852196771248</v>
      </c>
      <c r="N3" s="11">
        <f>SUM('AEO 37'!O46:O47)/'AEO 37'!O43</f>
        <v>0.13239511854685151</v>
      </c>
      <c r="O3" s="11">
        <f>SUM('AEO 37'!P46:P47)/'AEO 37'!P43</f>
        <v>0.15224684309683753</v>
      </c>
      <c r="P3" s="11">
        <f>SUM('AEO 37'!Q46:Q47)/'AEO 37'!Q43</f>
        <v>0.17167229864418804</v>
      </c>
      <c r="Q3" s="11">
        <f>SUM('AEO 37'!R46:R47)/'AEO 37'!R43</f>
        <v>0.19067997624783245</v>
      </c>
      <c r="R3" s="11">
        <f>SUM('AEO 37'!S46:S47)/'AEO 37'!S43</f>
        <v>0.2092515039506305</v>
      </c>
      <c r="S3" s="11">
        <f>SUM('AEO 37'!T46:T47)/'AEO 37'!T43</f>
        <v>0.22739682939277128</v>
      </c>
      <c r="T3" s="11">
        <f>SUM('AEO 37'!U46:U47)/'AEO 37'!U43</f>
        <v>0.24512580260404015</v>
      </c>
      <c r="U3" s="11">
        <f>SUM('AEO 37'!V46:V47)/'AEO 37'!V43</f>
        <v>0.262447933062327</v>
      </c>
      <c r="V3" s="11">
        <f>SUM('AEO 37'!W46:W47)/'AEO 37'!W43</f>
        <v>0.27937258857816771</v>
      </c>
      <c r="W3" s="11">
        <f>SUM('AEO 37'!X46:X47)/'AEO 37'!X43</f>
        <v>0.29590887785617465</v>
      </c>
      <c r="X3" s="11">
        <f>SUM('AEO 37'!Y46:Y47)/'AEO 37'!Y43</f>
        <v>0.31206571257135229</v>
      </c>
      <c r="Y3" s="11">
        <f>SUM('AEO 37'!Z46:Z47)/'AEO 37'!Z43</f>
        <v>0.3278517905507905</v>
      </c>
      <c r="Z3" s="11">
        <f>SUM('AEO 37'!AA46:AA47)/'AEO 37'!AA43</f>
        <v>0.34327559172642086</v>
      </c>
      <c r="AA3" s="11">
        <f>SUM('AEO 37'!AB46:AB47)/'AEO 37'!AB43</f>
        <v>0.35834554462918522</v>
      </c>
      <c r="AB3" s="11">
        <f>SUM('AEO 37'!AC46:AC47)/'AEO 37'!AC43</f>
        <v>0.37306959035135118</v>
      </c>
      <c r="AC3" s="11">
        <f>SUM('AEO 37'!AD46:AD47)/'AEO 37'!AD43</f>
        <v>0.38745581760272169</v>
      </c>
      <c r="AD3" s="11">
        <f>SUM('AEO 37'!AE46:AE47)/'AEO 37'!AE43</f>
        <v>0.40151189393552766</v>
      </c>
      <c r="AE3" s="11">
        <f>SUM('AEO 37'!AF46:AF47)/'AEO 37'!AF43</f>
        <v>0.41524540631661827</v>
      </c>
      <c r="AF3" s="11">
        <f>SUM('AEO 37'!AG46:AG47)/'AEO 37'!AG43</f>
        <v>0.42866384687619519</v>
      </c>
      <c r="AG3" s="11">
        <f>SUM('AEO 37'!AH46:AH47)/'AEO 37'!AH43</f>
        <v>0.44177431355830671</v>
      </c>
      <c r="AH3" s="11">
        <f>SUM('AEO 37'!AI46:AI47)/'AEO 37'!AI43</f>
        <v>0.45458397066416878</v>
      </c>
      <c r="AI3" s="11">
        <f>SUM('AEO 37'!AJ46:AJ47)/'AEO 37'!AJ43</f>
        <v>0.4670996696054141</v>
      </c>
      <c r="AJ3" s="11">
        <f>SUM('AEO 37'!AK46:AK47)/'AEO 37'!AK43</f>
        <v>0.47932818112206987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 s="11">
        <f>IF('Biodiesel Fraction'!$B23,(1-'Biodiesel Fraction'!B30)*(SUM('AEO 37'!C44:C45)/'AEO 37'!C43),SUM('AEO 37'!C44:C45)/'AEO 37'!C43)</f>
        <v>1</v>
      </c>
      <c r="C5" s="11">
        <f>IF('Biodiesel Fraction'!$B23,(1-'Biodiesel Fraction'!C30)*(SUM('AEO 37'!D44:D45)/'AEO 37'!D43),SUM('AEO 37'!D44:D45)/'AEO 37'!D43)</f>
        <v>0.99892981704349459</v>
      </c>
      <c r="D5" s="11">
        <f>IF('Biodiesel Fraction'!$B23,(1-'Biodiesel Fraction'!D30)*(SUM('AEO 37'!E44:E45)/'AEO 37'!E43),SUM('AEO 37'!E44:E45)/'AEO 37'!E43)</f>
        <v>0.996791738208192</v>
      </c>
      <c r="E5" s="11">
        <f>IF('Biodiesel Fraction'!$B23,(1-'Biodiesel Fraction'!E30)*(SUM('AEO 37'!F44:F45)/'AEO 37'!F43),SUM('AEO 37'!F44:F45)/'AEO 37'!F43)</f>
        <v>0.99359154292135721</v>
      </c>
      <c r="F5" s="11">
        <f>IF('Biodiesel Fraction'!$B23,(1-'Biodiesel Fraction'!F30)*(SUM('AEO 37'!G44:G45)/'AEO 37'!G43),SUM('AEO 37'!G44:G45)/'AEO 37'!G43)</f>
        <v>0.98933827076115632</v>
      </c>
      <c r="G5" s="11">
        <f>IF('Biodiesel Fraction'!$B23,(1-'Biodiesel Fraction'!G30)*(SUM('AEO 37'!H44:H45)/'AEO 37'!H43),SUM('AEO 37'!H44:H45)/'AEO 37'!H43)</f>
        <v>0.98404440440541752</v>
      </c>
      <c r="H5" s="11">
        <f>IF('Biodiesel Fraction'!$B23,(1-'Biodiesel Fraction'!H30)*(SUM('AEO 37'!I44:I45)/'AEO 37'!I43),SUM('AEO 37'!I44:I45)/'AEO 37'!I43)</f>
        <v>0.97534832023548401</v>
      </c>
      <c r="I5" s="11">
        <f>IF('Biodiesel Fraction'!$B23,(1-'Biodiesel Fraction'!I30)*(SUM('AEO 37'!J44:J45)/'AEO 37'!J43),SUM('AEO 37'!J44:J45)/'AEO 37'!J43)</f>
        <v>0.96332874315776829</v>
      </c>
      <c r="J5" s="11">
        <f>IF('Biodiesel Fraction'!$B23,(1-'Biodiesel Fraction'!J30)*(SUM('AEO 37'!K44:K45)/'AEO 37'!K43),SUM('AEO 37'!K44:K45)/'AEO 37'!K43)</f>
        <v>0.94809891705085891</v>
      </c>
      <c r="K5" s="11">
        <f>IF('Biodiesel Fraction'!$B23,(1-'Biodiesel Fraction'!K30)*(SUM('AEO 37'!L44:L45)/'AEO 37'!L43),SUM('AEO 37'!L44:L45)/'AEO 37'!L43)</f>
        <v>0.92980457008494655</v>
      </c>
      <c r="L5" s="11">
        <f>IF('Biodiesel Fraction'!$B23,(1-'Biodiesel Fraction'!L30)*(SUM('AEO 37'!M44:M45)/'AEO 37'!M43),SUM('AEO 37'!M44:M45)/'AEO 37'!M43)</f>
        <v>0.90862171613123155</v>
      </c>
      <c r="M5" s="11">
        <f>IF('Biodiesel Fraction'!$B23,(1-'Biodiesel Fraction'!M30)*(SUM('AEO 37'!N44:N45)/'AEO 37'!N43),SUM('AEO 37'!N44:N45)/'AEO 37'!N43)</f>
        <v>0.88789147803228752</v>
      </c>
      <c r="N5" s="11">
        <f>IF('Biodiesel Fraction'!$B23,(1-'Biodiesel Fraction'!N30)*(SUM('AEO 37'!O44:O45)/'AEO 37'!O43),SUM('AEO 37'!O44:O45)/'AEO 37'!O43)</f>
        <v>0.86760486572149587</v>
      </c>
      <c r="O5" s="11">
        <f>IF('Biodiesel Fraction'!$B23,(1-'Biodiesel Fraction'!O30)*(SUM('AEO 37'!P44:P45)/'AEO 37'!P43),SUM('AEO 37'!P44:P45)/'AEO 37'!P43)</f>
        <v>0.84775317264554528</v>
      </c>
      <c r="P5" s="11">
        <f>IF('Biodiesel Fraction'!$B23,(1-'Biodiesel Fraction'!P30)*(SUM('AEO 37'!Q44:Q45)/'AEO 37'!Q43),SUM('AEO 37'!Q44:Q45)/'AEO 37'!Q43)</f>
        <v>0.82832773292346007</v>
      </c>
      <c r="Q5" s="11">
        <f>IF('Biodiesel Fraction'!$B23,(1-'Biodiesel Fraction'!Q30)*(SUM('AEO 37'!R44:R45)/'AEO 37'!R43),SUM('AEO 37'!R44:R45)/'AEO 37'!R43)</f>
        <v>0.80931999206169514</v>
      </c>
      <c r="R5" s="11">
        <f>IF('Biodiesel Fraction'!$B23,(1-'Biodiesel Fraction'!R30)*(SUM('AEO 37'!S44:S45)/'AEO 37'!S43),SUM('AEO 37'!S44:S45)/'AEO 37'!S43)</f>
        <v>0.79074850990546608</v>
      </c>
      <c r="S5" s="11">
        <f>IF('Biodiesel Fraction'!$B23,(1-'Biodiesel Fraction'!S30)*(SUM('AEO 37'!T44:T45)/'AEO 37'!T43),SUM('AEO 37'!T44:T45)/'AEO 37'!T43)</f>
        <v>0.77260314072396385</v>
      </c>
      <c r="T5" s="11">
        <f>IF('Biodiesel Fraction'!$B23,(1-'Biodiesel Fraction'!T30)*(SUM('AEO 37'!U44:U45)/'AEO 37'!U43),SUM('AEO 37'!U44:U45)/'AEO 37'!U43)</f>
        <v>0.75487421336628246</v>
      </c>
      <c r="U5" s="11">
        <f>IF('Biodiesel Fraction'!$B23,(1-'Biodiesel Fraction'!U30)*(SUM('AEO 37'!V44:V45)/'AEO 37'!V43),SUM('AEO 37'!V44:V45)/'AEO 37'!V43)</f>
        <v>0.73755209705906688</v>
      </c>
      <c r="V5" s="11">
        <f>IF('Biodiesel Fraction'!$B23,(1-'Biodiesel Fraction'!V30)*(SUM('AEO 37'!W44:W45)/'AEO 37'!W43),SUM('AEO 37'!W44:W45)/'AEO 37'!W43)</f>
        <v>0.72062741142183229</v>
      </c>
      <c r="W5" s="11">
        <f>IF('Biodiesel Fraction'!$B23,(1-'Biodiesel Fraction'!W30)*(SUM('AEO 37'!X44:X45)/'AEO 37'!X43),SUM('AEO 37'!X44:X45)/'AEO 37'!X43)</f>
        <v>0.70409115222741825</v>
      </c>
      <c r="X5" s="11">
        <f>IF('Biodiesel Fraction'!$B23,(1-'Biodiesel Fraction'!X30)*(SUM('AEO 37'!Y44:Y45)/'AEO 37'!Y43),SUM('AEO 37'!Y44:Y45)/'AEO 37'!Y43)</f>
        <v>0.68793428742864771</v>
      </c>
      <c r="Y5" s="11">
        <f>IF('Biodiesel Fraction'!$B23,(1-'Biodiesel Fraction'!Y30)*(SUM('AEO 37'!Z44:Z45)/'AEO 37'!Z43),SUM('AEO 37'!Z44:Z45)/'AEO 37'!Z43)</f>
        <v>0.6721482094492095</v>
      </c>
      <c r="Z5" s="11">
        <f>IF('Biodiesel Fraction'!$B23,(1-'Biodiesel Fraction'!Z30)*(SUM('AEO 37'!AA44:AA45)/'AEO 37'!AA43),SUM('AEO 37'!AA44:AA45)/'AEO 37'!AA43)</f>
        <v>0.65672437617390633</v>
      </c>
      <c r="AA5" s="11">
        <f>IF('Biodiesel Fraction'!$B23,(1-'Biodiesel Fraction'!AA30)*(SUM('AEO 37'!AB44:AB45)/'AEO 37'!AB43),SUM('AEO 37'!AB44:AB45)/'AEO 37'!AB43)</f>
        <v>0.64165445336701665</v>
      </c>
      <c r="AB5" s="11">
        <f>IF('Biodiesel Fraction'!$B23,(1-'Biodiesel Fraction'!AB30)*(SUM('AEO 37'!AC44:AC45)/'AEO 37'!AC43),SUM('AEO 37'!AC44:AC45)/'AEO 37'!AC43)</f>
        <v>0.62693040964864888</v>
      </c>
      <c r="AC5" s="11">
        <f>IF('Biodiesel Fraction'!$B23,(1-'Biodiesel Fraction'!AC30)*(SUM('AEO 37'!AD44:AD45)/'AEO 37'!AD43),SUM('AEO 37'!AD44:AD45)/'AEO 37'!AD43)</f>
        <v>0.61254418239727826</v>
      </c>
      <c r="AD5" s="11">
        <f>IF('Biodiesel Fraction'!$B23,(1-'Biodiesel Fraction'!AD30)*(SUM('AEO 37'!AE44:AE45)/'AEO 37'!AE43),SUM('AEO 37'!AE44:AE45)/'AEO 37'!AE43)</f>
        <v>0.59848810606447223</v>
      </c>
      <c r="AE5" s="11">
        <f>IF('Biodiesel Fraction'!$B23,(1-'Biodiesel Fraction'!AE30)*(SUM('AEO 37'!AF44:AF45)/'AEO 37'!AF43),SUM('AEO 37'!AF44:AF45)/'AEO 37'!AF43)</f>
        <v>0.58475459167672539</v>
      </c>
      <c r="AF5" s="11">
        <f>IF('Biodiesel Fraction'!$B23,(1-'Biodiesel Fraction'!AF30)*(SUM('AEO 37'!AG44:AG45)/'AEO 37'!AG43),SUM('AEO 37'!AG44:AG45)/'AEO 37'!AG43)</f>
        <v>0.57133618325683944</v>
      </c>
      <c r="AG5" s="11">
        <f>IF('Biodiesel Fraction'!$B23,(1-'Biodiesel Fraction'!AG30)*(SUM('AEO 37'!AH44:AH45)/'AEO 37'!AH43),SUM('AEO 37'!AH44:AH45)/'AEO 37'!AH43)</f>
        <v>0.55822568644169313</v>
      </c>
      <c r="AH5" s="11">
        <f>IF('Biodiesel Fraction'!$B23,(1-'Biodiesel Fraction'!AH30)*(SUM('AEO 37'!AI44:AI45)/'AEO 37'!AI43),SUM('AEO 37'!AI44:AI45)/'AEO 37'!AI43)</f>
        <v>0.54541603134751782</v>
      </c>
      <c r="AI5" s="11">
        <f>IF('Biodiesel Fraction'!$B23,(1-'Biodiesel Fraction'!AI30)*(SUM('AEO 37'!AJ44:AJ45)/'AEO 37'!AJ43),SUM('AEO 37'!AJ44:AJ45)/'AEO 37'!AJ43)</f>
        <v>0.53290029833901309</v>
      </c>
      <c r="AJ5" s="11">
        <f>IF('Biodiesel Fraction'!$B23,(1-'Biodiesel Fraction'!AJ30)*(SUM('AEO 37'!AK44:AK45)/'AEO 37'!AK43),SUM('AEO 37'!AK44:AK45)/'AEO 37'!AK43)</f>
        <v>0.52067184892348994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156</v>
      </c>
      <c r="B7" s="11">
        <f>IF('Biodiesel Fraction'!$B23,'Biodiesel Fraction'!B30*(SUM('AEO 37'!C44:C45)/'AEO 37'!C43),0)</f>
        <v>0</v>
      </c>
      <c r="C7" s="11">
        <f>IF('Biodiesel Fraction'!$B23,'Biodiesel Fraction'!C30*(SUM('AEO 37'!D44:D45)/'AEO 37'!D43),0)</f>
        <v>0</v>
      </c>
      <c r="D7" s="11">
        <f>IF('Biodiesel Fraction'!$B23,'Biodiesel Fraction'!D30*(SUM('AEO 37'!E44:E45)/'AEO 37'!E43),0)</f>
        <v>0</v>
      </c>
      <c r="E7" s="11">
        <f>IF('Biodiesel Fraction'!$B23,'Biodiesel Fraction'!E30*(SUM('AEO 37'!F44:F45)/'AEO 37'!F43),0)</f>
        <v>0</v>
      </c>
      <c r="F7" s="11">
        <f>IF('Biodiesel Fraction'!$B23,'Biodiesel Fraction'!F30*(SUM('AEO 37'!G44:G45)/'AEO 37'!G43),0)</f>
        <v>0</v>
      </c>
      <c r="G7" s="11">
        <f>IF('Biodiesel Fraction'!$B23,'Biodiesel Fraction'!G30*(SUM('AEO 37'!H44:H45)/'AEO 37'!H43),0)</f>
        <v>0</v>
      </c>
      <c r="H7" s="11">
        <f>IF('Biodiesel Fraction'!$B23,'Biodiesel Fraction'!H30*(SUM('AEO 37'!I44:I45)/'AEO 37'!I43),0)</f>
        <v>0</v>
      </c>
      <c r="I7" s="11">
        <f>IF('Biodiesel Fraction'!$B23,'Biodiesel Fraction'!I30*(SUM('AEO 37'!J44:J45)/'AEO 37'!J43),0)</f>
        <v>0</v>
      </c>
      <c r="J7" s="11">
        <f>IF('Biodiesel Fraction'!$B23,'Biodiesel Fraction'!J30*(SUM('AEO 37'!K44:K45)/'AEO 37'!K43),0)</f>
        <v>0</v>
      </c>
      <c r="K7" s="11">
        <f>IF('Biodiesel Fraction'!$B23,'Biodiesel Fraction'!K30*(SUM('AEO 37'!L44:L45)/'AEO 37'!L43),0)</f>
        <v>0</v>
      </c>
      <c r="L7" s="11">
        <f>IF('Biodiesel Fraction'!$B23,'Biodiesel Fraction'!L30*(SUM('AEO 37'!M44:M45)/'AEO 37'!M43),0)</f>
        <v>0</v>
      </c>
      <c r="M7" s="11">
        <f>IF('Biodiesel Fraction'!$B23,'Biodiesel Fraction'!M30*(SUM('AEO 37'!N44:N45)/'AEO 37'!N43),0)</f>
        <v>0</v>
      </c>
      <c r="N7" s="11">
        <f>IF('Biodiesel Fraction'!$B23,'Biodiesel Fraction'!N30*(SUM('AEO 37'!O44:O45)/'AEO 37'!O43),0)</f>
        <v>0</v>
      </c>
      <c r="O7" s="11">
        <f>IF('Biodiesel Fraction'!$B23,'Biodiesel Fraction'!O30*(SUM('AEO 37'!P44:P45)/'AEO 37'!P43),0)</f>
        <v>0</v>
      </c>
      <c r="P7" s="11">
        <f>IF('Biodiesel Fraction'!$B23,'Biodiesel Fraction'!P30*(SUM('AEO 37'!Q44:Q45)/'AEO 37'!Q43),0)</f>
        <v>0</v>
      </c>
      <c r="Q7" s="11">
        <f>IF('Biodiesel Fraction'!$B23,'Biodiesel Fraction'!Q30*(SUM('AEO 37'!R44:R45)/'AEO 37'!R43),0)</f>
        <v>0</v>
      </c>
      <c r="R7" s="11">
        <f>IF('Biodiesel Fraction'!$B23,'Biodiesel Fraction'!R30*(SUM('AEO 37'!S44:S45)/'AEO 37'!S43),0)</f>
        <v>0</v>
      </c>
      <c r="S7" s="11">
        <f>IF('Biodiesel Fraction'!$B23,'Biodiesel Fraction'!S30*(SUM('AEO 37'!T44:T45)/'AEO 37'!T43),0)</f>
        <v>0</v>
      </c>
      <c r="T7" s="11">
        <f>IF('Biodiesel Fraction'!$B23,'Biodiesel Fraction'!T30*(SUM('AEO 37'!U44:U45)/'AEO 37'!U43),0)</f>
        <v>0</v>
      </c>
      <c r="U7" s="11">
        <f>IF('Biodiesel Fraction'!$B23,'Biodiesel Fraction'!U30*(SUM('AEO 37'!V44:V45)/'AEO 37'!V43),0)</f>
        <v>0</v>
      </c>
      <c r="V7" s="11">
        <f>IF('Biodiesel Fraction'!$B23,'Biodiesel Fraction'!V30*(SUM('AEO 37'!W44:W45)/'AEO 37'!W43),0)</f>
        <v>0</v>
      </c>
      <c r="W7" s="11">
        <f>IF('Biodiesel Fraction'!$B23,'Biodiesel Fraction'!W30*(SUM('AEO 37'!X44:X45)/'AEO 37'!X43),0)</f>
        <v>0</v>
      </c>
      <c r="X7" s="11">
        <f>IF('Biodiesel Fraction'!$B23,'Biodiesel Fraction'!X30*(SUM('AEO 37'!Y44:Y45)/'AEO 37'!Y43),0)</f>
        <v>0</v>
      </c>
      <c r="Y7" s="11">
        <f>IF('Biodiesel Fraction'!$B23,'Biodiesel Fraction'!Y30*(SUM('AEO 37'!Z44:Z45)/'AEO 37'!Z43),0)</f>
        <v>0</v>
      </c>
      <c r="Z7" s="11">
        <f>IF('Biodiesel Fraction'!$B23,'Biodiesel Fraction'!Z30*(SUM('AEO 37'!AA44:AA45)/'AEO 37'!AA43),0)</f>
        <v>0</v>
      </c>
      <c r="AA7" s="11">
        <f>IF('Biodiesel Fraction'!$B23,'Biodiesel Fraction'!AA30*(SUM('AEO 37'!AB44:AB45)/'AEO 37'!AB43),0)</f>
        <v>0</v>
      </c>
      <c r="AB7" s="11">
        <f>IF('Biodiesel Fraction'!$B23,'Biodiesel Fraction'!AB30*(SUM('AEO 37'!AC44:AC45)/'AEO 37'!AC43),0)</f>
        <v>0</v>
      </c>
      <c r="AC7" s="11">
        <f>IF('Biodiesel Fraction'!$B23,'Biodiesel Fraction'!AC30*(SUM('AEO 37'!AD44:AD45)/'AEO 37'!AD43),0)</f>
        <v>0</v>
      </c>
      <c r="AD7" s="11">
        <f>IF('Biodiesel Fraction'!$B23,'Biodiesel Fraction'!AD30*(SUM('AEO 37'!AE44:AE45)/'AEO 37'!AE43),0)</f>
        <v>0</v>
      </c>
      <c r="AE7" s="11">
        <f>IF('Biodiesel Fraction'!$B23,'Biodiesel Fraction'!AE30*(SUM('AEO 37'!AF44:AF45)/'AEO 37'!AF43),0)</f>
        <v>0</v>
      </c>
      <c r="AF7" s="11">
        <f>IF('Biodiesel Fraction'!$B23,'Biodiesel Fraction'!AF30*(SUM('AEO 37'!AG44:AG45)/'AEO 37'!AG43),0)</f>
        <v>0</v>
      </c>
      <c r="AG7" s="11">
        <f>IF('Biodiesel Fraction'!$B23,'Biodiesel Fraction'!AG30*(SUM('AEO 37'!AH44:AH45)/'AEO 37'!AH43),0)</f>
        <v>0</v>
      </c>
      <c r="AH7" s="11">
        <f>IF('Biodiesel Fraction'!$B23,'Biodiesel Fraction'!AH30*(SUM('AEO 37'!AI44:AI45)/'AEO 37'!AI43),0)</f>
        <v>0</v>
      </c>
      <c r="AI7" s="11">
        <f>IF('Biodiesel Fraction'!$B23,'Biodiesel Fraction'!AI30*(SUM('AEO 37'!AJ44:AJ45)/'AEO 37'!AJ43),0)</f>
        <v>0</v>
      </c>
      <c r="AJ7" s="11">
        <f>IF('Biodiesel Fraction'!$B23,'Biodiesel Fraction'!AJ30*(SUM('AEO 37'!AK44:AK45)/'AEO 37'!AK43),0)</f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P28" sqref="A1:XFD1048576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f>'AEO 37'!C110/'AEO 37'!C109</f>
        <v>0.78938606898094232</v>
      </c>
      <c r="C4">
        <f>'AEO 37'!D110/'AEO 37'!D109</f>
        <v>0.78726971396169887</v>
      </c>
      <c r="D4">
        <f>'AEO 37'!E110/'AEO 37'!E109</f>
        <v>0.78254979079312248</v>
      </c>
      <c r="E4">
        <f>'AEO 37'!F110/'AEO 37'!F109</f>
        <v>0.77771323563637718</v>
      </c>
      <c r="F4">
        <f>'AEO 37'!G110/'AEO 37'!G109</f>
        <v>0.77510265944707457</v>
      </c>
      <c r="G4">
        <f>'AEO 37'!H110/'AEO 37'!H109</f>
        <v>0.77144356573737372</v>
      </c>
      <c r="H4">
        <f>'AEO 37'!I110/'AEO 37'!I109</f>
        <v>0.76761117130423295</v>
      </c>
      <c r="I4">
        <f>'AEO 37'!J110/'AEO 37'!J109</f>
        <v>0.76422645291611013</v>
      </c>
      <c r="J4">
        <f>'AEO 37'!K110/'AEO 37'!K109</f>
        <v>0.76069543850317567</v>
      </c>
      <c r="K4">
        <f>'AEO 37'!L110/'AEO 37'!L109</f>
        <v>0.75695173508922931</v>
      </c>
      <c r="L4">
        <f>'AEO 37'!M110/'AEO 37'!M109</f>
        <v>0.75293921856158275</v>
      </c>
      <c r="M4">
        <f>'AEO 37'!N110/'AEO 37'!N109</f>
        <v>0.74881073227971162</v>
      </c>
      <c r="N4">
        <f>'AEO 37'!O110/'AEO 37'!O109</f>
        <v>0.74438951717584345</v>
      </c>
      <c r="O4">
        <f>'AEO 37'!P110/'AEO 37'!P109</f>
        <v>0.74002779087192783</v>
      </c>
      <c r="P4">
        <f>'AEO 37'!Q110/'AEO 37'!Q109</f>
        <v>0.73571344151768658</v>
      </c>
      <c r="Q4">
        <f>'AEO 37'!R110/'AEO 37'!R109</f>
        <v>0.73142721947911216</v>
      </c>
      <c r="R4">
        <f>'AEO 37'!S110/'AEO 37'!S109</f>
        <v>0.72698404671651673</v>
      </c>
      <c r="S4">
        <f>'AEO 37'!T110/'AEO 37'!T109</f>
        <v>0.7226350174194438</v>
      </c>
      <c r="T4">
        <f>'AEO 37'!U110/'AEO 37'!U109</f>
        <v>0.71828404019024816</v>
      </c>
      <c r="U4">
        <f>'AEO 37'!V110/'AEO 37'!V109</f>
        <v>0.71385270860671901</v>
      </c>
      <c r="V4">
        <f>'AEO 37'!W110/'AEO 37'!W109</f>
        <v>0.70938578702751065</v>
      </c>
      <c r="W4">
        <f>'AEO 37'!X110/'AEO 37'!X109</f>
        <v>0.70503998896424036</v>
      </c>
      <c r="X4">
        <f>'AEO 37'!Y110/'AEO 37'!Y109</f>
        <v>0.70053332242772559</v>
      </c>
      <c r="Y4">
        <f>'AEO 37'!Z110/'AEO 37'!Z109</f>
        <v>0.69599658926108521</v>
      </c>
      <c r="Z4">
        <f>'AEO 37'!AA110/'AEO 37'!AA109</f>
        <v>0.69132775665722779</v>
      </c>
      <c r="AA4">
        <f>'AEO 37'!AB110/'AEO 37'!AB109</f>
        <v>0.68665627949143282</v>
      </c>
      <c r="AB4">
        <f>'AEO 37'!AC110/'AEO 37'!AC109</f>
        <v>0.6818424290874463</v>
      </c>
      <c r="AC4">
        <f>'AEO 37'!AD110/'AEO 37'!AD109</f>
        <v>0.67695822539136086</v>
      </c>
      <c r="AD4">
        <f>'AEO 37'!AE110/'AEO 37'!AE109</f>
        <v>0.67200438248940109</v>
      </c>
      <c r="AE4">
        <f>'AEO 37'!AF110/'AEO 37'!AF109</f>
        <v>0.66701219497626085</v>
      </c>
      <c r="AF4">
        <f>'AEO 37'!AG110/'AEO 37'!AG109</f>
        <v>0.66193339394722361</v>
      </c>
      <c r="AG4">
        <f>'AEO 37'!AH110/'AEO 37'!AH109</f>
        <v>0.6568748280748391</v>
      </c>
      <c r="AH4">
        <f>'AEO 37'!AI110/'AEO 37'!AI109</f>
        <v>0.65178888920799694</v>
      </c>
      <c r="AI4">
        <f>'AEO 37'!AJ110/'AEO 37'!AJ109</f>
        <v>0.64661436542103201</v>
      </c>
      <c r="AJ4">
        <f>'AEO 37'!AK110/'AEO 37'!AK109</f>
        <v>0.64140790298336492</v>
      </c>
    </row>
    <row r="5" spans="1:36" x14ac:dyDescent="0.25">
      <c r="A5" t="s">
        <v>152</v>
      </c>
      <c r="B5">
        <f>IF('Biodiesel Fraction'!$B24,(1-'Biodiesel Fraction'!B30)*('AEO 37'!C111/'AEO 37'!C109),'AEO 37'!C111/'AEO 37'!C109)</f>
        <v>0.21061393101905765</v>
      </c>
      <c r="C5">
        <f>IF('Biodiesel Fraction'!$B24,(1-'Biodiesel Fraction'!C30)*('AEO 37'!D111/'AEO 37'!D109),'AEO 37'!D111/'AEO 37'!D109)</f>
        <v>0.21273025310847571</v>
      </c>
      <c r="D5">
        <f>IF('Biodiesel Fraction'!$B24,(1-'Biodiesel Fraction'!D30)*('AEO 37'!E111/'AEO 37'!E109),'AEO 37'!E111/'AEO 37'!E109)</f>
        <v>0.21745022561119121</v>
      </c>
      <c r="E5">
        <f>IF('Biodiesel Fraction'!$B24,(1-'Biodiesel Fraction'!E30)*('AEO 37'!F111/'AEO 37'!F109),'AEO 37'!F111/'AEO 37'!F109)</f>
        <v>0.2222867807060486</v>
      </c>
      <c r="F5">
        <f>IF('Biodiesel Fraction'!$B24,(1-'Biodiesel Fraction'!F30)*('AEO 37'!G111/'AEO 37'!G109),'AEO 37'!G111/'AEO 37'!G109)</f>
        <v>0.22489730789237866</v>
      </c>
      <c r="G5">
        <f>IF('Biodiesel Fraction'!$B24,(1-'Biodiesel Fraction'!G30)*('AEO 37'!H111/'AEO 37'!H109),'AEO 37'!H111/'AEO 37'!H109)</f>
        <v>0.22855640166402494</v>
      </c>
      <c r="H5">
        <f>IF('Biodiesel Fraction'!$B24,(1-'Biodiesel Fraction'!H30)*('AEO 37'!I111/'AEO 37'!I109),'AEO 37'!I111/'AEO 37'!I109)</f>
        <v>0.23238882869576696</v>
      </c>
      <c r="I5">
        <f>IF('Biodiesel Fraction'!$B24,(1-'Biodiesel Fraction'!I30)*('AEO 37'!J111/'AEO 37'!J109),'AEO 37'!J111/'AEO 37'!J109)</f>
        <v>0.23577353489667058</v>
      </c>
      <c r="J5">
        <f>IF('Biodiesel Fraction'!$B24,(1-'Biodiesel Fraction'!J30)*('AEO 37'!K111/'AEO 37'!K109),'AEO 37'!K111/'AEO 37'!K109)</f>
        <v>0.23930454526505801</v>
      </c>
      <c r="K5">
        <f>IF('Biodiesel Fraction'!$B24,(1-'Biodiesel Fraction'!K30)*('AEO 37'!L111/'AEO 37'!L109),'AEO 37'!L111/'AEO 37'!L109)</f>
        <v>0.24304826491077064</v>
      </c>
      <c r="L5">
        <f>IF('Biodiesel Fraction'!$B24,(1-'Biodiesel Fraction'!L30)*('AEO 37'!M111/'AEO 37'!M109),'AEO 37'!M111/'AEO 37'!M109)</f>
        <v>0.24706079358277752</v>
      </c>
      <c r="M5">
        <f>IF('Biodiesel Fraction'!$B24,(1-'Biodiesel Fraction'!M30)*('AEO 37'!N111/'AEO 37'!N109),'AEO 37'!N111/'AEO 37'!N109)</f>
        <v>0.25118930006720436</v>
      </c>
      <c r="N5">
        <f>IF('Biodiesel Fraction'!$B24,(1-'Biodiesel Fraction'!N30)*('AEO 37'!O111/'AEO 37'!O109),'AEO 37'!O111/'AEO 37'!O109)</f>
        <v>0.25561048282415666</v>
      </c>
      <c r="O5">
        <f>IF('Biodiesel Fraction'!$B24,(1-'Biodiesel Fraction'!O30)*('AEO 37'!P111/'AEO 37'!P109),'AEO 37'!P111/'AEO 37'!P109)</f>
        <v>0.25997223736730235</v>
      </c>
      <c r="P5">
        <f>IF('Biodiesel Fraction'!$B24,(1-'Biodiesel Fraction'!P30)*('AEO 37'!Q111/'AEO 37'!Q109),'AEO 37'!Q111/'AEO 37'!Q109)</f>
        <v>0.26428655848231336</v>
      </c>
      <c r="Q5">
        <f>IF('Biodiesel Fraction'!$B24,(1-'Biodiesel Fraction'!Q30)*('AEO 37'!R111/'AEO 37'!R109),'AEO 37'!R111/'AEO 37'!R109)</f>
        <v>0.26857274827787658</v>
      </c>
      <c r="R5">
        <f>IF('Biodiesel Fraction'!$B24,(1-'Biodiesel Fraction'!R30)*('AEO 37'!S111/'AEO 37'!S109),'AEO 37'!S111/'AEO 37'!S109)</f>
        <v>0.27301595328348327</v>
      </c>
      <c r="S5">
        <f>IF('Biodiesel Fraction'!$B24,(1-'Biodiesel Fraction'!S30)*('AEO 37'!T111/'AEO 37'!T109),'AEO 37'!T111/'AEO 37'!T109)</f>
        <v>0.27736495034049913</v>
      </c>
      <c r="T5">
        <f>IF('Biodiesel Fraction'!$B24,(1-'Biodiesel Fraction'!T30)*('AEO 37'!U111/'AEO 37'!U109),'AEO 37'!U111/'AEO 37'!U109)</f>
        <v>0.28171593158746339</v>
      </c>
      <c r="U5">
        <f>IF('Biodiesel Fraction'!$B24,(1-'Biodiesel Fraction'!U30)*('AEO 37'!V111/'AEO 37'!V109),'AEO 37'!V111/'AEO 37'!V109)</f>
        <v>0.2861472913932811</v>
      </c>
      <c r="V5">
        <f>IF('Biodiesel Fraction'!$B24,(1-'Biodiesel Fraction'!V30)*('AEO 37'!W111/'AEO 37'!W109),'AEO 37'!W111/'AEO 37'!W109)</f>
        <v>0.29061421700989998</v>
      </c>
      <c r="W5">
        <f>IF('Biodiesel Fraction'!$B24,(1-'Biodiesel Fraction'!W30)*('AEO 37'!X111/'AEO 37'!X109),'AEO 37'!X111/'AEO 37'!X109)</f>
        <v>0.29496004337498188</v>
      </c>
      <c r="X5">
        <f>IF('Biodiesel Fraction'!$B24,(1-'Biodiesel Fraction'!X30)*('AEO 37'!Y111/'AEO 37'!Y109),'AEO 37'!Y111/'AEO 37'!Y109)</f>
        <v>0.29946667757227441</v>
      </c>
      <c r="Y5">
        <f>IF('Biodiesel Fraction'!$B24,(1-'Biodiesel Fraction'!Y30)*('AEO 37'!Z111/'AEO 37'!Z109),'AEO 37'!Z111/'AEO 37'!Z109)</f>
        <v>0.30400341073891485</v>
      </c>
      <c r="Z5">
        <f>IF('Biodiesel Fraction'!$B24,(1-'Biodiesel Fraction'!Z30)*('AEO 37'!AA111/'AEO 37'!AA109),'AEO 37'!AA111/'AEO 37'!AA109)</f>
        <v>0.30867223928315779</v>
      </c>
      <c r="AA5">
        <f>IF('Biodiesel Fraction'!$B24,(1-'Biodiesel Fraction'!AA30)*('AEO 37'!AB111/'AEO 37'!AB109),'AEO 37'!AB111/'AEO 37'!AB109)</f>
        <v>0.31334368797485074</v>
      </c>
      <c r="AB5">
        <f>IF('Biodiesel Fraction'!$B24,(1-'Biodiesel Fraction'!AB30)*('AEO 37'!AC111/'AEO 37'!AC109),'AEO 37'!AC111/'AEO 37'!AC109)</f>
        <v>0.31815757091255381</v>
      </c>
      <c r="AC5">
        <f>IF('Biodiesel Fraction'!$B24,(1-'Biodiesel Fraction'!AC30)*('AEO 37'!AD111/'AEO 37'!AD109),'AEO 37'!AD111/'AEO 37'!AD109)</f>
        <v>0.32304177460863914</v>
      </c>
      <c r="AD5">
        <f>IF('Biodiesel Fraction'!$B24,(1-'Biodiesel Fraction'!AD30)*('AEO 37'!AE111/'AEO 37'!AE109),'AEO 37'!AE111/'AEO 37'!AE109)</f>
        <v>0.32799558479349039</v>
      </c>
      <c r="AE5">
        <f>IF('Biodiesel Fraction'!$B24,(1-'Biodiesel Fraction'!AE30)*('AEO 37'!AF111/'AEO 37'!AF109),'AEO 37'!AF111/'AEO 37'!AF109)</f>
        <v>0.3329878050237392</v>
      </c>
      <c r="AF5">
        <f>IF('Biodiesel Fraction'!$B24,(1-'Biodiesel Fraction'!AF30)*('AEO 37'!AG111/'AEO 37'!AG109),'AEO 37'!AG111/'AEO 37'!AG109)</f>
        <v>0.33806660605277639</v>
      </c>
      <c r="AG5">
        <f>IF('Biodiesel Fraction'!$B24,(1-'Biodiesel Fraction'!AG30)*('AEO 37'!AH111/'AEO 37'!AH109),'AEO 37'!AH111/'AEO 37'!AH109)</f>
        <v>0.34312517604226594</v>
      </c>
      <c r="AH5">
        <f>IF('Biodiesel Fraction'!$B24,(1-'Biodiesel Fraction'!AH30)*('AEO 37'!AI111/'AEO 37'!AI109),'AEO 37'!AI111/'AEO 37'!AI109)</f>
        <v>0.34821108189892042</v>
      </c>
      <c r="AI5">
        <f>IF('Biodiesel Fraction'!$B24,(1-'Biodiesel Fraction'!AI30)*('AEO 37'!AJ111/'AEO 37'!AJ109),'AEO 37'!AJ111/'AEO 37'!AJ109)</f>
        <v>0.35338563457896804</v>
      </c>
      <c r="AJ5">
        <f>IF('Biodiesel Fraction'!$B24,(1-'Biodiesel Fraction'!AJ30)*('AEO 37'!AK111/'AEO 37'!AK109),'AEO 37'!AK111/'AEO 37'!AK109)</f>
        <v>0.35859212606349206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 s="11">
        <f>IF('Biodiesel Fraction'!$B24,'Biodiesel Fraction'!B30*('AEO 37'!C111/'AEO 37'!C109),0)</f>
        <v>0</v>
      </c>
      <c r="C7" s="11">
        <f>IF('Biodiesel Fraction'!$B24,'Biodiesel Fraction'!C30*('AEO 37'!D111/'AEO 37'!D109),0)</f>
        <v>0</v>
      </c>
      <c r="D7" s="11">
        <f>IF('Biodiesel Fraction'!$B24,'Biodiesel Fraction'!D30*('AEO 37'!E111/'AEO 37'!E109),0)</f>
        <v>0</v>
      </c>
      <c r="E7" s="11">
        <f>IF('Biodiesel Fraction'!$B24,'Biodiesel Fraction'!E30*('AEO 37'!F111/'AEO 37'!F109),0)</f>
        <v>0</v>
      </c>
      <c r="F7" s="11">
        <f>IF('Biodiesel Fraction'!$B24,'Biodiesel Fraction'!F30*('AEO 37'!G111/'AEO 37'!G109),0)</f>
        <v>0</v>
      </c>
      <c r="G7" s="11">
        <f>IF('Biodiesel Fraction'!$B24,'Biodiesel Fraction'!G30*('AEO 37'!H111/'AEO 37'!H109),0)</f>
        <v>0</v>
      </c>
      <c r="H7" s="11">
        <f>IF('Biodiesel Fraction'!$B24,'Biodiesel Fraction'!H30*('AEO 37'!I111/'AEO 37'!I109),0)</f>
        <v>0</v>
      </c>
      <c r="I7" s="11">
        <f>IF('Biodiesel Fraction'!$B24,'Biodiesel Fraction'!I30*('AEO 37'!J111/'AEO 37'!J109),0)</f>
        <v>0</v>
      </c>
      <c r="J7" s="11">
        <f>IF('Biodiesel Fraction'!$B24,'Biodiesel Fraction'!J30*('AEO 37'!K111/'AEO 37'!K109),0)</f>
        <v>0</v>
      </c>
      <c r="K7" s="11">
        <f>IF('Biodiesel Fraction'!$B24,'Biodiesel Fraction'!K30*('AEO 37'!L111/'AEO 37'!L109),0)</f>
        <v>0</v>
      </c>
      <c r="L7" s="11">
        <f>IF('Biodiesel Fraction'!$B24,'Biodiesel Fraction'!L30*('AEO 37'!M111/'AEO 37'!M109),0)</f>
        <v>0</v>
      </c>
      <c r="M7" s="11">
        <f>IF('Biodiesel Fraction'!$B24,'Biodiesel Fraction'!M30*('AEO 37'!N111/'AEO 37'!N109),0)</f>
        <v>0</v>
      </c>
      <c r="N7" s="11">
        <f>IF('Biodiesel Fraction'!$B24,'Biodiesel Fraction'!N30*('AEO 37'!O111/'AEO 37'!O109),0)</f>
        <v>0</v>
      </c>
      <c r="O7" s="11">
        <f>IF('Biodiesel Fraction'!$B24,'Biodiesel Fraction'!O30*('AEO 37'!P111/'AEO 37'!P109),0)</f>
        <v>0</v>
      </c>
      <c r="P7" s="11">
        <f>IF('Biodiesel Fraction'!$B24,'Biodiesel Fraction'!P30*('AEO 37'!Q111/'AEO 37'!Q109),0)</f>
        <v>0</v>
      </c>
      <c r="Q7" s="11">
        <f>IF('Biodiesel Fraction'!$B24,'Biodiesel Fraction'!Q30*('AEO 37'!R111/'AEO 37'!R109),0)</f>
        <v>0</v>
      </c>
      <c r="R7" s="11">
        <f>IF('Biodiesel Fraction'!$B24,'Biodiesel Fraction'!R30*('AEO 37'!S111/'AEO 37'!S109),0)</f>
        <v>0</v>
      </c>
      <c r="S7" s="11">
        <f>IF('Biodiesel Fraction'!$B24,'Biodiesel Fraction'!S30*('AEO 37'!T111/'AEO 37'!T109),0)</f>
        <v>0</v>
      </c>
      <c r="T7" s="11">
        <f>IF('Biodiesel Fraction'!$B24,'Biodiesel Fraction'!T30*('AEO 37'!U111/'AEO 37'!U109),0)</f>
        <v>0</v>
      </c>
      <c r="U7" s="11">
        <f>IF('Biodiesel Fraction'!$B24,'Biodiesel Fraction'!U30*('AEO 37'!V111/'AEO 37'!V109),0)</f>
        <v>0</v>
      </c>
      <c r="V7" s="11">
        <f>IF('Biodiesel Fraction'!$B24,'Biodiesel Fraction'!V30*('AEO 37'!W111/'AEO 37'!W109),0)</f>
        <v>0</v>
      </c>
      <c r="W7" s="11">
        <f>IF('Biodiesel Fraction'!$B24,'Biodiesel Fraction'!W30*('AEO 37'!X111/'AEO 37'!X109),0)</f>
        <v>0</v>
      </c>
      <c r="X7" s="11">
        <f>IF('Biodiesel Fraction'!$B24,'Biodiesel Fraction'!X30*('AEO 37'!Y111/'AEO 37'!Y109),0)</f>
        <v>0</v>
      </c>
      <c r="Y7" s="11">
        <f>IF('Biodiesel Fraction'!$B24,'Biodiesel Fraction'!Y30*('AEO 37'!Z111/'AEO 37'!Z109),0)</f>
        <v>0</v>
      </c>
      <c r="Z7" s="11">
        <f>IF('Biodiesel Fraction'!$B24,'Biodiesel Fraction'!Z30*('AEO 37'!AA111/'AEO 37'!AA109),0)</f>
        <v>0</v>
      </c>
      <c r="AA7" s="11">
        <f>IF('Biodiesel Fraction'!$B24,'Biodiesel Fraction'!AA30*('AEO 37'!AB111/'AEO 37'!AB109),0)</f>
        <v>0</v>
      </c>
      <c r="AB7" s="11">
        <f>IF('Biodiesel Fraction'!$B24,'Biodiesel Fraction'!AB30*('AEO 37'!AC111/'AEO 37'!AC109),0)</f>
        <v>0</v>
      </c>
      <c r="AC7" s="11">
        <f>IF('Biodiesel Fraction'!$B24,'Biodiesel Fraction'!AC30*('AEO 37'!AD111/'AEO 37'!AD109),0)</f>
        <v>0</v>
      </c>
      <c r="AD7" s="11">
        <f>IF('Biodiesel Fraction'!$B24,'Biodiesel Fraction'!AD30*('AEO 37'!AE111/'AEO 37'!AE109),0)</f>
        <v>0</v>
      </c>
      <c r="AE7" s="11">
        <f>IF('Biodiesel Fraction'!$B24,'Biodiesel Fraction'!AE30*('AEO 37'!AF111/'AEO 37'!AF109),0)</f>
        <v>0</v>
      </c>
      <c r="AF7" s="11">
        <f>IF('Biodiesel Fraction'!$B24,'Biodiesel Fraction'!AF30*('AEO 37'!AG111/'AEO 37'!AG109),0)</f>
        <v>0</v>
      </c>
      <c r="AG7" s="11">
        <f>IF('Biodiesel Fraction'!$B24,'Biodiesel Fraction'!AG30*('AEO 37'!AH111/'AEO 37'!AH109),0)</f>
        <v>0</v>
      </c>
      <c r="AH7" s="11">
        <f>IF('Biodiesel Fraction'!$B24,'Biodiesel Fraction'!AH30*('AEO 37'!AI111/'AEO 37'!AI109),0)</f>
        <v>0</v>
      </c>
      <c r="AI7" s="11">
        <f>IF('Biodiesel Fraction'!$B24,'Biodiesel Fraction'!AI30*('AEO 37'!AJ111/'AEO 37'!AJ109),0)</f>
        <v>0</v>
      </c>
      <c r="AJ7" s="11">
        <f>IF('Biodiesel Fraction'!$B24,'Biodiesel Fraction'!AJ30*('AEO 37'!AK111/'AEO 37'!AK109),0)</f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H1" workbookViewId="0">
      <selection activeCell="O14" sqref="O14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 s="11">
        <f>SUM('AEO 37'!C52:D53,'AEO 37'!C58:C59)/SUM('AEO 37'!C49,'AEO 37'!C55)</f>
        <v>4.7027578412892052E-4</v>
      </c>
      <c r="C3" s="11">
        <f>SUM('AEO 37'!D52:E53,'AEO 37'!D58:D59)/SUM('AEO 37'!D49,'AEO 37'!D55)</f>
        <v>5.636776704314101E-4</v>
      </c>
      <c r="D3" s="11">
        <f>SUM('AEO 37'!E52:F53,'AEO 37'!E58:E59)/SUM('AEO 37'!E49,'AEO 37'!E55)</f>
        <v>6.8739979875246677E-3</v>
      </c>
      <c r="E3" s="11">
        <f>SUM('AEO 37'!F52:G53,'AEO 37'!F58:F59)/SUM('AEO 37'!F49,'AEO 37'!F55)</f>
        <v>1.3285302152618139E-2</v>
      </c>
      <c r="F3" s="11">
        <f>SUM('AEO 37'!G52:H53,'AEO 37'!G58:G59)/SUM('AEO 37'!G49,'AEO 37'!G55)</f>
        <v>1.8086539349560834E-2</v>
      </c>
      <c r="G3" s="11">
        <f>SUM('AEO 37'!H52:I53,'AEO 37'!H58:H59)/SUM('AEO 37'!H49,'AEO 37'!H55)</f>
        <v>4.8511594668535864E-2</v>
      </c>
      <c r="H3" s="11">
        <f>SUM('AEO 37'!I52:J53,'AEO 37'!I58:I59)/SUM('AEO 37'!I49,'AEO 37'!I55)</f>
        <v>5.8114493738941411E-2</v>
      </c>
      <c r="I3" s="11">
        <f>SUM('AEO 37'!J52:K53,'AEO 37'!J58:J59)/SUM('AEO 37'!J49,'AEO 37'!J55)</f>
        <v>6.1891530670548527E-2</v>
      </c>
      <c r="J3" s="11">
        <f>SUM('AEO 37'!K52:L53,'AEO 37'!K58:K59)/SUM('AEO 37'!K49,'AEO 37'!K55)</f>
        <v>5.6744856322892473E-2</v>
      </c>
      <c r="K3" s="11">
        <f>SUM('AEO 37'!L52:M53,'AEO 37'!L58:L59)/SUM('AEO 37'!L49,'AEO 37'!L55)</f>
        <v>5.6649087881038097E-2</v>
      </c>
      <c r="L3" s="11">
        <f>SUM('AEO 37'!M52:N53,'AEO 37'!M58:M59)/SUM('AEO 37'!M49,'AEO 37'!M55)</f>
        <v>6.0304916684985728E-2</v>
      </c>
      <c r="M3" s="11">
        <f>SUM('AEO 37'!N52:O53,'AEO 37'!N58:N59)/SUM('AEO 37'!N49,'AEO 37'!N55)</f>
        <v>6.2268714571791312E-2</v>
      </c>
      <c r="N3" s="11">
        <f>SUM('AEO 37'!O52:P53,'AEO 37'!O58:O59)/SUM('AEO 37'!O49,'AEO 37'!O55)</f>
        <v>6.5332116673313539E-2</v>
      </c>
      <c r="O3" s="11">
        <f>SUM('AEO 37'!P52:Q53,'AEO 37'!P58:P59)/SUM('AEO 37'!P49,'AEO 37'!P55)</f>
        <v>6.8348854404063658E-2</v>
      </c>
      <c r="P3" s="11">
        <f>SUM('AEO 37'!Q52:R53,'AEO 37'!Q58:Q59)/SUM('AEO 37'!Q49,'AEO 37'!Q55)</f>
        <v>7.1627634939475396E-2</v>
      </c>
      <c r="Q3" s="11">
        <f>SUM('AEO 37'!R52:S53,'AEO 37'!R58:R59)/SUM('AEO 37'!R49,'AEO 37'!R55)</f>
        <v>7.5746769391433072E-2</v>
      </c>
      <c r="R3" s="11">
        <f>SUM('AEO 37'!S52:T53,'AEO 37'!S58:S59)/SUM('AEO 37'!S49,'AEO 37'!S55)</f>
        <v>7.8964562373165598E-2</v>
      </c>
      <c r="S3" s="11">
        <f>SUM('AEO 37'!T52:U53,'AEO 37'!T58:T59)/SUM('AEO 37'!T49,'AEO 37'!T55)</f>
        <v>8.2860602367148678E-2</v>
      </c>
      <c r="T3" s="11">
        <f>SUM('AEO 37'!U52:V53,'AEO 37'!U58:U59)/SUM('AEO 37'!U49,'AEO 37'!U55)</f>
        <v>8.6960125205461133E-2</v>
      </c>
      <c r="U3" s="11">
        <f>SUM('AEO 37'!V52:W53,'AEO 37'!V58:V59)/SUM('AEO 37'!V49,'AEO 37'!V55)</f>
        <v>9.0353933981178358E-2</v>
      </c>
      <c r="V3" s="11">
        <f>SUM('AEO 37'!W52:X53,'AEO 37'!W58:W59)/SUM('AEO 37'!W49,'AEO 37'!W55)</f>
        <v>9.1277441247522517E-2</v>
      </c>
      <c r="W3" s="11">
        <f>SUM('AEO 37'!X52:Y53,'AEO 37'!X58:X59)/SUM('AEO 37'!X49,'AEO 37'!X55)</f>
        <v>9.9013819750745816E-2</v>
      </c>
      <c r="X3" s="11">
        <f>SUM('AEO 37'!Y52:Z53,'AEO 37'!Y58:Y59)/SUM('AEO 37'!Y49,'AEO 37'!Y55)</f>
        <v>0.10084096728168601</v>
      </c>
      <c r="Y3" s="11">
        <f>SUM('AEO 37'!Z52:AA53,'AEO 37'!Z58:Z59)/SUM('AEO 37'!Z49,'AEO 37'!Z55)</f>
        <v>0.10437167536790576</v>
      </c>
      <c r="Z3" s="11">
        <f>SUM('AEO 37'!AA52:AB53,'AEO 37'!AA58:AA59)/SUM('AEO 37'!AA49,'AEO 37'!AA55)</f>
        <v>0.10810331069844703</v>
      </c>
      <c r="AA3" s="11">
        <f>SUM('AEO 37'!AB52:AC53,'AEO 37'!AB58:AB59)/SUM('AEO 37'!AB49,'AEO 37'!AB55)</f>
        <v>0.11205041730086028</v>
      </c>
      <c r="AB3" s="11">
        <f>SUM('AEO 37'!AC52:AD53,'AEO 37'!AC58:AC59)/SUM('AEO 37'!AC49,'AEO 37'!AC55)</f>
        <v>0.11211959725878437</v>
      </c>
      <c r="AC3" s="11">
        <f>SUM('AEO 37'!AD52:AE53,'AEO 37'!AD58:AD59)/SUM('AEO 37'!AD49,'AEO 37'!AD55)</f>
        <v>0.1130637078243473</v>
      </c>
      <c r="AD3" s="11">
        <f>SUM('AEO 37'!AE52:AF53,'AEO 37'!AE58:AE59)/SUM('AEO 37'!AE49,'AEO 37'!AE55)</f>
        <v>0.11268697748991868</v>
      </c>
      <c r="AE3" s="11">
        <f>SUM('AEO 37'!AF52:AG53,'AEO 37'!AF58:AF59)/SUM('AEO 37'!AF49,'AEO 37'!AF55)</f>
        <v>0.11265483313870385</v>
      </c>
      <c r="AF3" s="11">
        <f>SUM('AEO 37'!AG52:AH53,'AEO 37'!AG58:AG59)/SUM('AEO 37'!AG49,'AEO 37'!AG55)</f>
        <v>0.11057044391393581</v>
      </c>
      <c r="AG3" s="11">
        <f>SUM('AEO 37'!AH52:AI53,'AEO 37'!AH58:AH59)/SUM('AEO 37'!AH49,'AEO 37'!AH55)</f>
        <v>0.11042327246922147</v>
      </c>
      <c r="AH3" s="11">
        <f>SUM('AEO 37'!AI52:AJ53,'AEO 37'!AI58:AI59)/SUM('AEO 37'!AI49,'AEO 37'!AI55)</f>
        <v>0.11050402974318208</v>
      </c>
      <c r="AI3" s="11">
        <f>SUM('AEO 37'!AJ52:AK53,'AEO 37'!AJ58:AJ59)/SUM('AEO 37'!AJ49,'AEO 37'!AJ55)</f>
        <v>0.10868788149856204</v>
      </c>
      <c r="AJ3" s="11">
        <f>SUM('AEO 37'!AK52:AL53,'AEO 37'!AK58:AK59)/SUM('AEO 37'!AK49,'AEO 37'!AK55)</f>
        <v>0.10765483894129936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 s="11">
        <f>IF('Biodiesel Fraction'!$B25,(1-'Biodiesel Fraction'!B30)*(SUM('AEO 37'!C50:C51,'AEO 37'!C56:C57)/SUM('AEO 37'!C49,'AEO 37'!C55)),SUM('AEO 37'!C50:C51,'AEO 37'!C56:C57)/SUM('AEO 37'!C49,'AEO 37'!C55))</f>
        <v>0.99978890059092518</v>
      </c>
      <c r="C5" s="11">
        <f>IF('Biodiesel Fraction'!$B25,(1-'Biodiesel Fraction'!C30)*(SUM('AEO 37'!D50:D51,'AEO 37'!D56:D57)/SUM('AEO 37'!D49,'AEO 37'!D55)),SUM('AEO 37'!D50:D51,'AEO 37'!D56:D57)/SUM('AEO 37'!D49,'AEO 37'!D55))</f>
        <v>0.99974122422988765</v>
      </c>
      <c r="D5" s="11">
        <f>IF('Biodiesel Fraction'!$B25,(1-'Biodiesel Fraction'!D30)*(SUM('AEO 37'!E50:E51,'AEO 37'!E56:E57)/SUM('AEO 37'!E49,'AEO 37'!E55)),SUM('AEO 37'!E50:E51,'AEO 37'!E56:E57)/SUM('AEO 37'!E49,'AEO 37'!E55))</f>
        <v>0.99348499868814777</v>
      </c>
      <c r="E5" s="11">
        <f>IF('Biodiesel Fraction'!$B25,(1-'Biodiesel Fraction'!E30)*(SUM('AEO 37'!F50:F51,'AEO 37'!F56:F57)/SUM('AEO 37'!F49,'AEO 37'!F55)),SUM('AEO 37'!F50:F51,'AEO 37'!F56:F57)/SUM('AEO 37'!F49,'AEO 37'!F55))</f>
        <v>0.98710867569643157</v>
      </c>
      <c r="F5" s="11">
        <f>IF('Biodiesel Fraction'!$B25,(1-'Biodiesel Fraction'!F30)*(SUM('AEO 37'!G50:G51,'AEO 37'!G56:G57)/SUM('AEO 37'!G49,'AEO 37'!G55)),SUM('AEO 37'!G50:G51,'AEO 37'!G56:G57)/SUM('AEO 37'!G49,'AEO 37'!G55))</f>
        <v>0.98238081259206933</v>
      </c>
      <c r="G5" s="11">
        <f>IF('Biodiesel Fraction'!$B25,(1-'Biodiesel Fraction'!G30)*(SUM('AEO 37'!H50:H51,'AEO 37'!H56:H57)/SUM('AEO 37'!H49,'AEO 37'!H55)),SUM('AEO 37'!H50:H51,'AEO 37'!H56:H57)/SUM('AEO 37'!H49,'AEO 37'!H55))</f>
        <v>0.95193915026839471</v>
      </c>
      <c r="H5" s="11">
        <f>IF('Biodiesel Fraction'!$B25,(1-'Biodiesel Fraction'!H30)*(SUM('AEO 37'!I50:I51,'AEO 37'!I56:I57)/SUM('AEO 37'!I49,'AEO 37'!I55)),SUM('AEO 37'!I50:I51,'AEO 37'!I56:I57)/SUM('AEO 37'!I49,'AEO 37'!I55))</f>
        <v>0.94237585913790067</v>
      </c>
      <c r="I5" s="11">
        <f>IF('Biodiesel Fraction'!$B25,(1-'Biodiesel Fraction'!I30)*(SUM('AEO 37'!J50:J51,'AEO 37'!J56:J57)/SUM('AEO 37'!J49,'AEO 37'!J55)),SUM('AEO 37'!J50:J51,'AEO 37'!J56:J57)/SUM('AEO 37'!J49,'AEO 37'!J55))</f>
        <v>0.93862629604566072</v>
      </c>
      <c r="J5" s="11">
        <f>IF('Biodiesel Fraction'!$B25,(1-'Biodiesel Fraction'!J30)*(SUM('AEO 37'!K50:K51,'AEO 37'!K56:K57)/SUM('AEO 37'!K49,'AEO 37'!K55)),SUM('AEO 37'!K50:K51,'AEO 37'!K56:K57)/SUM('AEO 37'!K49,'AEO 37'!K55))</f>
        <v>0.94378538677279555</v>
      </c>
      <c r="K5" s="11">
        <f>IF('Biodiesel Fraction'!$B25,(1-'Biodiesel Fraction'!K30)*(SUM('AEO 37'!L50:L51,'AEO 37'!L56:L57)/SUM('AEO 37'!L49,'AEO 37'!L55)),SUM('AEO 37'!L50:L51,'AEO 37'!L56:L57)/SUM('AEO 37'!L49,'AEO 37'!L55))</f>
        <v>0.94389463537241103</v>
      </c>
      <c r="L5" s="11">
        <f>IF('Biodiesel Fraction'!$B25,(1-'Biodiesel Fraction'!L30)*(SUM('AEO 37'!M50:M51,'AEO 37'!M56:M57)/SUM('AEO 37'!M49,'AEO 37'!M55)),SUM('AEO 37'!M50:M51,'AEO 37'!M56:M57)/SUM('AEO 37'!M49,'AEO 37'!M55))</f>
        <v>0.94025963602820806</v>
      </c>
      <c r="M5" s="11">
        <f>IF('Biodiesel Fraction'!$B25,(1-'Biodiesel Fraction'!M30)*(SUM('AEO 37'!N50:N51,'AEO 37'!N56:N57)/SUM('AEO 37'!N49,'AEO 37'!N55)),SUM('AEO 37'!N50:N51,'AEO 37'!N56:N57)/SUM('AEO 37'!N49,'AEO 37'!N55))</f>
        <v>0.9383067831296934</v>
      </c>
      <c r="N5" s="11">
        <f>IF('Biodiesel Fraction'!$B25,(1-'Biodiesel Fraction'!N30)*(SUM('AEO 37'!O50:O51,'AEO 37'!O56:O57)/SUM('AEO 37'!O49,'AEO 37'!O55)),SUM('AEO 37'!O50:O51,'AEO 37'!O56:O57)/SUM('AEO 37'!O49,'AEO 37'!O55))</f>
        <v>0.93525306789806295</v>
      </c>
      <c r="O5" s="11">
        <f>IF('Biodiesel Fraction'!$B25,(1-'Biodiesel Fraction'!O30)*(SUM('AEO 37'!P50:P51,'AEO 37'!P56:P57)/SUM('AEO 37'!P49,'AEO 37'!P55)),SUM('AEO 37'!P50:P51,'AEO 37'!P56:P57)/SUM('AEO 37'!P49,'AEO 37'!P55))</f>
        <v>0.93224694173303224</v>
      </c>
      <c r="P5" s="11">
        <f>IF('Biodiesel Fraction'!$B25,(1-'Biodiesel Fraction'!P30)*(SUM('AEO 37'!Q50:Q51,'AEO 37'!Q56:Q57)/SUM('AEO 37'!Q49,'AEO 37'!Q55)),SUM('AEO 37'!Q50:Q51,'AEO 37'!Q56:Q57)/SUM('AEO 37'!Q49,'AEO 37'!Q55))</f>
        <v>0.92898767467677912</v>
      </c>
      <c r="Q5" s="11">
        <f>IF('Biodiesel Fraction'!$B25,(1-'Biodiesel Fraction'!Q30)*(SUM('AEO 37'!R50:R51,'AEO 37'!R56:R57)/SUM('AEO 37'!R49,'AEO 37'!R55)),SUM('AEO 37'!R50:R51,'AEO 37'!R56:R57)/SUM('AEO 37'!R49,'AEO 37'!R55))</f>
        <v>0.92488605152404491</v>
      </c>
      <c r="R5" s="11">
        <f>IF('Biodiesel Fraction'!$B25,(1-'Biodiesel Fraction'!R30)*(SUM('AEO 37'!S50:S51,'AEO 37'!S56:S57)/SUM('AEO 37'!S49,'AEO 37'!S55)),SUM('AEO 37'!S50:S51,'AEO 37'!S56:S57)/SUM('AEO 37'!S49,'AEO 37'!S55))</f>
        <v>0.92168583852783781</v>
      </c>
      <c r="S5" s="11">
        <f>IF('Biodiesel Fraction'!$B25,(1-'Biodiesel Fraction'!S30)*(SUM('AEO 37'!T50:T51,'AEO 37'!T56:T57)/SUM('AEO 37'!T49,'AEO 37'!T55)),SUM('AEO 37'!T50:T51,'AEO 37'!T56:T57)/SUM('AEO 37'!T49,'AEO 37'!T55))</f>
        <v>0.91780545142037651</v>
      </c>
      <c r="T5" s="11">
        <f>IF('Biodiesel Fraction'!$B25,(1-'Biodiesel Fraction'!T30)*(SUM('AEO 37'!U50:U51,'AEO 37'!U56:U57)/SUM('AEO 37'!U49,'AEO 37'!U55)),SUM('AEO 37'!U50:U51,'AEO 37'!U56:U57)/SUM('AEO 37'!U49,'AEO 37'!U55))</f>
        <v>0.91372002778761463</v>
      </c>
      <c r="U5" s="11">
        <f>IF('Biodiesel Fraction'!$B25,(1-'Biodiesel Fraction'!U30)*(SUM('AEO 37'!V50:V51,'AEO 37'!V56:V57)/SUM('AEO 37'!V49,'AEO 37'!V55)),SUM('AEO 37'!V50:V51,'AEO 37'!V56:V57)/SUM('AEO 37'!V49,'AEO 37'!V55))</f>
        <v>0.91033622462271424</v>
      </c>
      <c r="V5" s="11">
        <f>IF('Biodiesel Fraction'!$B25,(1-'Biodiesel Fraction'!V30)*(SUM('AEO 37'!W50:W51,'AEO 37'!W56:W57)/SUM('AEO 37'!W49,'AEO 37'!W55)),SUM('AEO 37'!W50:W51,'AEO 37'!W56:W57)/SUM('AEO 37'!W49,'AEO 37'!W55))</f>
        <v>0.9094227679514687</v>
      </c>
      <c r="W5" s="11">
        <f>IF('Biodiesel Fraction'!$B25,(1-'Biodiesel Fraction'!W30)*(SUM('AEO 37'!X50:X51,'AEO 37'!X56:X57)/SUM('AEO 37'!X49,'AEO 37'!X55)),SUM('AEO 37'!X50:X51,'AEO 37'!X56:X57)/SUM('AEO 37'!X49,'AEO 37'!X55))</f>
        <v>0.90170398861994638</v>
      </c>
      <c r="X5" s="11">
        <f>IF('Biodiesel Fraction'!$B25,(1-'Biodiesel Fraction'!X30)*(SUM('AEO 37'!Y50:Y51,'AEO 37'!Y56:Y57)/SUM('AEO 37'!Y49,'AEO 37'!Y55)),SUM('AEO 37'!Y50:Y51,'AEO 37'!Y56:Y57)/SUM('AEO 37'!Y49,'AEO 37'!Y55))</f>
        <v>0.89989171154020087</v>
      </c>
      <c r="Y5" s="11">
        <f>IF('Biodiesel Fraction'!$B25,(1-'Biodiesel Fraction'!Y30)*(SUM('AEO 37'!Z50:Z51,'AEO 37'!Z56:Z57)/SUM('AEO 37'!Z49,'AEO 37'!Z55)),SUM('AEO 37'!Z50:Z51,'AEO 37'!Z56:Z57)/SUM('AEO 37'!Z49,'AEO 37'!Z55))</f>
        <v>0.89637373990677771</v>
      </c>
      <c r="Z5" s="11">
        <f>IF('Biodiesel Fraction'!$B25,(1-'Biodiesel Fraction'!Z30)*(SUM('AEO 37'!AA50:AA51,'AEO 37'!AA56:AA57)/SUM('AEO 37'!AA49,'AEO 37'!AA55)),SUM('AEO 37'!AA50:AA51,'AEO 37'!AA56:AA57)/SUM('AEO 37'!AA49,'AEO 37'!AA55))</f>
        <v>0.89263539931143909</v>
      </c>
      <c r="AA5" s="11">
        <f>IF('Biodiesel Fraction'!$B25,(1-'Biodiesel Fraction'!AA30)*(SUM('AEO 37'!AB50:AB51,'AEO 37'!AB56:AB57)/SUM('AEO 37'!AB49,'AEO 37'!AB55)),SUM('AEO 37'!AB50:AB51,'AEO 37'!AB56:AB57)/SUM('AEO 37'!AB49,'AEO 37'!AB55))</f>
        <v>0.88868126010588233</v>
      </c>
      <c r="AB5" s="11">
        <f>IF('Biodiesel Fraction'!$B25,(1-'Biodiesel Fraction'!AB30)*(SUM('AEO 37'!AC50:AC51,'AEO 37'!AC56:AC57)/SUM('AEO 37'!AC49,'AEO 37'!AC55)),SUM('AEO 37'!AC50:AC51,'AEO 37'!AC56:AC57)/SUM('AEO 37'!AC49,'AEO 37'!AC55))</f>
        <v>0.88860320501717549</v>
      </c>
      <c r="AC5" s="11">
        <f>IF('Biodiesel Fraction'!$B25,(1-'Biodiesel Fraction'!AC30)*(SUM('AEO 37'!AD50:AD51,'AEO 37'!AD56:AD57)/SUM('AEO 37'!AD49,'AEO 37'!AD55)),SUM('AEO 37'!AD50:AD51,'AEO 37'!AD56:AD57)/SUM('AEO 37'!AD49,'AEO 37'!AD55))</f>
        <v>0.88765048961868775</v>
      </c>
      <c r="AD5" s="11">
        <f>IF('Biodiesel Fraction'!$B25,(1-'Biodiesel Fraction'!AD30)*(SUM('AEO 37'!AE50:AE51,'AEO 37'!AE56:AE57)/SUM('AEO 37'!AE49,'AEO 37'!AE55)),SUM('AEO 37'!AE50:AE51,'AEO 37'!AE56:AE57)/SUM('AEO 37'!AE49,'AEO 37'!AE55))</f>
        <v>0.88801683439482459</v>
      </c>
      <c r="AE5" s="11">
        <f>IF('Biodiesel Fraction'!$B25,(1-'Biodiesel Fraction'!AE30)*(SUM('AEO 37'!AF50:AF51,'AEO 37'!AF56:AF57)/SUM('AEO 37'!AF49,'AEO 37'!AF55)),SUM('AEO 37'!AF50:AF51,'AEO 37'!AF56:AF57)/SUM('AEO 37'!AF49,'AEO 37'!AF55))</f>
        <v>0.88803882111597277</v>
      </c>
      <c r="AF5" s="11">
        <f>IF('Biodiesel Fraction'!$B25,(1-'Biodiesel Fraction'!AF30)*(SUM('AEO 37'!AG50:AG51,'AEO 37'!AG56:AG57)/SUM('AEO 37'!AG49,'AEO 37'!AG55)),SUM('AEO 37'!AG50:AG51,'AEO 37'!AG56:AG57)/SUM('AEO 37'!AG49,'AEO 37'!AG55))</f>
        <v>0.89011243299061293</v>
      </c>
      <c r="AG5" s="11">
        <f>IF('Biodiesel Fraction'!$B25,(1-'Biodiesel Fraction'!AG30)*(SUM('AEO 37'!AH50:AH51,'AEO 37'!AH56:AH57)/SUM('AEO 37'!AH49,'AEO 37'!AH55)),SUM('AEO 37'!AH50:AH51,'AEO 37'!AH56:AH57)/SUM('AEO 37'!AH49,'AEO 37'!AH55))</f>
        <v>0.89025046076395209</v>
      </c>
      <c r="AH5" s="11">
        <f>IF('Biodiesel Fraction'!$B25,(1-'Biodiesel Fraction'!AH30)*(SUM('AEO 37'!AI50:AI51,'AEO 37'!AI56:AI57)/SUM('AEO 37'!AI49,'AEO 37'!AI55)),SUM('AEO 37'!AI50:AI51,'AEO 37'!AI56:AI57)/SUM('AEO 37'!AI49,'AEO 37'!AI55))</f>
        <v>0.89016190950809138</v>
      </c>
      <c r="AI5" s="11">
        <f>IF('Biodiesel Fraction'!$B25,(1-'Biodiesel Fraction'!AI30)*(SUM('AEO 37'!AJ50:AJ51,'AEO 37'!AJ56:AJ57)/SUM('AEO 37'!AJ49,'AEO 37'!AJ55)),SUM('AEO 37'!AJ50:AJ51,'AEO 37'!AJ56:AJ57)/SUM('AEO 37'!AJ49,'AEO 37'!AJ55))</f>
        <v>0.89196902246899956</v>
      </c>
      <c r="AJ5" s="11">
        <f>IF('Biodiesel Fraction'!$B25,(1-'Biodiesel Fraction'!AJ30)*(SUM('AEO 37'!AK50:AK51,'AEO 37'!AK56:AK57)/SUM('AEO 37'!AK49,'AEO 37'!AK55)),SUM('AEO 37'!AK50:AK51,'AEO 37'!AK56:AK57)/SUM('AEO 37'!AK49,'AEO 37'!AK55))</f>
        <v>0.89237035830645983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 s="11">
        <f>IF('Biodiesel Fraction'!$B25,'Biodiesel Fraction'!B30*(SUM('AEO 37'!C50:C51,'AEO 37'!C56:C57)/SUM('AEO 37'!C49,'AEO 37'!C55)),0)</f>
        <v>0</v>
      </c>
      <c r="C7" s="11">
        <f>IF('Biodiesel Fraction'!$B25,'Biodiesel Fraction'!C30*(SUM('AEO 37'!D50:D51,'AEO 37'!D56:D57)/SUM('AEO 37'!D49,'AEO 37'!D55)),0)</f>
        <v>0</v>
      </c>
      <c r="D7" s="11">
        <f>IF('Biodiesel Fraction'!$B25,'Biodiesel Fraction'!D30*(SUM('AEO 37'!E50:E51,'AEO 37'!E56:E57)/SUM('AEO 37'!E49,'AEO 37'!E55)),0)</f>
        <v>0</v>
      </c>
      <c r="E7" s="11">
        <f>IF('Biodiesel Fraction'!$B25,'Biodiesel Fraction'!E30*(SUM('AEO 37'!F50:F51,'AEO 37'!F56:F57)/SUM('AEO 37'!F49,'AEO 37'!F55)),0)</f>
        <v>0</v>
      </c>
      <c r="F7" s="11">
        <f>IF('Biodiesel Fraction'!$B25,'Biodiesel Fraction'!F30*(SUM('AEO 37'!G50:G51,'AEO 37'!G56:G57)/SUM('AEO 37'!G49,'AEO 37'!G55)),0)</f>
        <v>0</v>
      </c>
      <c r="G7" s="11">
        <f>IF('Biodiesel Fraction'!$B25,'Biodiesel Fraction'!G30*(SUM('AEO 37'!H50:H51,'AEO 37'!H56:H57)/SUM('AEO 37'!H49,'AEO 37'!H55)),0)</f>
        <v>0</v>
      </c>
      <c r="H7" s="11">
        <f>IF('Biodiesel Fraction'!$B25,'Biodiesel Fraction'!H30*(SUM('AEO 37'!I50:I51,'AEO 37'!I56:I57)/SUM('AEO 37'!I49,'AEO 37'!I55)),0)</f>
        <v>0</v>
      </c>
      <c r="I7" s="11">
        <f>IF('Biodiesel Fraction'!$B25,'Biodiesel Fraction'!I30*(SUM('AEO 37'!J50:J51,'AEO 37'!J56:J57)/SUM('AEO 37'!J49,'AEO 37'!J55)),0)</f>
        <v>0</v>
      </c>
      <c r="J7" s="11">
        <f>IF('Biodiesel Fraction'!$B25,'Biodiesel Fraction'!J30*(SUM('AEO 37'!K50:K51,'AEO 37'!K56:K57)/SUM('AEO 37'!K49,'AEO 37'!K55)),0)</f>
        <v>0</v>
      </c>
      <c r="K7" s="11">
        <f>IF('Biodiesel Fraction'!$B25,'Biodiesel Fraction'!K30*(SUM('AEO 37'!L50:L51,'AEO 37'!L56:L57)/SUM('AEO 37'!L49,'AEO 37'!L55)),0)</f>
        <v>0</v>
      </c>
      <c r="L7" s="11">
        <f>IF('Biodiesel Fraction'!$B25,'Biodiesel Fraction'!L30*(SUM('AEO 37'!M50:M51,'AEO 37'!M56:M57)/SUM('AEO 37'!M49,'AEO 37'!M55)),0)</f>
        <v>0</v>
      </c>
      <c r="M7" s="11">
        <f>IF('Biodiesel Fraction'!$B25,'Biodiesel Fraction'!M30*(SUM('AEO 37'!N50:N51,'AEO 37'!N56:N57)/SUM('AEO 37'!N49,'AEO 37'!N55)),0)</f>
        <v>0</v>
      </c>
      <c r="N7" s="11">
        <f>IF('Biodiesel Fraction'!$B25,'Biodiesel Fraction'!N30*(SUM('AEO 37'!O50:O51,'AEO 37'!O56:O57)/SUM('AEO 37'!O49,'AEO 37'!O55)),0)</f>
        <v>0</v>
      </c>
      <c r="O7" s="11">
        <f>IF('Biodiesel Fraction'!$B25,'Biodiesel Fraction'!O30*(SUM('AEO 37'!P50:P51,'AEO 37'!P56:P57)/SUM('AEO 37'!P49,'AEO 37'!P55)),0)</f>
        <v>0</v>
      </c>
      <c r="P7" s="11">
        <f>IF('Biodiesel Fraction'!$B25,'Biodiesel Fraction'!P30*(SUM('AEO 37'!Q50:Q51,'AEO 37'!Q56:Q57)/SUM('AEO 37'!Q49,'AEO 37'!Q55)),0)</f>
        <v>0</v>
      </c>
      <c r="Q7" s="11">
        <f>IF('Biodiesel Fraction'!$B25,'Biodiesel Fraction'!Q30*(SUM('AEO 37'!R50:R51,'AEO 37'!R56:R57)/SUM('AEO 37'!R49,'AEO 37'!R55)),0)</f>
        <v>0</v>
      </c>
      <c r="R7" s="11">
        <f>IF('Biodiesel Fraction'!$B25,'Biodiesel Fraction'!R30*(SUM('AEO 37'!S50:S51,'AEO 37'!S56:S57)/SUM('AEO 37'!S49,'AEO 37'!S55)),0)</f>
        <v>0</v>
      </c>
      <c r="S7" s="11">
        <f>IF('Biodiesel Fraction'!$B25,'Biodiesel Fraction'!S30*(SUM('AEO 37'!T50:T51,'AEO 37'!T56:T57)/SUM('AEO 37'!T49,'AEO 37'!T55)),0)</f>
        <v>0</v>
      </c>
      <c r="T7" s="11">
        <f>IF('Biodiesel Fraction'!$B25,'Biodiesel Fraction'!T30*(SUM('AEO 37'!U50:U51,'AEO 37'!U56:U57)/SUM('AEO 37'!U49,'AEO 37'!U55)),0)</f>
        <v>0</v>
      </c>
      <c r="U7" s="11">
        <f>IF('Biodiesel Fraction'!$B25,'Biodiesel Fraction'!U30*(SUM('AEO 37'!V50:V51,'AEO 37'!V56:V57)/SUM('AEO 37'!V49,'AEO 37'!V55)),0)</f>
        <v>0</v>
      </c>
      <c r="V7" s="11">
        <f>IF('Biodiesel Fraction'!$B25,'Biodiesel Fraction'!V30*(SUM('AEO 37'!W50:W51,'AEO 37'!W56:W57)/SUM('AEO 37'!W49,'AEO 37'!W55)),0)</f>
        <v>0</v>
      </c>
      <c r="W7" s="11">
        <f>IF('Biodiesel Fraction'!$B25,'Biodiesel Fraction'!W30*(SUM('AEO 37'!X50:X51,'AEO 37'!X56:X57)/SUM('AEO 37'!X49,'AEO 37'!X55)),0)</f>
        <v>0</v>
      </c>
      <c r="X7" s="11">
        <f>IF('Biodiesel Fraction'!$B25,'Biodiesel Fraction'!X30*(SUM('AEO 37'!Y50:Y51,'AEO 37'!Y56:Y57)/SUM('AEO 37'!Y49,'AEO 37'!Y55)),0)</f>
        <v>0</v>
      </c>
      <c r="Y7" s="11">
        <f>IF('Biodiesel Fraction'!$B25,'Biodiesel Fraction'!Y30*(SUM('AEO 37'!Z50:Z51,'AEO 37'!Z56:Z57)/SUM('AEO 37'!Z49,'AEO 37'!Z55)),0)</f>
        <v>0</v>
      </c>
      <c r="Z7" s="11">
        <f>IF('Biodiesel Fraction'!$B25,'Biodiesel Fraction'!Z30*(SUM('AEO 37'!AA50:AA51,'AEO 37'!AA56:AA57)/SUM('AEO 37'!AA49,'AEO 37'!AA55)),0)</f>
        <v>0</v>
      </c>
      <c r="AA7" s="11">
        <f>IF('Biodiesel Fraction'!$B25,'Biodiesel Fraction'!AA30*(SUM('AEO 37'!AB50:AB51,'AEO 37'!AB56:AB57)/SUM('AEO 37'!AB49,'AEO 37'!AB55)),0)</f>
        <v>0</v>
      </c>
      <c r="AB7" s="11">
        <f>IF('Biodiesel Fraction'!$B25,'Biodiesel Fraction'!AB30*(SUM('AEO 37'!AC50:AC51,'AEO 37'!AC56:AC57)/SUM('AEO 37'!AC49,'AEO 37'!AC55)),0)</f>
        <v>0</v>
      </c>
      <c r="AC7" s="11">
        <f>IF('Biodiesel Fraction'!$B25,'Biodiesel Fraction'!AC30*(SUM('AEO 37'!AD50:AD51,'AEO 37'!AD56:AD57)/SUM('AEO 37'!AD49,'AEO 37'!AD55)),0)</f>
        <v>0</v>
      </c>
      <c r="AD7" s="11">
        <f>IF('Biodiesel Fraction'!$B25,'Biodiesel Fraction'!AD30*(SUM('AEO 37'!AE50:AE51,'AEO 37'!AE56:AE57)/SUM('AEO 37'!AE49,'AEO 37'!AE55)),0)</f>
        <v>0</v>
      </c>
      <c r="AE7" s="11">
        <f>IF('Biodiesel Fraction'!$B25,'Biodiesel Fraction'!AE30*(SUM('AEO 37'!AF50:AF51,'AEO 37'!AF56:AF57)/SUM('AEO 37'!AF49,'AEO 37'!AF55)),0)</f>
        <v>0</v>
      </c>
      <c r="AF7" s="11">
        <f>IF('Biodiesel Fraction'!$B25,'Biodiesel Fraction'!AF30*(SUM('AEO 37'!AG50:AG51,'AEO 37'!AG56:AG57)/SUM('AEO 37'!AG49,'AEO 37'!AG55)),0)</f>
        <v>0</v>
      </c>
      <c r="AG7" s="11">
        <f>IF('Biodiesel Fraction'!$B25,'Biodiesel Fraction'!AG30*(SUM('AEO 37'!AH50:AH51,'AEO 37'!AH56:AH57)/SUM('AEO 37'!AH49,'AEO 37'!AH55)),0)</f>
        <v>0</v>
      </c>
      <c r="AH7" s="11">
        <f>IF('Biodiesel Fraction'!$B25,'Biodiesel Fraction'!AH30*(SUM('AEO 37'!AI50:AI51,'AEO 37'!AI56:AI57)/SUM('AEO 37'!AI49,'AEO 37'!AI55)),0)</f>
        <v>0</v>
      </c>
      <c r="AI7" s="11">
        <f>IF('Biodiesel Fraction'!$B25,'Biodiesel Fraction'!AI30*(SUM('AEO 37'!AJ50:AJ51,'AEO 37'!AJ56:AJ57)/SUM('AEO 37'!AJ49,'AEO 37'!AJ55)),0)</f>
        <v>0</v>
      </c>
      <c r="AJ7" s="11">
        <f>IF('Biodiesel Fraction'!$B25,'Biodiesel Fraction'!AJ30*(SUM('AEO 37'!AK50:AK51,'AEO 37'!AK56:AK57)/SUM('AEO 37'!AK49,'AEO 37'!AK55)),0)</f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30"/>
  <sheetViews>
    <sheetView workbookViewId="0">
      <selection activeCell="B30" sqref="B30:L31"/>
    </sheetView>
  </sheetViews>
  <sheetFormatPr defaultRowHeight="15" x14ac:dyDescent="0.25"/>
  <cols>
    <col min="1" max="1" width="46.42578125" customWidth="1"/>
    <col min="2" max="2" width="29" customWidth="1"/>
    <col min="3" max="3" width="14.28515625" customWidth="1"/>
    <col min="4" max="4" width="18.5703125" customWidth="1"/>
  </cols>
  <sheetData>
    <row r="1" spans="1:38" x14ac:dyDescent="0.25">
      <c r="A1" t="s">
        <v>253</v>
      </c>
    </row>
    <row r="2" spans="1:38" x14ac:dyDescent="0.25">
      <c r="A2" t="s">
        <v>271</v>
      </c>
    </row>
    <row r="3" spans="1:38" x14ac:dyDescent="0.25">
      <c r="A3" t="s">
        <v>272</v>
      </c>
    </row>
    <row r="4" spans="1:38" x14ac:dyDescent="0.25">
      <c r="A4" t="s">
        <v>273</v>
      </c>
    </row>
    <row r="6" spans="1:38" s="1" customFormat="1" x14ac:dyDescent="0.25">
      <c r="A6" s="17" t="s">
        <v>255</v>
      </c>
      <c r="B6" s="17" t="s">
        <v>256</v>
      </c>
      <c r="C6" s="17" t="s">
        <v>257</v>
      </c>
      <c r="D6" s="17">
        <v>2016</v>
      </c>
      <c r="E6" s="17">
        <v>2017</v>
      </c>
      <c r="F6" s="17">
        <v>2018</v>
      </c>
      <c r="G6" s="17">
        <v>2019</v>
      </c>
      <c r="H6" s="17">
        <v>2020</v>
      </c>
      <c r="I6" s="17">
        <v>2021</v>
      </c>
      <c r="J6" s="17">
        <v>2022</v>
      </c>
      <c r="K6" s="17">
        <v>2023</v>
      </c>
      <c r="L6" s="17">
        <v>2024</v>
      </c>
      <c r="M6" s="17">
        <v>2025</v>
      </c>
      <c r="N6" s="17">
        <v>2026</v>
      </c>
      <c r="O6" s="17">
        <v>2027</v>
      </c>
      <c r="P6" s="17">
        <v>2028</v>
      </c>
      <c r="Q6" s="17">
        <v>2029</v>
      </c>
      <c r="R6" s="17">
        <v>2030</v>
      </c>
      <c r="S6" s="17">
        <v>2031</v>
      </c>
      <c r="T6" s="17">
        <v>2032</v>
      </c>
      <c r="U6" s="17">
        <v>2033</v>
      </c>
      <c r="V6" s="17">
        <v>2034</v>
      </c>
      <c r="W6" s="17">
        <v>2035</v>
      </c>
      <c r="X6" s="17">
        <v>2036</v>
      </c>
      <c r="Y6" s="17">
        <v>2037</v>
      </c>
      <c r="Z6" s="17">
        <v>2038</v>
      </c>
      <c r="AA6" s="17">
        <v>2039</v>
      </c>
      <c r="AB6" s="17">
        <v>2040</v>
      </c>
      <c r="AC6" s="17">
        <v>2041</v>
      </c>
      <c r="AD6" s="17">
        <v>2042</v>
      </c>
      <c r="AE6" s="17">
        <v>2043</v>
      </c>
      <c r="AF6" s="17">
        <v>2044</v>
      </c>
      <c r="AG6" s="17">
        <v>2045</v>
      </c>
      <c r="AH6" s="17">
        <v>2046</v>
      </c>
      <c r="AI6" s="17">
        <v>2047</v>
      </c>
      <c r="AJ6" s="17">
        <v>2048</v>
      </c>
      <c r="AK6" s="17">
        <v>2049</v>
      </c>
      <c r="AL6" s="17">
        <v>2050</v>
      </c>
    </row>
    <row r="7" spans="1:38" x14ac:dyDescent="0.25">
      <c r="A7" t="s">
        <v>262</v>
      </c>
      <c r="B7" t="s">
        <v>258</v>
      </c>
      <c r="C7" t="s">
        <v>254</v>
      </c>
      <c r="D7" s="15">
        <f>'AEO 17'!C30*1000</f>
        <v>307.15100000000001</v>
      </c>
      <c r="E7" s="15">
        <f>'AEO 17'!D30*1000</f>
        <v>304.16300000000001</v>
      </c>
      <c r="F7" s="15">
        <f>'AEO 17'!E30*1000</f>
        <v>321.24900000000002</v>
      </c>
      <c r="G7" s="15">
        <f>'AEO 17'!F30*1000</f>
        <v>295.48500000000001</v>
      </c>
      <c r="H7" s="15">
        <f>'AEO 17'!G30*1000</f>
        <v>299.78700000000003</v>
      </c>
      <c r="I7" s="15">
        <f>'AEO 17'!H30*1000</f>
        <v>296.36899999999997</v>
      </c>
      <c r="J7" s="15">
        <f>'AEO 17'!I30*1000</f>
        <v>292.88199999999995</v>
      </c>
      <c r="K7" s="15">
        <f>'AEO 17'!J30*1000</f>
        <v>292.90600000000001</v>
      </c>
      <c r="L7" s="15">
        <f>'AEO 17'!K30*1000</f>
        <v>293.04300000000001</v>
      </c>
      <c r="M7" s="15">
        <f>'AEO 17'!L30*1000</f>
        <v>292.45600000000002</v>
      </c>
      <c r="N7" s="15">
        <f>'AEO 17'!M30*1000</f>
        <v>292.25099999999998</v>
      </c>
      <c r="O7" s="15">
        <f>'AEO 17'!N30*1000</f>
        <v>293.59100000000001</v>
      </c>
      <c r="P7" s="15">
        <f>'AEO 17'!O30*1000</f>
        <v>293.94</v>
      </c>
      <c r="Q7" s="15">
        <f>'AEO 17'!P30*1000</f>
        <v>294.70299999999997</v>
      </c>
      <c r="R7" s="15">
        <f>'AEO 17'!Q30*1000</f>
        <v>296.65200000000004</v>
      </c>
      <c r="S7" s="15">
        <f>'AEO 17'!R30*1000</f>
        <v>298.34800000000001</v>
      </c>
      <c r="T7" s="15">
        <f>'AEO 17'!S30*1000</f>
        <v>300.40499999999997</v>
      </c>
      <c r="U7" s="15">
        <f>'AEO 17'!T30*1000</f>
        <v>301.358</v>
      </c>
      <c r="V7" s="15">
        <f>'AEO 17'!U30*1000</f>
        <v>301.98099999999999</v>
      </c>
      <c r="W7" s="15">
        <f>'AEO 17'!V30*1000</f>
        <v>302.42400000000004</v>
      </c>
      <c r="X7" s="15">
        <f>'AEO 17'!W30*1000</f>
        <v>303.04599999999999</v>
      </c>
      <c r="Y7" s="15">
        <f>'AEO 17'!X30*1000</f>
        <v>303.226</v>
      </c>
      <c r="Z7" s="15">
        <f>'AEO 17'!Y30*1000</f>
        <v>304.03899999999999</v>
      </c>
      <c r="AA7" s="15">
        <f>'AEO 17'!Z30*1000</f>
        <v>303.60300000000001</v>
      </c>
      <c r="AB7" s="15">
        <f>'AEO 17'!AA30*1000</f>
        <v>303.84800000000001</v>
      </c>
      <c r="AC7" s="15">
        <f>'AEO 17'!AB30*1000</f>
        <v>305.02199999999999</v>
      </c>
      <c r="AD7" s="15">
        <f>'AEO 17'!AC30*1000</f>
        <v>304.57299999999998</v>
      </c>
      <c r="AE7" s="15">
        <f>'AEO 17'!AD30*1000</f>
        <v>304.94100000000003</v>
      </c>
      <c r="AF7" s="15">
        <f>'AEO 17'!AE30*1000</f>
        <v>305.53000000000003</v>
      </c>
      <c r="AG7" s="15">
        <f>'AEO 17'!AF30*1000</f>
        <v>305.27800000000002</v>
      </c>
      <c r="AH7" s="15">
        <f>'AEO 17'!AG30*1000</f>
        <v>305.62600000000003</v>
      </c>
      <c r="AI7" s="15">
        <f>'AEO 17'!AH30*1000</f>
        <v>305.113</v>
      </c>
      <c r="AJ7" s="15">
        <f>'AEO 17'!AI30*1000</f>
        <v>306.80200000000002</v>
      </c>
      <c r="AK7" s="15">
        <f>'AEO 17'!AJ30*1000</f>
        <v>303.19600000000003</v>
      </c>
      <c r="AL7" s="15">
        <f>'AEO 17'!AK30*1000</f>
        <v>306.78399999999999</v>
      </c>
    </row>
    <row r="8" spans="1:38" x14ac:dyDescent="0.25">
      <c r="A8" t="s">
        <v>261</v>
      </c>
      <c r="B8" t="s">
        <v>259</v>
      </c>
      <c r="C8" t="s">
        <v>254</v>
      </c>
      <c r="D8" s="14">
        <f>'AEO 37'!C18</f>
        <v>56.146949999999997</v>
      </c>
      <c r="E8" s="14">
        <f>'AEO 37'!D18</f>
        <v>57.53051</v>
      </c>
      <c r="F8" s="14">
        <f>'AEO 37'!E18</f>
        <v>60.632992000000002</v>
      </c>
      <c r="G8" s="14">
        <f>'AEO 37'!F18</f>
        <v>67.825255999999996</v>
      </c>
      <c r="H8" s="14">
        <f>'AEO 37'!G18</f>
        <v>80.645095999999995</v>
      </c>
      <c r="I8" s="14">
        <f>'AEO 37'!H18</f>
        <v>92.841117999999994</v>
      </c>
      <c r="J8" s="14">
        <f>'AEO 37'!I18</f>
        <v>104.93604999999999</v>
      </c>
      <c r="K8" s="14">
        <f>'AEO 37'!J18</f>
        <v>116.49355300000001</v>
      </c>
      <c r="L8" s="14">
        <f>'AEO 37'!K18</f>
        <v>127.076393</v>
      </c>
      <c r="M8" s="14">
        <f>'AEO 37'!L18</f>
        <v>136.22061199999999</v>
      </c>
      <c r="N8" s="14">
        <f>'AEO 37'!M18</f>
        <v>146.14447000000001</v>
      </c>
      <c r="O8" s="14">
        <f>'AEO 37'!N18</f>
        <v>156.178009</v>
      </c>
      <c r="P8" s="14">
        <f>'AEO 37'!O18</f>
        <v>166.58497600000001</v>
      </c>
      <c r="Q8" s="14">
        <f>'AEO 37'!P18</f>
        <v>176.61563100000001</v>
      </c>
      <c r="R8" s="14">
        <f>'AEO 37'!Q18</f>
        <v>186.26835600000001</v>
      </c>
      <c r="S8" s="14">
        <f>'AEO 37'!R18</f>
        <v>195.33862300000001</v>
      </c>
      <c r="T8" s="14">
        <f>'AEO 37'!S18</f>
        <v>203.68064899999999</v>
      </c>
      <c r="U8" s="14">
        <f>'AEO 37'!T18</f>
        <v>210.923889</v>
      </c>
      <c r="V8" s="14">
        <f>'AEO 37'!U18</f>
        <v>217.421661</v>
      </c>
      <c r="W8" s="14">
        <f>'AEO 37'!V18</f>
        <v>222.84498600000001</v>
      </c>
      <c r="X8" s="14">
        <f>'AEO 37'!W18</f>
        <v>227.72447199999999</v>
      </c>
      <c r="Y8" s="14">
        <f>'AEO 37'!X18</f>
        <v>231.47297699999999</v>
      </c>
      <c r="Z8" s="14">
        <f>'AEO 37'!Y18</f>
        <v>234.44090299999999</v>
      </c>
      <c r="AA8" s="14">
        <f>'AEO 37'!Z18</f>
        <v>236.78062399999999</v>
      </c>
      <c r="AB8" s="14">
        <f>'AEO 37'!AA18</f>
        <v>238.663803</v>
      </c>
      <c r="AC8" s="14">
        <f>'AEO 37'!AB18</f>
        <v>240.02325400000001</v>
      </c>
      <c r="AD8" s="14">
        <f>'AEO 37'!AC18</f>
        <v>241.22792100000001</v>
      </c>
      <c r="AE8" s="14">
        <f>'AEO 37'!AD18</f>
        <v>242.214325</v>
      </c>
      <c r="AF8" s="14">
        <f>'AEO 37'!AE18</f>
        <v>243.24186700000001</v>
      </c>
      <c r="AG8" s="14">
        <f>'AEO 37'!AF18</f>
        <v>244.17735300000001</v>
      </c>
      <c r="AH8" s="14">
        <f>'AEO 37'!AG18</f>
        <v>245.10922199999999</v>
      </c>
      <c r="AI8" s="14">
        <f>'AEO 37'!AH18</f>
        <v>246.177277</v>
      </c>
      <c r="AJ8" s="14">
        <f>'AEO 37'!AI18</f>
        <v>247.462692</v>
      </c>
      <c r="AK8" s="14">
        <f>'AEO 37'!AJ18</f>
        <v>249.13685599999999</v>
      </c>
      <c r="AL8" s="14">
        <f>'AEO 37'!AK18</f>
        <v>250.90625</v>
      </c>
    </row>
    <row r="9" spans="1:38" x14ac:dyDescent="0.25">
      <c r="A9" t="s">
        <v>261</v>
      </c>
      <c r="B9" t="s">
        <v>260</v>
      </c>
      <c r="C9" t="s">
        <v>254</v>
      </c>
      <c r="D9" s="14">
        <f>'AEO 37'!C27</f>
        <v>273.94454999999999</v>
      </c>
      <c r="E9" s="14">
        <f>'AEO 37'!D27</f>
        <v>286.62377900000001</v>
      </c>
      <c r="F9" s="14">
        <f>'AEO 37'!E27</f>
        <v>282.04827899999998</v>
      </c>
      <c r="G9" s="14">
        <f>'AEO 37'!F27</f>
        <v>283.365814</v>
      </c>
      <c r="H9" s="14">
        <f>'AEO 37'!G27</f>
        <v>280.84463499999998</v>
      </c>
      <c r="I9" s="14">
        <f>'AEO 37'!H27</f>
        <v>277.03048699999999</v>
      </c>
      <c r="J9" s="14">
        <f>'AEO 37'!I27</f>
        <v>272.82440200000002</v>
      </c>
      <c r="K9" s="14">
        <f>'AEO 37'!J27</f>
        <v>268.807861</v>
      </c>
      <c r="L9" s="14">
        <f>'AEO 37'!K27</f>
        <v>264.88378899999998</v>
      </c>
      <c r="M9" s="14">
        <f>'AEO 37'!L27</f>
        <v>263.52075200000002</v>
      </c>
      <c r="N9" s="14">
        <f>'AEO 37'!M27</f>
        <v>262.40029900000002</v>
      </c>
      <c r="O9" s="14">
        <f>'AEO 37'!N27</f>
        <v>261.65112299999998</v>
      </c>
      <c r="P9" s="14">
        <f>'AEO 37'!O27</f>
        <v>261.51660199999998</v>
      </c>
      <c r="Q9" s="14">
        <f>'AEO 37'!P27</f>
        <v>261.348816</v>
      </c>
      <c r="R9" s="14">
        <f>'AEO 37'!Q27</f>
        <v>259.97091699999999</v>
      </c>
      <c r="S9" s="14">
        <f>'AEO 37'!R27</f>
        <v>260.73159800000002</v>
      </c>
      <c r="T9" s="14">
        <f>'AEO 37'!S27</f>
        <v>259.944794</v>
      </c>
      <c r="U9" s="14">
        <f>'AEO 37'!T27</f>
        <v>260.064301</v>
      </c>
      <c r="V9" s="14">
        <f>'AEO 37'!U27</f>
        <v>259.810089</v>
      </c>
      <c r="W9" s="14">
        <f>'AEO 37'!V27</f>
        <v>259.99383499999999</v>
      </c>
      <c r="X9" s="14">
        <f>'AEO 37'!W27</f>
        <v>260.574341</v>
      </c>
      <c r="Y9" s="14">
        <f>'AEO 37'!X27</f>
        <v>260.426849</v>
      </c>
      <c r="Z9" s="14">
        <f>'AEO 37'!Y27</f>
        <v>261.21337899999997</v>
      </c>
      <c r="AA9" s="14">
        <f>'AEO 37'!Z27</f>
        <v>260.66616800000003</v>
      </c>
      <c r="AB9" s="14">
        <f>'AEO 37'!AA27</f>
        <v>261.36505099999999</v>
      </c>
      <c r="AC9" s="14">
        <f>'AEO 37'!AB27</f>
        <v>261.32009900000003</v>
      </c>
      <c r="AD9" s="14">
        <f>'AEO 37'!AC27</f>
        <v>262.00170900000001</v>
      </c>
      <c r="AE9" s="14">
        <f>'AEO 37'!AD27</f>
        <v>263.80703699999998</v>
      </c>
      <c r="AF9" s="14">
        <f>'AEO 37'!AE27</f>
        <v>265.497345</v>
      </c>
      <c r="AG9" s="14">
        <f>'AEO 37'!AF27</f>
        <v>267.03491200000002</v>
      </c>
      <c r="AH9" s="14">
        <f>'AEO 37'!AG27</f>
        <v>269.46057100000002</v>
      </c>
      <c r="AI9" s="14">
        <f>'AEO 37'!AH27</f>
        <v>271.95031699999998</v>
      </c>
      <c r="AJ9" s="14">
        <f>'AEO 37'!AI27</f>
        <v>273.80386399999998</v>
      </c>
      <c r="AK9" s="14">
        <f>'AEO 37'!AJ27</f>
        <v>275.66924999999998</v>
      </c>
      <c r="AL9" s="14">
        <f>'AEO 37'!AK27</f>
        <v>277.979309</v>
      </c>
    </row>
    <row r="10" spans="1:38" x14ac:dyDescent="0.25">
      <c r="A10" t="s">
        <v>261</v>
      </c>
      <c r="B10" t="s">
        <v>263</v>
      </c>
      <c r="C10" t="s">
        <v>254</v>
      </c>
      <c r="D10" s="14">
        <f>SUM('AEO 37'!C74,'AEO 37'!C82,'AEO 37'!C90)</f>
        <v>186.350582</v>
      </c>
      <c r="E10" s="14">
        <f>SUM('AEO 37'!D74,'AEO 37'!D82,'AEO 37'!D90)</f>
        <v>186.70559700000001</v>
      </c>
      <c r="F10" s="14">
        <f>SUM('AEO 37'!E74,'AEO 37'!E82,'AEO 37'!E90)</f>
        <v>187.353928</v>
      </c>
      <c r="G10" s="14">
        <f>SUM('AEO 37'!F74,'AEO 37'!F82,'AEO 37'!F90)</f>
        <v>188.002274</v>
      </c>
      <c r="H10" s="14">
        <f>SUM('AEO 37'!G74,'AEO 37'!G82,'AEO 37'!G90)</f>
        <v>188.501037</v>
      </c>
      <c r="I10" s="14">
        <f>SUM('AEO 37'!H74,'AEO 37'!H82,'AEO 37'!H90)</f>
        <v>188.982235</v>
      </c>
      <c r="J10" s="14">
        <f>SUM('AEO 37'!I74,'AEO 37'!I82,'AEO 37'!I90)</f>
        <v>189.41035099999999</v>
      </c>
      <c r="K10" s="14">
        <f>SUM('AEO 37'!J74,'AEO 37'!J82,'AEO 37'!J90)</f>
        <v>189.75994500000002</v>
      </c>
      <c r="L10" s="14">
        <f>SUM('AEO 37'!K74,'AEO 37'!K82,'AEO 37'!K90)</f>
        <v>190.102475</v>
      </c>
      <c r="M10" s="14">
        <f>SUM('AEO 37'!L74,'AEO 37'!L82,'AEO 37'!L90)</f>
        <v>190.50022899999999</v>
      </c>
      <c r="N10" s="14">
        <f>SUM('AEO 37'!M74,'AEO 37'!M82,'AEO 37'!M90)</f>
        <v>190.819187</v>
      </c>
      <c r="O10" s="14">
        <f>SUM('AEO 37'!N74,'AEO 37'!N82,'AEO 37'!N90)</f>
        <v>191.02779800000002</v>
      </c>
      <c r="P10" s="14">
        <f>SUM('AEO 37'!O74,'AEO 37'!O82,'AEO 37'!O90)</f>
        <v>191.10491500000001</v>
      </c>
      <c r="Q10" s="14">
        <f>SUM('AEO 37'!P74,'AEO 37'!P82,'AEO 37'!P90)</f>
        <v>190.95233899999999</v>
      </c>
      <c r="R10" s="14">
        <f>SUM('AEO 37'!Q74,'AEO 37'!Q82,'AEO 37'!Q90)</f>
        <v>190.41979900000001</v>
      </c>
      <c r="S10" s="14">
        <f>SUM('AEO 37'!R74,'AEO 37'!R82,'AEO 37'!R90)</f>
        <v>189.26438200000001</v>
      </c>
      <c r="T10" s="14">
        <f>SUM('AEO 37'!S74,'AEO 37'!S82,'AEO 37'!S90)</f>
        <v>186.80677400000002</v>
      </c>
      <c r="U10" s="14">
        <f>SUM('AEO 37'!T74,'AEO 37'!T82,'AEO 37'!T90)</f>
        <v>185.937702</v>
      </c>
      <c r="V10" s="14">
        <f>SUM('AEO 37'!U74,'AEO 37'!U82,'AEO 37'!U90)</f>
        <v>186.25425300000001</v>
      </c>
      <c r="W10" s="14">
        <f>SUM('AEO 37'!V74,'AEO 37'!V82,'AEO 37'!V90)</f>
        <v>186.52906000000002</v>
      </c>
      <c r="X10" s="14">
        <f>SUM('AEO 37'!W74,'AEO 37'!W82,'AEO 37'!W90)</f>
        <v>186.76766599999999</v>
      </c>
      <c r="Y10" s="14">
        <f>SUM('AEO 37'!X74,'AEO 37'!X82,'AEO 37'!X90)</f>
        <v>186.97414800000001</v>
      </c>
      <c r="Z10" s="14">
        <f>SUM('AEO 37'!Y74,'AEO 37'!Y82,'AEO 37'!Y90)</f>
        <v>187.15274099999999</v>
      </c>
      <c r="AA10" s="14">
        <f>SUM('AEO 37'!Z74,'AEO 37'!Z82,'AEO 37'!Z90)</f>
        <v>187.30691899999999</v>
      </c>
      <c r="AB10" s="14">
        <f>SUM('AEO 37'!AA74,'AEO 37'!AA82,'AEO 37'!AA90)</f>
        <v>187.442463</v>
      </c>
      <c r="AC10" s="14">
        <f>SUM('AEO 37'!AB74,'AEO 37'!AB82,'AEO 37'!AB90)</f>
        <v>187.562431</v>
      </c>
      <c r="AD10" s="14">
        <f>SUM('AEO 37'!AC74,'AEO 37'!AC82,'AEO 37'!AC90)</f>
        <v>187.67470499999999</v>
      </c>
      <c r="AE10" s="14">
        <f>SUM('AEO 37'!AD74,'AEO 37'!AD82,'AEO 37'!AD90)</f>
        <v>187.78220400000001</v>
      </c>
      <c r="AF10" s="14">
        <f>SUM('AEO 37'!AE74,'AEO 37'!AE82,'AEO 37'!AE90)</f>
        <v>187.889813</v>
      </c>
      <c r="AG10" s="14">
        <f>SUM('AEO 37'!AF74,'AEO 37'!AF82,'AEO 37'!AF90)</f>
        <v>188.00333799999999</v>
      </c>
      <c r="AH10" s="14">
        <f>SUM('AEO 37'!AG74,'AEO 37'!AG82,'AEO 37'!AG90)</f>
        <v>188.126385</v>
      </c>
      <c r="AI10" s="14">
        <f>SUM('AEO 37'!AH74,'AEO 37'!AH82,'AEO 37'!AH90)</f>
        <v>188.28646500000002</v>
      </c>
      <c r="AJ10" s="14">
        <f>SUM('AEO 37'!AI74,'AEO 37'!AI82,'AEO 37'!AI90)</f>
        <v>188.48247900000001</v>
      </c>
      <c r="AK10" s="14">
        <f>SUM('AEO 37'!AJ74,'AEO 37'!AJ82,'AEO 37'!AJ90)</f>
        <v>188.694909</v>
      </c>
      <c r="AL10" s="14">
        <f>SUM('AEO 37'!AK74,'AEO 37'!AK82,'AEO 37'!AK90)</f>
        <v>188.939369</v>
      </c>
    </row>
    <row r="11" spans="1:38" x14ac:dyDescent="0.25">
      <c r="A11" t="s">
        <v>261</v>
      </c>
      <c r="B11" t="s">
        <v>264</v>
      </c>
      <c r="C11" t="s">
        <v>254</v>
      </c>
      <c r="D11" s="14">
        <f>'AEO 37'!C35</f>
        <v>4917.5551759999998</v>
      </c>
      <c r="E11" s="14">
        <f>'AEO 37'!D35</f>
        <v>5004.5117190000001</v>
      </c>
      <c r="F11" s="14">
        <f>'AEO 37'!E35</f>
        <v>4937.8525390000004</v>
      </c>
      <c r="G11" s="14">
        <f>'AEO 37'!F35</f>
        <v>5000.6508789999998</v>
      </c>
      <c r="H11" s="14">
        <f>'AEO 37'!G35</f>
        <v>4994.7260740000002</v>
      </c>
      <c r="I11" s="14">
        <f>'AEO 37'!H35</f>
        <v>4971.5302730000003</v>
      </c>
      <c r="J11" s="14">
        <f>'AEO 37'!I35</f>
        <v>4956.6025390000004</v>
      </c>
      <c r="K11" s="14">
        <f>'AEO 37'!J35</f>
        <v>4939.1191410000001</v>
      </c>
      <c r="L11" s="14">
        <f>'AEO 37'!K35</f>
        <v>4918.5888670000004</v>
      </c>
      <c r="M11" s="14">
        <f>'AEO 37'!L35</f>
        <v>4884.9453119999998</v>
      </c>
      <c r="N11" s="14">
        <f>'AEO 37'!M35</f>
        <v>4848.935547</v>
      </c>
      <c r="O11" s="14">
        <f>'AEO 37'!N35</f>
        <v>4811.9301759999998</v>
      </c>
      <c r="P11" s="14">
        <f>'AEO 37'!O35</f>
        <v>4771.0395509999998</v>
      </c>
      <c r="Q11" s="14">
        <f>'AEO 37'!P35</f>
        <v>4727.4643550000001</v>
      </c>
      <c r="R11" s="14">
        <f>'AEO 37'!Q35</f>
        <v>4695.6840819999998</v>
      </c>
      <c r="S11" s="14">
        <f>'AEO 37'!R35</f>
        <v>4664.4326170000004</v>
      </c>
      <c r="T11" s="14">
        <f>'AEO 37'!S35</f>
        <v>4634.1586909999996</v>
      </c>
      <c r="U11" s="14">
        <f>'AEO 37'!T35</f>
        <v>4609.623047</v>
      </c>
      <c r="V11" s="14">
        <f>'AEO 37'!U35</f>
        <v>4598.0029299999997</v>
      </c>
      <c r="W11" s="14">
        <f>'AEO 37'!V35</f>
        <v>4600.4257809999999</v>
      </c>
      <c r="X11" s="14">
        <f>'AEO 37'!W35</f>
        <v>4607.7153319999998</v>
      </c>
      <c r="Y11" s="14">
        <f>'AEO 37'!X35</f>
        <v>4618.3271480000003</v>
      </c>
      <c r="Z11" s="14">
        <f>'AEO 37'!Y35</f>
        <v>4631.4326170000004</v>
      </c>
      <c r="AA11" s="14">
        <f>'AEO 37'!Z35</f>
        <v>4647.0278319999998</v>
      </c>
      <c r="AB11" s="14">
        <f>'AEO 37'!AA35</f>
        <v>4662.0361329999996</v>
      </c>
      <c r="AC11" s="14">
        <f>'AEO 37'!AB35</f>
        <v>4691.1982420000004</v>
      </c>
      <c r="AD11" s="14">
        <f>'AEO 37'!AC35</f>
        <v>4716.8530270000001</v>
      </c>
      <c r="AE11" s="14">
        <f>'AEO 37'!AD35</f>
        <v>4744.7197269999997</v>
      </c>
      <c r="AF11" s="14">
        <f>'AEO 37'!AE35</f>
        <v>4775.8164059999999</v>
      </c>
      <c r="AG11" s="14">
        <f>'AEO 37'!AF35</f>
        <v>4801.1240230000003</v>
      </c>
      <c r="AH11" s="14">
        <f>'AEO 37'!AG35</f>
        <v>4825.9907229999999</v>
      </c>
      <c r="AI11" s="14">
        <f>'AEO 37'!AH35</f>
        <v>4855.2548829999996</v>
      </c>
      <c r="AJ11" s="14">
        <f>'AEO 37'!AI35</f>
        <v>4879.0996089999999</v>
      </c>
      <c r="AK11" s="14">
        <f>'AEO 37'!AJ35</f>
        <v>4899.0732420000004</v>
      </c>
      <c r="AL11" s="14">
        <f>'AEO 37'!AK35</f>
        <v>4923.1552730000003</v>
      </c>
    </row>
    <row r="12" spans="1:38" x14ac:dyDescent="0.25">
      <c r="A12" t="s">
        <v>261</v>
      </c>
      <c r="B12" t="s">
        <v>265</v>
      </c>
      <c r="C12" t="s">
        <v>254</v>
      </c>
      <c r="D12" s="14">
        <f>SUM('AEO 37'!C98,'AEO 37'!C105)</f>
        <v>22.283168</v>
      </c>
      <c r="E12" s="14">
        <f>SUM('AEO 37'!D98,'AEO 37'!D105)</f>
        <v>22.354037999999999</v>
      </c>
      <c r="F12" s="14">
        <f>SUM('AEO 37'!E98,'AEO 37'!E105)</f>
        <v>22.905275000000003</v>
      </c>
      <c r="G12" s="14">
        <f>SUM('AEO 37'!F98,'AEO 37'!F105)</f>
        <v>23.338152000000001</v>
      </c>
      <c r="H12" s="14">
        <f>SUM('AEO 37'!G98,'AEO 37'!G105)</f>
        <v>23.407350999999998</v>
      </c>
      <c r="I12" s="14">
        <f>SUM('AEO 37'!H98,'AEO 37'!H105)</f>
        <v>23.685898999999999</v>
      </c>
      <c r="J12" s="14">
        <f>SUM('AEO 37'!I98,'AEO 37'!I105)</f>
        <v>24.047090000000001</v>
      </c>
      <c r="K12" s="14">
        <f>SUM('AEO 37'!J98,'AEO 37'!J105)</f>
        <v>24.387162</v>
      </c>
      <c r="L12" s="14">
        <f>SUM('AEO 37'!K98,'AEO 37'!K105)</f>
        <v>24.709634999999999</v>
      </c>
      <c r="M12" s="14">
        <f>SUM('AEO 37'!L98,'AEO 37'!L105)</f>
        <v>25.130854999999997</v>
      </c>
      <c r="N12" s="14">
        <f>SUM('AEO 37'!M98,'AEO 37'!M105)</f>
        <v>25.562002</v>
      </c>
      <c r="O12" s="14">
        <f>SUM('AEO 37'!N98,'AEO 37'!N105)</f>
        <v>25.984469000000001</v>
      </c>
      <c r="P12" s="14">
        <f>SUM('AEO 37'!O98,'AEO 37'!O105)</f>
        <v>26.417771000000002</v>
      </c>
      <c r="Q12" s="14">
        <f>SUM('AEO 37'!P98,'AEO 37'!P105)</f>
        <v>26.826115999999999</v>
      </c>
      <c r="R12" s="14">
        <f>SUM('AEO 37'!Q98,'AEO 37'!Q105)</f>
        <v>27.256498999999998</v>
      </c>
      <c r="S12" s="14">
        <f>SUM('AEO 37'!R98,'AEO 37'!R105)</f>
        <v>27.655715000000001</v>
      </c>
      <c r="T12" s="14">
        <f>SUM('AEO 37'!S98,'AEO 37'!S105)</f>
        <v>28.088947999999998</v>
      </c>
      <c r="U12" s="14">
        <f>SUM('AEO 37'!T98,'AEO 37'!T105)</f>
        <v>28.512563999999998</v>
      </c>
      <c r="V12" s="14">
        <f>SUM('AEO 37'!U98,'AEO 37'!U105)</f>
        <v>28.921265999999999</v>
      </c>
      <c r="W12" s="14">
        <f>SUM('AEO 37'!V98,'AEO 37'!V105)</f>
        <v>29.344253000000002</v>
      </c>
      <c r="X12" s="14">
        <f>SUM('AEO 37'!W98,'AEO 37'!W105)</f>
        <v>29.769993999999997</v>
      </c>
      <c r="Y12" s="14">
        <f>SUM('AEO 37'!X98,'AEO 37'!X105)</f>
        <v>30.149568000000002</v>
      </c>
      <c r="Z12" s="14">
        <f>SUM('AEO 37'!Y98,'AEO 37'!Y105)</f>
        <v>30.568693000000003</v>
      </c>
      <c r="AA12" s="14">
        <f>SUM('AEO 37'!Z98,'AEO 37'!Z105)</f>
        <v>30.979855999999998</v>
      </c>
      <c r="AB12" s="14">
        <f>SUM('AEO 37'!AA98,'AEO 37'!AA105)</f>
        <v>31.392499999999998</v>
      </c>
      <c r="AC12" s="14">
        <f>SUM('AEO 37'!AB98,'AEO 37'!AB105)</f>
        <v>31.805588</v>
      </c>
      <c r="AD12" s="14">
        <f>SUM('AEO 37'!AC98,'AEO 37'!AC105)</f>
        <v>32.218597000000003</v>
      </c>
      <c r="AE12" s="14">
        <f>SUM('AEO 37'!AD98,'AEO 37'!AD105)</f>
        <v>32.634602000000001</v>
      </c>
      <c r="AF12" s="14">
        <f>SUM('AEO 37'!AE98,'AEO 37'!AE105)</f>
        <v>33.043295000000001</v>
      </c>
      <c r="AG12" s="14">
        <f>SUM('AEO 37'!AF98,'AEO 37'!AF105)</f>
        <v>33.438451999999998</v>
      </c>
      <c r="AH12" s="14">
        <f>SUM('AEO 37'!AG98,'AEO 37'!AG105)</f>
        <v>33.851094000000003</v>
      </c>
      <c r="AI12" s="14">
        <f>SUM('AEO 37'!AH98,'AEO 37'!AH105)</f>
        <v>34.214961000000002</v>
      </c>
      <c r="AJ12" s="14">
        <f>SUM('AEO 37'!AI98,'AEO 37'!AI105)</f>
        <v>34.542135999999999</v>
      </c>
      <c r="AK12" s="14">
        <f>SUM('AEO 37'!AJ98,'AEO 37'!AJ105)</f>
        <v>34.864803000000002</v>
      </c>
      <c r="AL12" s="14">
        <f>SUM('AEO 37'!AK98,'AEO 37'!AK105)</f>
        <v>35.157352000000003</v>
      </c>
    </row>
    <row r="13" spans="1:38" x14ac:dyDescent="0.25">
      <c r="A13" t="s">
        <v>261</v>
      </c>
      <c r="B13" t="s">
        <v>266</v>
      </c>
      <c r="C13" t="s">
        <v>254</v>
      </c>
      <c r="D13" s="14">
        <f>'AEO 37'!C44</f>
        <v>490.87795999999997</v>
      </c>
      <c r="E13" s="14">
        <f>'AEO 37'!D44</f>
        <v>500.77871699999997</v>
      </c>
      <c r="F13" s="14">
        <f>'AEO 37'!E44</f>
        <v>497.92022700000001</v>
      </c>
      <c r="G13" s="14">
        <f>'AEO 37'!F44</f>
        <v>492.14855999999997</v>
      </c>
      <c r="H13" s="14">
        <f>'AEO 37'!G44</f>
        <v>491.82663000000002</v>
      </c>
      <c r="I13" s="14">
        <f>'AEO 37'!H44</f>
        <v>487.876801</v>
      </c>
      <c r="J13" s="14">
        <f>'AEO 37'!I44</f>
        <v>476.62115499999999</v>
      </c>
      <c r="K13" s="14">
        <f>'AEO 37'!J44</f>
        <v>471.40301499999998</v>
      </c>
      <c r="L13" s="14">
        <f>'AEO 37'!K44</f>
        <v>475.74230999999997</v>
      </c>
      <c r="M13" s="14">
        <f>'AEO 37'!L44</f>
        <v>472.73596199999997</v>
      </c>
      <c r="N13" s="14">
        <f>'AEO 37'!M44</f>
        <v>464.40646400000003</v>
      </c>
      <c r="O13" s="14">
        <f>'AEO 37'!N44</f>
        <v>454.23187300000001</v>
      </c>
      <c r="P13" s="14">
        <f>'AEO 37'!O44</f>
        <v>441.20214800000002</v>
      </c>
      <c r="Q13" s="14">
        <f>'AEO 37'!P44</f>
        <v>430.81314099999997</v>
      </c>
      <c r="R13" s="14">
        <f>'AEO 37'!Q44</f>
        <v>419.83627300000001</v>
      </c>
      <c r="S13" s="14">
        <f>'AEO 37'!R44</f>
        <v>408.61239599999999</v>
      </c>
      <c r="T13" s="14">
        <f>'AEO 37'!S44</f>
        <v>399.48043799999999</v>
      </c>
      <c r="U13" s="14">
        <f>'AEO 37'!T44</f>
        <v>387.810608</v>
      </c>
      <c r="V13" s="14">
        <f>'AEO 37'!U44</f>
        <v>378.13848899999999</v>
      </c>
      <c r="W13" s="14">
        <f>'AEO 37'!V44</f>
        <v>367.28982500000001</v>
      </c>
      <c r="X13" s="14">
        <f>'AEO 37'!W44</f>
        <v>360.52542099999999</v>
      </c>
      <c r="Y13" s="14">
        <f>'AEO 37'!X44</f>
        <v>351.06735200000003</v>
      </c>
      <c r="Z13" s="14">
        <f>'AEO 37'!Y44</f>
        <v>344.13986199999999</v>
      </c>
      <c r="AA13" s="14">
        <f>'AEO 37'!Z44</f>
        <v>334.95800800000001</v>
      </c>
      <c r="AB13" s="14">
        <f>'AEO 37'!AA44</f>
        <v>327.34258999999997</v>
      </c>
      <c r="AC13" s="14">
        <f>'AEO 37'!AB44</f>
        <v>320.21911599999999</v>
      </c>
      <c r="AD13" s="14">
        <f>'AEO 37'!AC44</f>
        <v>312.37664799999999</v>
      </c>
      <c r="AE13" s="14">
        <f>'AEO 37'!AD44</f>
        <v>305.38082900000001</v>
      </c>
      <c r="AF13" s="14">
        <f>'AEO 37'!AE44</f>
        <v>298.52551299999999</v>
      </c>
      <c r="AG13" s="14">
        <f>'AEO 37'!AF44</f>
        <v>291.40744000000001</v>
      </c>
      <c r="AH13" s="14">
        <f>'AEO 37'!AG44</f>
        <v>284.40689099999997</v>
      </c>
      <c r="AI13" s="14">
        <f>'AEO 37'!AH44</f>
        <v>277.76034499999997</v>
      </c>
      <c r="AJ13" s="14">
        <f>'AEO 37'!AI44</f>
        <v>271.12374899999998</v>
      </c>
      <c r="AK13" s="14">
        <f>'AEO 37'!AJ44</f>
        <v>265.98822000000001</v>
      </c>
      <c r="AL13" s="14">
        <f>'AEO 37'!AK44</f>
        <v>259.94116200000002</v>
      </c>
    </row>
    <row r="14" spans="1:38" x14ac:dyDescent="0.25">
      <c r="A14" t="s">
        <v>261</v>
      </c>
      <c r="B14" t="s">
        <v>267</v>
      </c>
      <c r="C14" t="s">
        <v>254</v>
      </c>
      <c r="D14" s="14">
        <f>'AEO 37'!C111</f>
        <v>51.195694000000003</v>
      </c>
      <c r="E14" s="14">
        <f>'AEO 37'!D111</f>
        <v>51.680869999999999</v>
      </c>
      <c r="F14" s="14">
        <f>'AEO 37'!E111</f>
        <v>53.022694000000001</v>
      </c>
      <c r="G14" s="14">
        <f>'AEO 37'!F111</f>
        <v>54.407291000000001</v>
      </c>
      <c r="H14" s="14">
        <f>'AEO 37'!G111</f>
        <v>55.087212000000001</v>
      </c>
      <c r="I14" s="14">
        <f>'AEO 37'!H111</f>
        <v>56.089866999999998</v>
      </c>
      <c r="J14" s="14">
        <f>'AEO 37'!I111</f>
        <v>57.140166999999998</v>
      </c>
      <c r="K14" s="14">
        <f>'AEO 37'!J111</f>
        <v>58.037899000000003</v>
      </c>
      <c r="L14" s="14">
        <f>'AEO 37'!K111</f>
        <v>58.971905</v>
      </c>
      <c r="M14" s="14">
        <f>'AEO 37'!L111</f>
        <v>59.963318000000001</v>
      </c>
      <c r="N14" s="14">
        <f>'AEO 37'!M111</f>
        <v>61.030994</v>
      </c>
      <c r="O14" s="14">
        <f>'AEO 37'!N111</f>
        <v>62.123832999999998</v>
      </c>
      <c r="P14" s="14">
        <f>'AEO 37'!O111</f>
        <v>63.300156000000001</v>
      </c>
      <c r="Q14" s="14">
        <f>'AEO 37'!P111</f>
        <v>64.442466999999994</v>
      </c>
      <c r="R14" s="14">
        <f>'AEO 37'!Q111</f>
        <v>65.553116000000003</v>
      </c>
      <c r="S14" s="14">
        <f>'AEO 37'!R111</f>
        <v>66.637137999999993</v>
      </c>
      <c r="T14" s="14">
        <f>'AEO 37'!S111</f>
        <v>67.756484999999998</v>
      </c>
      <c r="U14" s="14">
        <f>'AEO 37'!T111</f>
        <v>68.824928</v>
      </c>
      <c r="V14" s="14">
        <f>'AEO 37'!U111</f>
        <v>69.874260000000007</v>
      </c>
      <c r="W14" s="14">
        <f>'AEO 37'!V111</f>
        <v>70.931122000000002</v>
      </c>
      <c r="X14" s="14">
        <f>'AEO 37'!W111</f>
        <v>71.980346999999995</v>
      </c>
      <c r="Y14" s="14">
        <f>'AEO 37'!X111</f>
        <v>72.966515000000001</v>
      </c>
      <c r="Z14" s="14">
        <f>'AEO 37'!Y111</f>
        <v>73.987899999999996</v>
      </c>
      <c r="AA14" s="14">
        <f>'AEO 37'!Z111</f>
        <v>74.998596000000006</v>
      </c>
      <c r="AB14" s="14">
        <f>'AEO 37'!AA111</f>
        <v>76.034865999999994</v>
      </c>
      <c r="AC14" s="14">
        <f>'AEO 37'!AB111</f>
        <v>77.050819000000004</v>
      </c>
      <c r="AD14" s="14">
        <f>'AEO 37'!AC111</f>
        <v>78.096648999999999</v>
      </c>
      <c r="AE14" s="14">
        <f>'AEO 37'!AD111</f>
        <v>79.146880999999993</v>
      </c>
      <c r="AF14" s="14">
        <f>'AEO 37'!AE111</f>
        <v>80.201606999999996</v>
      </c>
      <c r="AG14" s="14">
        <f>'AEO 37'!AF111</f>
        <v>81.249756000000005</v>
      </c>
      <c r="AH14" s="14">
        <f>'AEO 37'!AG111</f>
        <v>82.309464000000006</v>
      </c>
      <c r="AI14" s="14">
        <f>'AEO 37'!AH111</f>
        <v>83.341369999999998</v>
      </c>
      <c r="AJ14" s="14">
        <f>'AEO 37'!AI111</f>
        <v>84.361976999999996</v>
      </c>
      <c r="AK14" s="14">
        <f>'AEO 37'!AJ111</f>
        <v>85.394088999999994</v>
      </c>
      <c r="AL14" s="14">
        <f>'AEO 37'!AK111</f>
        <v>86.417090999999999</v>
      </c>
    </row>
    <row r="15" spans="1:38" x14ac:dyDescent="0.25">
      <c r="A15" t="s">
        <v>261</v>
      </c>
      <c r="B15" t="s">
        <v>268</v>
      </c>
      <c r="C15" t="s">
        <v>254</v>
      </c>
      <c r="D15" s="14">
        <f>SUM('AEO 37'!C50,'AEO 37'!C51,'AEO 37'!C56,'AEO 37'!C57)</f>
        <v>1122.6083659999999</v>
      </c>
      <c r="E15" s="14">
        <f>SUM('AEO 37'!D50,'AEO 37'!D51,'AEO 37'!D56,'AEO 37'!D57)</f>
        <v>1124.4510319999999</v>
      </c>
      <c r="F15" s="14">
        <f>SUM('AEO 37'!E50,'AEO 37'!E51,'AEO 37'!E56,'AEO 37'!E57)</f>
        <v>1114.210662</v>
      </c>
      <c r="G15" s="14">
        <f>SUM('AEO 37'!F50,'AEO 37'!F51,'AEO 37'!F56,'AEO 37'!F57)</f>
        <v>1098.3604519999999</v>
      </c>
      <c r="H15" s="14">
        <f>SUM('AEO 37'!G50,'AEO 37'!G51,'AEO 37'!G56,'AEO 37'!G57)</f>
        <v>997.29052799999999</v>
      </c>
      <c r="I15" s="14">
        <f>SUM('AEO 37'!H50,'AEO 37'!H51,'AEO 37'!H56,'AEO 37'!H57)</f>
        <v>1074.078197</v>
      </c>
      <c r="J15" s="14">
        <f>SUM('AEO 37'!I50,'AEO 37'!I51,'AEO 37'!I56,'AEO 37'!I57)</f>
        <v>1035.4331239999999</v>
      </c>
      <c r="K15" s="14">
        <f>SUM('AEO 37'!J50,'AEO 37'!J51,'AEO 37'!J56,'AEO 37'!J57)</f>
        <v>1023.519348</v>
      </c>
      <c r="L15" s="14">
        <f>SUM('AEO 37'!K50,'AEO 37'!K51,'AEO 37'!K56,'AEO 37'!K57)</f>
        <v>1043.9692730000002</v>
      </c>
      <c r="M15" s="14">
        <f>SUM('AEO 37'!L50,'AEO 37'!L51,'AEO 37'!L56,'AEO 37'!L57)</f>
        <v>1046.4335369999999</v>
      </c>
      <c r="N15" s="14">
        <f>SUM('AEO 37'!M50,'AEO 37'!M51,'AEO 37'!M56,'AEO 37'!M57)</f>
        <v>1029.4107220000001</v>
      </c>
      <c r="O15" s="14">
        <f>SUM('AEO 37'!N50,'AEO 37'!N51,'AEO 37'!N56,'AEO 37'!N57)</f>
        <v>1026.6356330000001</v>
      </c>
      <c r="P15" s="14">
        <f>SUM('AEO 37'!O50,'AEO 37'!O51,'AEO 37'!O56,'AEO 37'!O57)</f>
        <v>1021.142039</v>
      </c>
      <c r="Q15" s="14">
        <f>SUM('AEO 37'!P50,'AEO 37'!P51,'AEO 37'!P56,'AEO 37'!P57)</f>
        <v>1015.1903299999999</v>
      </c>
      <c r="R15" s="14">
        <f>SUM('AEO 37'!Q50,'AEO 37'!Q51,'AEO 37'!Q56,'AEO 37'!Q57)</f>
        <v>1008.776072</v>
      </c>
      <c r="S15" s="14">
        <f>SUM('AEO 37'!R50,'AEO 37'!R51,'AEO 37'!R56,'AEO 37'!R57)</f>
        <v>1001.6471340000001</v>
      </c>
      <c r="T15" s="14">
        <f>SUM('AEO 37'!S50,'AEO 37'!S51,'AEO 37'!S56,'AEO 37'!S57)</f>
        <v>995.16566499999999</v>
      </c>
      <c r="U15" s="14">
        <f>SUM('AEO 37'!T50,'AEO 37'!T51,'AEO 37'!T56,'AEO 37'!T57)</f>
        <v>987.85923600000001</v>
      </c>
      <c r="V15" s="14">
        <f>SUM('AEO 37'!U50,'AEO 37'!U51,'AEO 37'!U56,'AEO 37'!U57)</f>
        <v>980.06940099999997</v>
      </c>
      <c r="W15" s="14">
        <f>SUM('AEO 37'!V50,'AEO 37'!V51,'AEO 37'!V56,'AEO 37'!V57)</f>
        <v>973.04845599999999</v>
      </c>
      <c r="X15" s="14">
        <f>SUM('AEO 37'!W50,'AEO 37'!W51,'AEO 37'!W56,'AEO 37'!W57)</f>
        <v>970.20575199999996</v>
      </c>
      <c r="Y15" s="14">
        <f>SUM('AEO 37'!X50,'AEO 37'!X51,'AEO 37'!X56,'AEO 37'!X57)</f>
        <v>953.836681</v>
      </c>
      <c r="Z15" s="14">
        <f>SUM('AEO 37'!Y50,'AEO 37'!Y51,'AEO 37'!Y56,'AEO 37'!Y57)</f>
        <v>948.32683599999996</v>
      </c>
      <c r="AA15" s="14">
        <f>SUM('AEO 37'!Z50,'AEO 37'!Z51,'AEO 37'!Z56,'AEO 37'!Z57)</f>
        <v>939.817905</v>
      </c>
      <c r="AB15" s="14">
        <f>SUM('AEO 37'!AA50,'AEO 37'!AA51,'AEO 37'!AA56,'AEO 37'!AA57)</f>
        <v>931.07486199999994</v>
      </c>
      <c r="AC15" s="14">
        <f>SUM('AEO 37'!AB50,'AEO 37'!AB51,'AEO 37'!AB56,'AEO 37'!AB57)</f>
        <v>921.98456899999996</v>
      </c>
      <c r="AD15" s="14">
        <f>SUM('AEO 37'!AC50,'AEO 37'!AC51,'AEO 37'!AC56,'AEO 37'!AC57)</f>
        <v>919.70387999999991</v>
      </c>
      <c r="AE15" s="14">
        <f>SUM('AEO 37'!AD50,'AEO 37'!AD51,'AEO 37'!AD56,'AEO 37'!AD57)</f>
        <v>916.54156199999989</v>
      </c>
      <c r="AF15" s="14">
        <f>SUM('AEO 37'!AE50,'AEO 37'!AE51,'AEO 37'!AE56,'AEO 37'!AE57)</f>
        <v>915.85315000000014</v>
      </c>
      <c r="AG15" s="14">
        <f>SUM('AEO 37'!AF50,'AEO 37'!AF51,'AEO 37'!AF56,'AEO 37'!AF57)</f>
        <v>915.13461899999993</v>
      </c>
      <c r="AH15" s="14">
        <f>SUM('AEO 37'!AG50,'AEO 37'!AG51,'AEO 37'!AG56,'AEO 37'!AG57)</f>
        <v>918.51134999999999</v>
      </c>
      <c r="AI15" s="14">
        <f>SUM('AEO 37'!AH50,'AEO 37'!AH51,'AEO 37'!AH56,'AEO 37'!AH57)</f>
        <v>917.35672399999999</v>
      </c>
      <c r="AJ15" s="14">
        <f>SUM('AEO 37'!AI50,'AEO 37'!AI51,'AEO 37'!AI56,'AEO 37'!AI57)</f>
        <v>913.64607999999998</v>
      </c>
      <c r="AK15" s="14">
        <f>SUM('AEO 37'!AJ50,'AEO 37'!AJ51,'AEO 37'!AJ56,'AEO 37'!AJ57)</f>
        <v>914.020352</v>
      </c>
      <c r="AL15" s="14">
        <f>SUM('AEO 37'!AK50,'AEO 37'!AK51,'AEO 37'!AK56,'AEO 37'!AK57)</f>
        <v>910.99007900000004</v>
      </c>
    </row>
    <row r="17" spans="1:36" x14ac:dyDescent="0.25">
      <c r="A17" s="17" t="s">
        <v>269</v>
      </c>
      <c r="B17" s="18"/>
    </row>
    <row r="18" spans="1:36" x14ac:dyDescent="0.25">
      <c r="A18" t="s">
        <v>259</v>
      </c>
      <c r="B18" s="16" t="b">
        <v>1</v>
      </c>
    </row>
    <row r="19" spans="1:36" x14ac:dyDescent="0.25">
      <c r="A19" t="s">
        <v>260</v>
      </c>
      <c r="B19" s="16" t="b">
        <v>1</v>
      </c>
    </row>
    <row r="20" spans="1:36" x14ac:dyDescent="0.25">
      <c r="A20" t="s">
        <v>263</v>
      </c>
      <c r="B20" s="16" t="b">
        <v>1</v>
      </c>
    </row>
    <row r="21" spans="1:36" x14ac:dyDescent="0.25">
      <c r="A21" t="s">
        <v>264</v>
      </c>
      <c r="B21" s="16" t="b">
        <v>1</v>
      </c>
    </row>
    <row r="22" spans="1:36" x14ac:dyDescent="0.25">
      <c r="A22" t="s">
        <v>265</v>
      </c>
      <c r="B22" s="16" t="b">
        <v>0</v>
      </c>
    </row>
    <row r="23" spans="1:36" x14ac:dyDescent="0.25">
      <c r="A23" t="s">
        <v>266</v>
      </c>
      <c r="B23" s="16" t="b">
        <v>0</v>
      </c>
    </row>
    <row r="24" spans="1:36" x14ac:dyDescent="0.25">
      <c r="A24" t="s">
        <v>267</v>
      </c>
      <c r="B24" s="16" t="b">
        <v>0</v>
      </c>
    </row>
    <row r="25" spans="1:36" x14ac:dyDescent="0.25">
      <c r="A25" t="s">
        <v>268</v>
      </c>
      <c r="B25" s="16" t="b">
        <v>0</v>
      </c>
    </row>
    <row r="28" spans="1:36" x14ac:dyDescent="0.25">
      <c r="A28" s="17" t="s">
        <v>270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</row>
    <row r="29" spans="1:36" x14ac:dyDescent="0.25">
      <c r="B29">
        <v>2016</v>
      </c>
      <c r="C29">
        <v>2017</v>
      </c>
      <c r="D29">
        <v>2018</v>
      </c>
      <c r="E29">
        <v>2019</v>
      </c>
      <c r="F29">
        <v>2020</v>
      </c>
      <c r="G29">
        <v>2021</v>
      </c>
      <c r="H29">
        <v>2022</v>
      </c>
      <c r="I29">
        <v>2023</v>
      </c>
      <c r="J29">
        <v>2024</v>
      </c>
      <c r="K29">
        <v>2025</v>
      </c>
      <c r="L29">
        <v>2026</v>
      </c>
      <c r="M29">
        <v>2027</v>
      </c>
      <c r="N29">
        <v>2028</v>
      </c>
      <c r="O29">
        <v>2029</v>
      </c>
      <c r="P29">
        <v>2030</v>
      </c>
      <c r="Q29">
        <v>2031</v>
      </c>
      <c r="R29">
        <v>2032</v>
      </c>
      <c r="S29">
        <v>2033</v>
      </c>
      <c r="T29">
        <v>2034</v>
      </c>
      <c r="U29">
        <v>2035</v>
      </c>
      <c r="V29">
        <v>2036</v>
      </c>
      <c r="W29">
        <v>2037</v>
      </c>
      <c r="X29">
        <v>2038</v>
      </c>
      <c r="Y29">
        <v>2039</v>
      </c>
      <c r="Z29">
        <v>2040</v>
      </c>
      <c r="AA29">
        <v>2041</v>
      </c>
      <c r="AB29">
        <v>2042</v>
      </c>
      <c r="AC29">
        <v>2043</v>
      </c>
      <c r="AD29">
        <v>2044</v>
      </c>
      <c r="AE29">
        <v>2045</v>
      </c>
      <c r="AF29">
        <v>2046</v>
      </c>
      <c r="AG29">
        <v>2047</v>
      </c>
      <c r="AH29">
        <v>2048</v>
      </c>
      <c r="AI29">
        <v>2049</v>
      </c>
      <c r="AJ29">
        <v>2050</v>
      </c>
    </row>
    <row r="30" spans="1:36" x14ac:dyDescent="0.25">
      <c r="A30" s="1" t="s">
        <v>252</v>
      </c>
      <c r="B30" s="11">
        <f>D7/(SUMIFS(D8:D15,$B18:$B25,TRUE)+D7)</f>
        <v>5.3499924788042295E-2</v>
      </c>
      <c r="C30" s="11">
        <f t="shared" ref="C30:AJ30" si="0">E7/(SUMIFS(E8:E15,$B18:$B25,TRUE)+E7)</f>
        <v>5.2086856329195429E-2</v>
      </c>
      <c r="D30" s="11">
        <f t="shared" si="0"/>
        <v>5.5491693241811975E-2</v>
      </c>
      <c r="E30" s="11">
        <f t="shared" si="0"/>
        <v>5.0637245767615538E-2</v>
      </c>
      <c r="F30" s="11">
        <f t="shared" si="0"/>
        <v>5.1293832308853843E-2</v>
      </c>
      <c r="G30" s="11">
        <f t="shared" si="0"/>
        <v>5.08634902238735E-2</v>
      </c>
      <c r="H30" s="11">
        <f t="shared" si="0"/>
        <v>5.0352304336343114E-2</v>
      </c>
      <c r="I30" s="11">
        <f t="shared" si="0"/>
        <v>5.0439407093384951E-2</v>
      </c>
      <c r="J30" s="11">
        <f t="shared" si="0"/>
        <v>5.0579642883498352E-2</v>
      </c>
      <c r="K30" s="11">
        <f t="shared" si="0"/>
        <v>5.0706329226184996E-2</v>
      </c>
      <c r="L30" s="11">
        <f t="shared" si="0"/>
        <v>5.0909925772322735E-2</v>
      </c>
      <c r="M30" s="11">
        <f t="shared" si="0"/>
        <v>5.1377594298797701E-2</v>
      </c>
      <c r="N30" s="11">
        <f t="shared" si="0"/>
        <v>5.1711889393604805E-2</v>
      </c>
      <c r="O30" s="11">
        <f t="shared" si="0"/>
        <v>5.2149816326721721E-2</v>
      </c>
      <c r="P30" s="11">
        <f t="shared" si="0"/>
        <v>5.2700702680334915E-2</v>
      </c>
      <c r="Q30" s="11">
        <f t="shared" si="0"/>
        <v>5.3199334945190371E-2</v>
      </c>
      <c r="R30" s="11">
        <f t="shared" si="0"/>
        <v>5.3787863939111766E-2</v>
      </c>
      <c r="S30" s="11">
        <f t="shared" si="0"/>
        <v>5.4124108628533237E-2</v>
      </c>
      <c r="T30" s="11">
        <f t="shared" si="0"/>
        <v>5.4279254428748619E-2</v>
      </c>
      <c r="U30" s="11">
        <f t="shared" si="0"/>
        <v>5.4273543918141369E-2</v>
      </c>
      <c r="V30" s="11">
        <f t="shared" si="0"/>
        <v>5.4252656947860217E-2</v>
      </c>
      <c r="W30" s="11">
        <f t="shared" si="0"/>
        <v>5.4143370388455882E-2</v>
      </c>
      <c r="X30" s="11">
        <f t="shared" si="0"/>
        <v>5.4116041492737348E-2</v>
      </c>
      <c r="Y30" s="11">
        <f t="shared" si="0"/>
        <v>5.387440691640482E-2</v>
      </c>
      <c r="Z30" s="11">
        <f t="shared" si="0"/>
        <v>5.3746487849087934E-2</v>
      </c>
      <c r="AA30" s="11">
        <f t="shared" si="0"/>
        <v>5.3652636477191783E-2</v>
      </c>
      <c r="AB30" s="11">
        <f t="shared" si="0"/>
        <v>5.3318519885702638E-2</v>
      </c>
      <c r="AC30" s="11">
        <f t="shared" si="0"/>
        <v>5.309356591137078E-2</v>
      </c>
      <c r="AD30" s="11">
        <f t="shared" si="0"/>
        <v>5.2878383379889461E-2</v>
      </c>
      <c r="AE30" s="11">
        <f t="shared" si="0"/>
        <v>5.2583208138413488E-2</v>
      </c>
      <c r="AF30" s="11">
        <f t="shared" si="0"/>
        <v>5.2384231902888823E-2</v>
      </c>
      <c r="AG30" s="11">
        <f t="shared" si="0"/>
        <v>5.200687583353171E-2</v>
      </c>
      <c r="AH30" s="11">
        <f t="shared" si="0"/>
        <v>5.2038700819600339E-2</v>
      </c>
      <c r="AI30" s="11">
        <f t="shared" si="0"/>
        <v>5.1252159368635877E-2</v>
      </c>
      <c r="AJ30" s="11">
        <f t="shared" si="0"/>
        <v>5.1579717963334909E-2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AG15" sqref="AG15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 s="11">
        <f>'AEO 37'!C16/SUM('AEO 37'!C16:C17)</f>
        <v>0.99944971582225195</v>
      </c>
      <c r="C4" s="11">
        <f>'AEO 37'!D16/SUM('AEO 37'!D16:D17)</f>
        <v>0.99933496497326824</v>
      </c>
      <c r="D4" s="11">
        <f>'AEO 37'!E16/SUM('AEO 37'!E16:E17)</f>
        <v>0.99742506730423242</v>
      </c>
      <c r="E4" s="11">
        <f>'AEO 37'!F16/SUM('AEO 37'!F16:F17)</f>
        <v>0.99660907149614941</v>
      </c>
      <c r="F4" s="11">
        <f>'AEO 37'!G16/SUM('AEO 37'!G16:G17)</f>
        <v>0.99588884515604814</v>
      </c>
      <c r="G4" s="11">
        <f>'AEO 37'!H16/SUM('AEO 37'!H16:H17)</f>
        <v>0.99500455414880429</v>
      </c>
      <c r="H4" s="11">
        <f>'AEO 37'!I16/SUM('AEO 37'!I16:I17)</f>
        <v>0.99347034486407082</v>
      </c>
      <c r="I4" s="11">
        <f>'AEO 37'!J16/SUM('AEO 37'!J16:J17)</f>
        <v>0.99035035632352708</v>
      </c>
      <c r="J4" s="11">
        <f>'AEO 37'!K16/SUM('AEO 37'!K16:K17)</f>
        <v>0.98696289857260822</v>
      </c>
      <c r="K4" s="11">
        <f>'AEO 37'!L16/SUM('AEO 37'!L16:L17)</f>
        <v>0.98287097005305768</v>
      </c>
      <c r="L4" s="11">
        <f>'AEO 37'!M16/SUM('AEO 37'!M16:M17)</f>
        <v>0.98152086487699963</v>
      </c>
      <c r="M4" s="11">
        <f>'AEO 37'!N16/SUM('AEO 37'!N16:N17)</f>
        <v>0.97909633056886092</v>
      </c>
      <c r="N4" s="11">
        <f>'AEO 37'!O16/SUM('AEO 37'!O16:O17)</f>
        <v>0.9777206519392333</v>
      </c>
      <c r="O4" s="11">
        <f>'AEO 37'!P16/SUM('AEO 37'!P16:P17)</f>
        <v>0.97659816667121835</v>
      </c>
      <c r="P4" s="11">
        <f>'AEO 37'!Q16/SUM('AEO 37'!Q16:Q17)</f>
        <v>0.97543215657560289</v>
      </c>
      <c r="Q4" s="11">
        <f>'AEO 37'!R16/SUM('AEO 37'!R16:R17)</f>
        <v>0.97608651777317557</v>
      </c>
      <c r="R4" s="11">
        <f>'AEO 37'!S16/SUM('AEO 37'!S16:S17)</f>
        <v>0.97574055799532866</v>
      </c>
      <c r="S4" s="11">
        <f>'AEO 37'!T16/SUM('AEO 37'!T16:T17)</f>
        <v>0.97426966427189199</v>
      </c>
      <c r="T4" s="11">
        <f>'AEO 37'!U16/SUM('AEO 37'!U16:U17)</f>
        <v>0.97271966154412004</v>
      </c>
      <c r="U4" s="11">
        <f>'AEO 37'!V16/SUM('AEO 37'!V16:V17)</f>
        <v>0.97121915134178183</v>
      </c>
      <c r="V4" s="11">
        <f>'AEO 37'!W16/SUM('AEO 37'!W16:W17)</f>
        <v>0.97041789659871591</v>
      </c>
      <c r="W4" s="11">
        <f>'AEO 37'!X16/SUM('AEO 37'!X16:X17)</f>
        <v>0.96963876861028453</v>
      </c>
      <c r="X4" s="11">
        <f>'AEO 37'!Y16/SUM('AEO 37'!Y16:Y17)</f>
        <v>0.96914240373045957</v>
      </c>
      <c r="Y4" s="11">
        <f>'AEO 37'!Z16/SUM('AEO 37'!Z16:Z17)</f>
        <v>0.96910607377582325</v>
      </c>
      <c r="Z4" s="11">
        <f>'AEO 37'!AA16/SUM('AEO 37'!AA16:AA17)</f>
        <v>0.9695402661776078</v>
      </c>
      <c r="AA4" s="11">
        <f>'AEO 37'!AB16/SUM('AEO 37'!AB16:AB17)</f>
        <v>0.97029426497167581</v>
      </c>
      <c r="AB4" s="11">
        <f>'AEO 37'!AC16/SUM('AEO 37'!AC16:AC17)</f>
        <v>0.9712639100841135</v>
      </c>
      <c r="AC4" s="11">
        <f>'AEO 37'!AD16/SUM('AEO 37'!AD16:AD17)</f>
        <v>0.97232039179903629</v>
      </c>
      <c r="AD4" s="11">
        <f>'AEO 37'!AE16/SUM('AEO 37'!AE16:AE17)</f>
        <v>0.97426545514392748</v>
      </c>
      <c r="AE4" s="11">
        <f>'AEO 37'!AF16/SUM('AEO 37'!AF16:AF17)</f>
        <v>0.97404462214093812</v>
      </c>
      <c r="AF4" s="11">
        <f>'AEO 37'!AG16/SUM('AEO 37'!AG16:AG17)</f>
        <v>0.97403555854113144</v>
      </c>
      <c r="AG4" s="11">
        <f>'AEO 37'!AH16/SUM('AEO 37'!AH16:AH17)</f>
        <v>0.97505065390266288</v>
      </c>
      <c r="AH4" s="11">
        <f>'AEO 37'!AI16/SUM('AEO 37'!AI16:AI17)</f>
        <v>0.97869099919990443</v>
      </c>
      <c r="AI4" s="11">
        <f>'AEO 37'!AJ16/SUM('AEO 37'!AJ16:AJ17)</f>
        <v>0.98278971895717304</v>
      </c>
      <c r="AJ4" s="11">
        <f>'AEO 37'!AK16/SUM('AEO 37'!AK16:AK17)</f>
        <v>0.98380201310328375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 s="11">
        <f>'AEO 37'!C17/SUM('AEO 37'!C16:C17)</f>
        <v>5.5028417774808573E-4</v>
      </c>
      <c r="C6" s="11">
        <f>'AEO 37'!D17/SUM('AEO 37'!D16:D17)</f>
        <v>6.6503502673177989E-4</v>
      </c>
      <c r="D6" s="11">
        <f>'AEO 37'!E17/SUM('AEO 37'!E16:E17)</f>
        <v>2.5749326957674743E-3</v>
      </c>
      <c r="E6" s="11">
        <f>'AEO 37'!F17/SUM('AEO 37'!F16:F17)</f>
        <v>3.3909285038505174E-3</v>
      </c>
      <c r="F6" s="11">
        <f>'AEO 37'!G17/SUM('AEO 37'!G16:G17)</f>
        <v>4.1111548439518161E-3</v>
      </c>
      <c r="G6" s="11">
        <f>'AEO 37'!H17/SUM('AEO 37'!H16:H17)</f>
        <v>4.9954458511957791E-3</v>
      </c>
      <c r="H6" s="11">
        <f>'AEO 37'!I17/SUM('AEO 37'!I16:I17)</f>
        <v>6.5296551359291313E-3</v>
      </c>
      <c r="I6" s="11">
        <f>'AEO 37'!J17/SUM('AEO 37'!J16:J17)</f>
        <v>9.6496436764728806E-3</v>
      </c>
      <c r="J6" s="11">
        <f>'AEO 37'!K17/SUM('AEO 37'!K16:K17)</f>
        <v>1.3037101427391765E-2</v>
      </c>
      <c r="K6" s="11">
        <f>'AEO 37'!L17/SUM('AEO 37'!L16:L17)</f>
        <v>1.7129029946942351E-2</v>
      </c>
      <c r="L6" s="11">
        <f>'AEO 37'!M17/SUM('AEO 37'!M16:M17)</f>
        <v>1.8479135123000361E-2</v>
      </c>
      <c r="M6" s="11">
        <f>'AEO 37'!N17/SUM('AEO 37'!N16:N17)</f>
        <v>2.0903669431139058E-2</v>
      </c>
      <c r="N6" s="11">
        <f>'AEO 37'!O17/SUM('AEO 37'!O16:O17)</f>
        <v>2.2279348060766719E-2</v>
      </c>
      <c r="O6" s="11">
        <f>'AEO 37'!P17/SUM('AEO 37'!P16:P17)</f>
        <v>2.3401833328781534E-2</v>
      </c>
      <c r="P6" s="11">
        <f>'AEO 37'!Q17/SUM('AEO 37'!Q16:Q17)</f>
        <v>2.4567843424397159E-2</v>
      </c>
      <c r="Q6" s="11">
        <f>'AEO 37'!R17/SUM('AEO 37'!R16:R17)</f>
        <v>2.3913482226824379E-2</v>
      </c>
      <c r="R6" s="11">
        <f>'AEO 37'!S17/SUM('AEO 37'!S16:S17)</f>
        <v>2.4259442004671328E-2</v>
      </c>
      <c r="S6" s="11">
        <f>'AEO 37'!T17/SUM('AEO 37'!T16:T17)</f>
        <v>2.5730335728108067E-2</v>
      </c>
      <c r="T6" s="11">
        <f>'AEO 37'!U17/SUM('AEO 37'!U16:U17)</f>
        <v>2.7280338455879946E-2</v>
      </c>
      <c r="U6" s="11">
        <f>'AEO 37'!V17/SUM('AEO 37'!V16:V17)</f>
        <v>2.8780848658218144E-2</v>
      </c>
      <c r="V6" s="11">
        <f>'AEO 37'!W17/SUM('AEO 37'!W16:W17)</f>
        <v>2.9582103401284008E-2</v>
      </c>
      <c r="W6" s="11">
        <f>'AEO 37'!X17/SUM('AEO 37'!X16:X17)</f>
        <v>3.036123138971538E-2</v>
      </c>
      <c r="X6" s="11">
        <f>'AEO 37'!Y17/SUM('AEO 37'!Y16:Y17)</f>
        <v>3.0857596269540405E-2</v>
      </c>
      <c r="Y6" s="11">
        <f>'AEO 37'!Z17/SUM('AEO 37'!Z16:Z17)</f>
        <v>3.0893926224176645E-2</v>
      </c>
      <c r="Z6" s="11">
        <f>'AEO 37'!AA17/SUM('AEO 37'!AA16:AA17)</f>
        <v>3.0459733822392254E-2</v>
      </c>
      <c r="AA6" s="11">
        <f>'AEO 37'!AB17/SUM('AEO 37'!AB16:AB17)</f>
        <v>2.9705735028324146E-2</v>
      </c>
      <c r="AB6" s="11">
        <f>'AEO 37'!AC17/SUM('AEO 37'!AC16:AC17)</f>
        <v>2.873608991588639E-2</v>
      </c>
      <c r="AC6" s="11">
        <f>'AEO 37'!AD17/SUM('AEO 37'!AD16:AD17)</f>
        <v>2.7679608200963629E-2</v>
      </c>
      <c r="AD6" s="11">
        <f>'AEO 37'!AE17/SUM('AEO 37'!AE16:AE17)</f>
        <v>2.5734544856072499E-2</v>
      </c>
      <c r="AE6" s="11">
        <f>'AEO 37'!AF17/SUM('AEO 37'!AF16:AF17)</f>
        <v>2.5955377859061858E-2</v>
      </c>
      <c r="AF6" s="11">
        <f>'AEO 37'!AG17/SUM('AEO 37'!AG16:AG17)</f>
        <v>2.5964441458868552E-2</v>
      </c>
      <c r="AG6" s="11">
        <f>'AEO 37'!AH17/SUM('AEO 37'!AH16:AH17)</f>
        <v>2.4949346097337122E-2</v>
      </c>
      <c r="AH6" s="11">
        <f>'AEO 37'!AI17/SUM('AEO 37'!AI16:AI17)</f>
        <v>2.130900080009546E-2</v>
      </c>
      <c r="AI6" s="11">
        <f>'AEO 37'!AJ17/SUM('AEO 37'!AJ16:AJ17)</f>
        <v>1.7210281042827034E-2</v>
      </c>
      <c r="AJ6" s="11">
        <f>'AEO 37'!AK17/SUM('AEO 37'!AK16:AK17)</f>
        <v>1.6197986896716202E-2</v>
      </c>
    </row>
    <row r="7" spans="1:36" x14ac:dyDescent="0.2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C7" sqref="C7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f>IF('Biodiesel Fraction'!$B18,1-'Biodiesel Fraction'!B30,1)</f>
        <v>0.94650007521195767</v>
      </c>
      <c r="C5">
        <f>IF('Biodiesel Fraction'!$B18,1-'Biodiesel Fraction'!C30,1)</f>
        <v>0.94791314367080459</v>
      </c>
      <c r="D5">
        <f>IF('Biodiesel Fraction'!$B18,1-'Biodiesel Fraction'!C30,1)</f>
        <v>0.94791314367080459</v>
      </c>
      <c r="E5">
        <f>IF('Biodiesel Fraction'!$B18,1-'Biodiesel Fraction'!E30,1)</f>
        <v>0.94936275423238448</v>
      </c>
      <c r="F5">
        <f>IF('Biodiesel Fraction'!$B18,1-'Biodiesel Fraction'!F30,1)</f>
        <v>0.94870616769114613</v>
      </c>
      <c r="G5">
        <f>IF('Biodiesel Fraction'!$B18,1-'Biodiesel Fraction'!G30,1)</f>
        <v>0.94913650977612651</v>
      </c>
      <c r="H5">
        <f>IF('Biodiesel Fraction'!$B18,1-'Biodiesel Fraction'!H30,1)</f>
        <v>0.94964769566365692</v>
      </c>
      <c r="I5">
        <f>IF('Biodiesel Fraction'!$B18,1-'Biodiesel Fraction'!I30,1)</f>
        <v>0.9495605929066151</v>
      </c>
      <c r="J5">
        <f>IF('Biodiesel Fraction'!$B18,1-'Biodiesel Fraction'!J30,1)</f>
        <v>0.94942035711650163</v>
      </c>
      <c r="K5">
        <f>IF('Biodiesel Fraction'!$B18,1-'Biodiesel Fraction'!K30,1)</f>
        <v>0.94929367077381499</v>
      </c>
      <c r="L5">
        <f>IF('Biodiesel Fraction'!$B18,1-'Biodiesel Fraction'!L30,1)</f>
        <v>0.94909007422767722</v>
      </c>
      <c r="M5">
        <f>IF('Biodiesel Fraction'!$B18,1-'Biodiesel Fraction'!M30,1)</f>
        <v>0.94862240570120226</v>
      </c>
      <c r="N5">
        <f>IF('Biodiesel Fraction'!$B18,1-'Biodiesel Fraction'!N30,1)</f>
        <v>0.94828811060639517</v>
      </c>
      <c r="O5">
        <f>IF('Biodiesel Fraction'!$B18,1-'Biodiesel Fraction'!O30,1)</f>
        <v>0.94785018367327822</v>
      </c>
      <c r="P5">
        <f>IF('Biodiesel Fraction'!$B18,1-'Biodiesel Fraction'!P30,1)</f>
        <v>0.94729929731966511</v>
      </c>
      <c r="Q5">
        <f>IF('Biodiesel Fraction'!$B18,1-'Biodiesel Fraction'!Q30,1)</f>
        <v>0.94680066505480964</v>
      </c>
      <c r="R5">
        <f>IF('Biodiesel Fraction'!$B18,1-'Biodiesel Fraction'!R30,1)</f>
        <v>0.94621213606088828</v>
      </c>
      <c r="S5">
        <f>IF('Biodiesel Fraction'!$B18,1-'Biodiesel Fraction'!S30,1)</f>
        <v>0.94587589137146677</v>
      </c>
      <c r="T5">
        <f>IF('Biodiesel Fraction'!$B18,1-'Biodiesel Fraction'!T30,1)</f>
        <v>0.94572074557125141</v>
      </c>
      <c r="U5">
        <f>IF('Biodiesel Fraction'!$B18,1-'Biodiesel Fraction'!U30,1)</f>
        <v>0.94572645608185868</v>
      </c>
      <c r="V5">
        <f>IF('Biodiesel Fraction'!$B18,1-'Biodiesel Fraction'!V30,1)</f>
        <v>0.94574734305213981</v>
      </c>
      <c r="W5">
        <f>IF('Biodiesel Fraction'!$B18,1-'Biodiesel Fraction'!W30,1)</f>
        <v>0.94585662961154415</v>
      </c>
      <c r="X5">
        <f>IF('Biodiesel Fraction'!$B18,1-'Biodiesel Fraction'!X30,1)</f>
        <v>0.9458839585072627</v>
      </c>
      <c r="Y5">
        <f>IF('Biodiesel Fraction'!$B18,1-'Biodiesel Fraction'!Y30,1)</f>
        <v>0.94612559308359523</v>
      </c>
      <c r="Z5">
        <f>IF('Biodiesel Fraction'!$B18,1-'Biodiesel Fraction'!Z30,1)</f>
        <v>0.94625351215091202</v>
      </c>
      <c r="AA5">
        <f>IF('Biodiesel Fraction'!$B18,1-'Biodiesel Fraction'!AA30,1)</f>
        <v>0.94634736352280824</v>
      </c>
      <c r="AB5">
        <f>IF('Biodiesel Fraction'!$B18,1-'Biodiesel Fraction'!AB30,1)</f>
        <v>0.94668148011429731</v>
      </c>
      <c r="AC5">
        <f>IF('Biodiesel Fraction'!$B18,1-'Biodiesel Fraction'!AC30,1)</f>
        <v>0.94690643408862918</v>
      </c>
      <c r="AD5">
        <f>IF('Biodiesel Fraction'!$B18,1-'Biodiesel Fraction'!AD30,1)</f>
        <v>0.94712161662011052</v>
      </c>
      <c r="AE5">
        <f>IF('Biodiesel Fraction'!$B18,1-'Biodiesel Fraction'!AE30,1)</f>
        <v>0.94741679186158656</v>
      </c>
      <c r="AF5">
        <f>IF('Biodiesel Fraction'!$B18,1-'Biodiesel Fraction'!AF30,1)</f>
        <v>0.94761576809711112</v>
      </c>
      <c r="AG5">
        <f>IF('Biodiesel Fraction'!$B18,1-'Biodiesel Fraction'!AG30,1)</f>
        <v>0.9479931241664683</v>
      </c>
      <c r="AH5">
        <f>IF('Biodiesel Fraction'!$B18,1-'Biodiesel Fraction'!AH30,1)</f>
        <v>0.94796129918039962</v>
      </c>
      <c r="AI5">
        <f>IF('Biodiesel Fraction'!$B18,1-'Biodiesel Fraction'!AI30,1)</f>
        <v>0.94874784063136408</v>
      </c>
      <c r="AJ5">
        <f>IF('Biodiesel Fraction'!$B18,1-'Biodiesel Fraction'!AJ30,1)</f>
        <v>0.94842028203666506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156</v>
      </c>
      <c r="B7">
        <f>IF('Biodiesel Fraction'!$B18,'Biodiesel Fraction'!B30,0)</f>
        <v>5.3499924788042295E-2</v>
      </c>
      <c r="C7">
        <f>IF('Biodiesel Fraction'!$B18,'Biodiesel Fraction'!C30,0)</f>
        <v>5.2086856329195429E-2</v>
      </c>
      <c r="D7">
        <f>IF('Biodiesel Fraction'!$B18,'Biodiesel Fraction'!C30,0)</f>
        <v>5.2086856329195429E-2</v>
      </c>
      <c r="E7">
        <f>IF('Biodiesel Fraction'!$B18,'Biodiesel Fraction'!E30,0)</f>
        <v>5.0637245767615538E-2</v>
      </c>
      <c r="F7">
        <f>IF('Biodiesel Fraction'!$B18,'Biodiesel Fraction'!F30,0)</f>
        <v>5.1293832308853843E-2</v>
      </c>
      <c r="G7">
        <f>IF('Biodiesel Fraction'!$B18,'Biodiesel Fraction'!G30,0)</f>
        <v>5.08634902238735E-2</v>
      </c>
      <c r="H7">
        <f>IF('Biodiesel Fraction'!$B18,'Biodiesel Fraction'!H30,0)</f>
        <v>5.0352304336343114E-2</v>
      </c>
      <c r="I7">
        <f>IF('Biodiesel Fraction'!$B18,'Biodiesel Fraction'!I30,0)</f>
        <v>5.0439407093384951E-2</v>
      </c>
      <c r="J7">
        <f>IF('Biodiesel Fraction'!$B18,'Biodiesel Fraction'!J30,0)</f>
        <v>5.0579642883498352E-2</v>
      </c>
      <c r="K7">
        <f>IF('Biodiesel Fraction'!$B18,'Biodiesel Fraction'!K30,0)</f>
        <v>5.0706329226184996E-2</v>
      </c>
      <c r="L7">
        <f>IF('Biodiesel Fraction'!$B18,'Biodiesel Fraction'!L30,0)</f>
        <v>5.0909925772322735E-2</v>
      </c>
      <c r="M7">
        <f>IF('Biodiesel Fraction'!$B18,'Biodiesel Fraction'!M30,0)</f>
        <v>5.1377594298797701E-2</v>
      </c>
      <c r="N7">
        <f>IF('Biodiesel Fraction'!$B18,'Biodiesel Fraction'!N30,0)</f>
        <v>5.1711889393604805E-2</v>
      </c>
      <c r="O7">
        <f>IF('Biodiesel Fraction'!$B18,'Biodiesel Fraction'!O30,0)</f>
        <v>5.2149816326721721E-2</v>
      </c>
      <c r="P7">
        <f>IF('Biodiesel Fraction'!$B18,'Biodiesel Fraction'!P30,0)</f>
        <v>5.2700702680334915E-2</v>
      </c>
      <c r="Q7">
        <f>IF('Biodiesel Fraction'!$B18,'Biodiesel Fraction'!Q30,0)</f>
        <v>5.3199334945190371E-2</v>
      </c>
      <c r="R7">
        <f>IF('Biodiesel Fraction'!$B18,'Biodiesel Fraction'!R30,0)</f>
        <v>5.3787863939111766E-2</v>
      </c>
      <c r="S7">
        <f>IF('Biodiesel Fraction'!$B18,'Biodiesel Fraction'!S30,0)</f>
        <v>5.4124108628533237E-2</v>
      </c>
      <c r="T7">
        <f>IF('Biodiesel Fraction'!$B18,'Biodiesel Fraction'!T30,0)</f>
        <v>5.4279254428748619E-2</v>
      </c>
      <c r="U7">
        <f>IF('Biodiesel Fraction'!$B18,'Biodiesel Fraction'!U30,0)</f>
        <v>5.4273543918141369E-2</v>
      </c>
      <c r="V7">
        <f>IF('Biodiesel Fraction'!$B18,'Biodiesel Fraction'!V30,0)</f>
        <v>5.4252656947860217E-2</v>
      </c>
      <c r="W7">
        <f>IF('Biodiesel Fraction'!$B18,'Biodiesel Fraction'!W30,0)</f>
        <v>5.4143370388455882E-2</v>
      </c>
      <c r="X7">
        <f>IF('Biodiesel Fraction'!$B18,'Biodiesel Fraction'!X30,0)</f>
        <v>5.4116041492737348E-2</v>
      </c>
      <c r="Y7">
        <f>IF('Biodiesel Fraction'!$B18,'Biodiesel Fraction'!Y30,0)</f>
        <v>5.387440691640482E-2</v>
      </c>
      <c r="Z7">
        <f>IF('Biodiesel Fraction'!$B18,'Biodiesel Fraction'!Z30,0)</f>
        <v>5.3746487849087934E-2</v>
      </c>
      <c r="AA7">
        <f>IF('Biodiesel Fraction'!$B18,'Biodiesel Fraction'!AA30,0)</f>
        <v>5.3652636477191783E-2</v>
      </c>
      <c r="AB7">
        <f>IF('Biodiesel Fraction'!$B18,'Biodiesel Fraction'!AB30,0)</f>
        <v>5.3318519885702638E-2</v>
      </c>
      <c r="AC7">
        <f>IF('Biodiesel Fraction'!$B18,'Biodiesel Fraction'!AC30,0)</f>
        <v>5.309356591137078E-2</v>
      </c>
      <c r="AD7">
        <f>IF('Biodiesel Fraction'!$B18,'Biodiesel Fraction'!AD30,0)</f>
        <v>5.2878383379889461E-2</v>
      </c>
      <c r="AE7">
        <f>IF('Biodiesel Fraction'!$B18,'Biodiesel Fraction'!AE30,0)</f>
        <v>5.2583208138413488E-2</v>
      </c>
      <c r="AF7">
        <f>IF('Biodiesel Fraction'!$B18,'Biodiesel Fraction'!AF30,0)</f>
        <v>5.2384231902888823E-2</v>
      </c>
      <c r="AG7">
        <f>IF('Biodiesel Fraction'!$B18,'Biodiesel Fraction'!AG30,0)</f>
        <v>5.200687583353171E-2</v>
      </c>
      <c r="AH7">
        <f>IF('Biodiesel Fraction'!$B18,'Biodiesel Fraction'!AH30,0)</f>
        <v>5.2038700819600339E-2</v>
      </c>
      <c r="AI7">
        <f>IF('Biodiesel Fraction'!$B18,'Biodiesel Fraction'!AI30,0)</f>
        <v>5.1252159368635877E-2</v>
      </c>
      <c r="AJ7">
        <f>IF('Biodiesel Fraction'!$B18,'Biodiesel Fraction'!AJ30,0)</f>
        <v>5.1579717963334909E-2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H1" workbookViewId="0">
      <selection activeCell="T28" sqref="T28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f>'Plug-in Hybrid Elec Fraction'!$A5</f>
        <v>0.55000000000000004</v>
      </c>
      <c r="C2">
        <f>'Plug-in Hybrid Elec Fraction'!$A5</f>
        <v>0.55000000000000004</v>
      </c>
      <c r="D2">
        <f>'Plug-in Hybrid Elec Fraction'!$A5</f>
        <v>0.55000000000000004</v>
      </c>
      <c r="E2">
        <f>'Plug-in Hybrid Elec Fraction'!$A5</f>
        <v>0.55000000000000004</v>
      </c>
      <c r="F2">
        <f>'Plug-in Hybrid Elec Fraction'!$A5</f>
        <v>0.55000000000000004</v>
      </c>
      <c r="G2">
        <f>'Plug-in Hybrid Elec Fraction'!$A5</f>
        <v>0.55000000000000004</v>
      </c>
      <c r="H2">
        <f>'Plug-in Hybrid Elec Fraction'!$A5</f>
        <v>0.55000000000000004</v>
      </c>
      <c r="I2">
        <f>'Plug-in Hybrid Elec Fraction'!$A5</f>
        <v>0.55000000000000004</v>
      </c>
      <c r="J2">
        <f>'Plug-in Hybrid Elec Fraction'!$A5</f>
        <v>0.55000000000000004</v>
      </c>
      <c r="K2">
        <f>'Plug-in Hybrid Elec Fraction'!$A5</f>
        <v>0.55000000000000004</v>
      </c>
      <c r="L2">
        <f>'Plug-in Hybrid Elec Fraction'!$A5</f>
        <v>0.55000000000000004</v>
      </c>
      <c r="M2">
        <f>'Plug-in Hybrid Elec Fraction'!$A5</f>
        <v>0.55000000000000004</v>
      </c>
      <c r="N2">
        <f>'Plug-in Hybrid Elec Fraction'!$A5</f>
        <v>0.55000000000000004</v>
      </c>
      <c r="O2">
        <f>'Plug-in Hybrid Elec Fraction'!$A5</f>
        <v>0.55000000000000004</v>
      </c>
      <c r="P2">
        <f>'Plug-in Hybrid Elec Fraction'!$A5</f>
        <v>0.55000000000000004</v>
      </c>
      <c r="Q2">
        <f>'Plug-in Hybrid Elec Fraction'!$A5</f>
        <v>0.55000000000000004</v>
      </c>
      <c r="R2">
        <f>'Plug-in Hybrid Elec Fraction'!$A5</f>
        <v>0.55000000000000004</v>
      </c>
      <c r="S2">
        <f>'Plug-in Hybrid Elec Fraction'!$A5</f>
        <v>0.55000000000000004</v>
      </c>
      <c r="T2">
        <f>'Plug-in Hybrid Elec Fraction'!$A5</f>
        <v>0.55000000000000004</v>
      </c>
      <c r="U2">
        <f>'Plug-in Hybrid Elec Fraction'!$A5</f>
        <v>0.55000000000000004</v>
      </c>
      <c r="V2">
        <f>'Plug-in Hybrid Elec Fraction'!$A5</f>
        <v>0.55000000000000004</v>
      </c>
      <c r="W2">
        <f>'Plug-in Hybrid Elec Fraction'!$A5</f>
        <v>0.55000000000000004</v>
      </c>
      <c r="X2">
        <f>'Plug-in Hybrid Elec Fraction'!$A5</f>
        <v>0.55000000000000004</v>
      </c>
      <c r="Y2">
        <f>'Plug-in Hybrid Elec Fraction'!$A5</f>
        <v>0.55000000000000004</v>
      </c>
      <c r="Z2">
        <f>'Plug-in Hybrid Elec Fraction'!$A5</f>
        <v>0.55000000000000004</v>
      </c>
      <c r="AA2">
        <f>'Plug-in Hybrid Elec Fraction'!$A5</f>
        <v>0.55000000000000004</v>
      </c>
      <c r="AB2">
        <f>'Plug-in Hybrid Elec Fraction'!$A5</f>
        <v>0.55000000000000004</v>
      </c>
      <c r="AC2">
        <f>'Plug-in Hybrid Elec Fraction'!$A5</f>
        <v>0.55000000000000004</v>
      </c>
      <c r="AD2">
        <f>'Plug-in Hybrid Elec Fraction'!$A5</f>
        <v>0.55000000000000004</v>
      </c>
      <c r="AE2">
        <f>'Plug-in Hybrid Elec Fraction'!$A5</f>
        <v>0.55000000000000004</v>
      </c>
      <c r="AF2">
        <f>'Plug-in Hybrid Elec Fraction'!$A5</f>
        <v>0.55000000000000004</v>
      </c>
      <c r="AG2">
        <f>'Plug-in Hybrid Elec Fraction'!$A5</f>
        <v>0.55000000000000004</v>
      </c>
      <c r="AH2">
        <f>'Plug-in Hybrid Elec Fraction'!$A5</f>
        <v>0.55000000000000004</v>
      </c>
      <c r="AI2">
        <f>'Plug-in Hybrid Elec Fraction'!$A5</f>
        <v>0.55000000000000004</v>
      </c>
      <c r="AJ2">
        <f>'Plug-in Hybrid Elec Fraction'!$A5</f>
        <v>0.55000000000000004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 s="11">
        <f>'AEO 37'!C16/SUM('AEO 37'!C16:C17)*(1-B2)</f>
        <v>0.44975237212001334</v>
      </c>
      <c r="C4" s="11">
        <f>'AEO 37'!D16/SUM('AEO 37'!D16:D17)*(1-C2)</f>
        <v>0.44970073423797069</v>
      </c>
      <c r="D4" s="11">
        <f>'AEO 37'!E16/SUM('AEO 37'!E16:E17)*(1-D2)</f>
        <v>0.44884128028690456</v>
      </c>
      <c r="E4" s="11">
        <f>'AEO 37'!F16/SUM('AEO 37'!F16:F17)*(1-E2)</f>
        <v>0.44847408217326717</v>
      </c>
      <c r="F4" s="11">
        <f>'AEO 37'!G16/SUM('AEO 37'!G16:G17)*(1-F2)</f>
        <v>0.44814998032022163</v>
      </c>
      <c r="G4" s="11">
        <f>'AEO 37'!H16/SUM('AEO 37'!H16:H17)*(1-G2)</f>
        <v>0.44775204936696189</v>
      </c>
      <c r="H4" s="11">
        <f>'AEO 37'!I16/SUM('AEO 37'!I16:I17)*(1-H2)</f>
        <v>0.44706165518883184</v>
      </c>
      <c r="I4" s="11">
        <f>'AEO 37'!J16/SUM('AEO 37'!J16:J17)*(1-I2)</f>
        <v>0.44565766034558713</v>
      </c>
      <c r="J4" s="11">
        <f>'AEO 37'!K16/SUM('AEO 37'!K16:K17)*(1-J2)</f>
        <v>0.44413330435767367</v>
      </c>
      <c r="K4" s="11">
        <f>'AEO 37'!L16/SUM('AEO 37'!L16:L17)*(1-K2)</f>
        <v>0.44229193652387594</v>
      </c>
      <c r="L4" s="11">
        <f>'AEO 37'!M16/SUM('AEO 37'!M16:M17)*(1-L2)</f>
        <v>0.44168438919464981</v>
      </c>
      <c r="M4" s="11">
        <f>'AEO 37'!N16/SUM('AEO 37'!N16:N17)*(1-M2)</f>
        <v>0.44059334875598738</v>
      </c>
      <c r="N4" s="11">
        <f>'AEO 37'!O16/SUM('AEO 37'!O16:O17)*(1-N2)</f>
        <v>0.43997429337265492</v>
      </c>
      <c r="O4" s="11">
        <f>'AEO 37'!P16/SUM('AEO 37'!P16:P17)*(1-O2)</f>
        <v>0.43946917500204824</v>
      </c>
      <c r="P4" s="11">
        <f>'AEO 37'!Q16/SUM('AEO 37'!Q16:Q17)*(1-P2)</f>
        <v>0.43894447045902124</v>
      </c>
      <c r="Q4" s="11">
        <f>'AEO 37'!R16/SUM('AEO 37'!R16:R17)*(1-Q2)</f>
        <v>0.43923893299792899</v>
      </c>
      <c r="R4" s="11">
        <f>'AEO 37'!S16/SUM('AEO 37'!S16:S17)*(1-R2)</f>
        <v>0.43908325109789786</v>
      </c>
      <c r="S4" s="11">
        <f>'AEO 37'!T16/SUM('AEO 37'!T16:T17)*(1-S2)</f>
        <v>0.43842134892235135</v>
      </c>
      <c r="T4" s="11">
        <f>'AEO 37'!U16/SUM('AEO 37'!U16:U17)*(1-T2)</f>
        <v>0.43772384769485395</v>
      </c>
      <c r="U4" s="11">
        <f>'AEO 37'!V16/SUM('AEO 37'!V16:V17)*(1-U2)</f>
        <v>0.4370486181038018</v>
      </c>
      <c r="V4" s="11">
        <f>'AEO 37'!W16/SUM('AEO 37'!W16:W17)*(1-V2)</f>
        <v>0.43668805346942213</v>
      </c>
      <c r="W4" s="11">
        <f>'AEO 37'!X16/SUM('AEO 37'!X16:X17)*(1-W2)</f>
        <v>0.43633744587462797</v>
      </c>
      <c r="X4" s="11">
        <f>'AEO 37'!Y16/SUM('AEO 37'!Y16:Y17)*(1-X2)</f>
        <v>0.43611408167870674</v>
      </c>
      <c r="Y4" s="11">
        <f>'AEO 37'!Z16/SUM('AEO 37'!Z16:Z17)*(1-Y2)</f>
        <v>0.43609773319912043</v>
      </c>
      <c r="Z4" s="11">
        <f>'AEO 37'!AA16/SUM('AEO 37'!AA16:AA17)*(1-Z2)</f>
        <v>0.43629311977992347</v>
      </c>
      <c r="AA4" s="11">
        <f>'AEO 37'!AB16/SUM('AEO 37'!AB16:AB17)*(1-AA2)</f>
        <v>0.4366324192372541</v>
      </c>
      <c r="AB4" s="11">
        <f>'AEO 37'!AC16/SUM('AEO 37'!AC16:AC17)*(1-AB2)</f>
        <v>0.43706875953785101</v>
      </c>
      <c r="AC4" s="11">
        <f>'AEO 37'!AD16/SUM('AEO 37'!AD16:AD17)*(1-AC2)</f>
        <v>0.43754417630956627</v>
      </c>
      <c r="AD4" s="11">
        <f>'AEO 37'!AE16/SUM('AEO 37'!AE16:AE17)*(1-AD2)</f>
        <v>0.43841945481476735</v>
      </c>
      <c r="AE4" s="11">
        <f>'AEO 37'!AF16/SUM('AEO 37'!AF16:AF17)*(1-AE2)</f>
        <v>0.43832007996342209</v>
      </c>
      <c r="AF4" s="11">
        <f>'AEO 37'!AG16/SUM('AEO 37'!AG16:AG17)*(1-AF2)</f>
        <v>0.43831600134350912</v>
      </c>
      <c r="AG4" s="11">
        <f>'AEO 37'!AH16/SUM('AEO 37'!AH16:AH17)*(1-AG2)</f>
        <v>0.43877279425619825</v>
      </c>
      <c r="AH4" s="11">
        <f>'AEO 37'!AI16/SUM('AEO 37'!AI16:AI17)*(1-AH2)</f>
        <v>0.44041094963995697</v>
      </c>
      <c r="AI4" s="11">
        <f>'AEO 37'!AJ16/SUM('AEO 37'!AJ16:AJ17)*(1-AI2)</f>
        <v>0.4422553735307278</v>
      </c>
      <c r="AJ4" s="11">
        <f>'AEO 37'!AK16/SUM('AEO 37'!AK16:AK17)*(1-AJ2)</f>
        <v>0.44271090589647766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 s="11">
        <f>'AEO 37'!C17/SUM('AEO 37'!C16:C17)*(1-B2)</f>
        <v>2.4762787998663856E-4</v>
      </c>
      <c r="C6" s="11">
        <f>'AEO 37'!D17/SUM('AEO 37'!D16:D17)*(1-C2)</f>
        <v>2.9926576202930094E-4</v>
      </c>
      <c r="D6" s="11">
        <f>'AEO 37'!E17/SUM('AEO 37'!E16:E17)*(1-D2)</f>
        <v>1.1587197130953633E-3</v>
      </c>
      <c r="E6" s="11">
        <f>'AEO 37'!F17/SUM('AEO 37'!F16:F17)*(1-E2)</f>
        <v>1.5259178267327327E-3</v>
      </c>
      <c r="F6" s="11">
        <f>'AEO 37'!G17/SUM('AEO 37'!G16:G17)*(1-F2)</f>
        <v>1.850019679778317E-3</v>
      </c>
      <c r="G6" s="11">
        <f>'AEO 37'!H17/SUM('AEO 37'!H16:H17)*(1-G2)</f>
        <v>2.2479506330381005E-3</v>
      </c>
      <c r="H6" s="11">
        <f>'AEO 37'!I17/SUM('AEO 37'!I16:I17)*(1-H2)</f>
        <v>2.9383448111681087E-3</v>
      </c>
      <c r="I6" s="11">
        <f>'AEO 37'!J17/SUM('AEO 37'!J16:J17)*(1-I2)</f>
        <v>4.3423396544127963E-3</v>
      </c>
      <c r="J6" s="11">
        <f>'AEO 37'!K17/SUM('AEO 37'!K16:K17)*(1-J2)</f>
        <v>5.8666956423262936E-3</v>
      </c>
      <c r="K6" s="11">
        <f>'AEO 37'!L17/SUM('AEO 37'!L16:L17)*(1-K2)</f>
        <v>7.7080634761240571E-3</v>
      </c>
      <c r="L6" s="11">
        <f>'AEO 37'!M17/SUM('AEO 37'!M16:M17)*(1-L2)</f>
        <v>8.3156108053501609E-3</v>
      </c>
      <c r="M6" s="11">
        <f>'AEO 37'!N17/SUM('AEO 37'!N16:N17)*(1-M2)</f>
        <v>9.406651244012576E-3</v>
      </c>
      <c r="N6" s="11">
        <f>'AEO 37'!O17/SUM('AEO 37'!O16:O17)*(1-N2)</f>
        <v>1.0025706627345022E-2</v>
      </c>
      <c r="O6" s="11">
        <f>'AEO 37'!P17/SUM('AEO 37'!P16:P17)*(1-O2)</f>
        <v>1.0530824997951689E-2</v>
      </c>
      <c r="P6" s="11">
        <f>'AEO 37'!Q17/SUM('AEO 37'!Q16:Q17)*(1-P2)</f>
        <v>1.105552954097872E-2</v>
      </c>
      <c r="Q6" s="11">
        <f>'AEO 37'!R17/SUM('AEO 37'!R16:R17)*(1-Q2)</f>
        <v>1.0761067002070969E-2</v>
      </c>
      <c r="R6" s="11">
        <f>'AEO 37'!S17/SUM('AEO 37'!S16:S17)*(1-R2)</f>
        <v>1.0916748902102097E-2</v>
      </c>
      <c r="S6" s="11">
        <f>'AEO 37'!T17/SUM('AEO 37'!T16:T17)*(1-S2)</f>
        <v>1.1578651077648629E-2</v>
      </c>
      <c r="T6" s="11">
        <f>'AEO 37'!U17/SUM('AEO 37'!U16:U17)*(1-T2)</f>
        <v>1.2276152305145975E-2</v>
      </c>
      <c r="U6" s="11">
        <f>'AEO 37'!V17/SUM('AEO 37'!V16:V17)*(1-U2)</f>
        <v>1.2951381896198164E-2</v>
      </c>
      <c r="V6" s="11">
        <f>'AEO 37'!W17/SUM('AEO 37'!W16:W17)*(1-V2)</f>
        <v>1.3311946530577802E-2</v>
      </c>
      <c r="W6" s="11">
        <f>'AEO 37'!X17/SUM('AEO 37'!X16:X17)*(1-W2)</f>
        <v>1.366255412537192E-2</v>
      </c>
      <c r="X6" s="11">
        <f>'AEO 37'!Y17/SUM('AEO 37'!Y16:Y17)*(1-X2)</f>
        <v>1.388591832129318E-2</v>
      </c>
      <c r="Y6" s="11">
        <f>'AEO 37'!Z17/SUM('AEO 37'!Z16:Z17)*(1-Y2)</f>
        <v>1.3902266800879489E-2</v>
      </c>
      <c r="Z6" s="11">
        <f>'AEO 37'!AA17/SUM('AEO 37'!AA16:AA17)*(1-Z2)</f>
        <v>1.3706880220076514E-2</v>
      </c>
      <c r="AA6" s="11">
        <f>'AEO 37'!AB17/SUM('AEO 37'!AB16:AB17)*(1-AA2)</f>
        <v>1.3367580762745863E-2</v>
      </c>
      <c r="AB6" s="11">
        <f>'AEO 37'!AC17/SUM('AEO 37'!AC16:AC17)*(1-AB2)</f>
        <v>1.2931240462148875E-2</v>
      </c>
      <c r="AC6" s="11">
        <f>'AEO 37'!AD17/SUM('AEO 37'!AD16:AD17)*(1-AC2)</f>
        <v>1.2455823690433632E-2</v>
      </c>
      <c r="AD6" s="11">
        <f>'AEO 37'!AE17/SUM('AEO 37'!AE16:AE17)*(1-AD2)</f>
        <v>1.1580545185232624E-2</v>
      </c>
      <c r="AE6" s="11">
        <f>'AEO 37'!AF17/SUM('AEO 37'!AF16:AF17)*(1-AE2)</f>
        <v>1.1679920036577834E-2</v>
      </c>
      <c r="AF6" s="11">
        <f>'AEO 37'!AG17/SUM('AEO 37'!AG16:AG17)*(1-AF2)</f>
        <v>1.1683998656490847E-2</v>
      </c>
      <c r="AG6" s="11">
        <f>'AEO 37'!AH17/SUM('AEO 37'!AH16:AH17)*(1-AG2)</f>
        <v>1.1227205743801703E-2</v>
      </c>
      <c r="AH6" s="11">
        <f>'AEO 37'!AI17/SUM('AEO 37'!AI16:AI17)*(1-AH2)</f>
        <v>9.5890503600429555E-3</v>
      </c>
      <c r="AI6" s="11">
        <f>'AEO 37'!AJ17/SUM('AEO 37'!AJ16:AJ17)*(1-AI2)</f>
        <v>7.7446264692721646E-3</v>
      </c>
      <c r="AJ6" s="11">
        <f>'AEO 37'!AK17/SUM('AEO 37'!AK16:AK17)*(1-AJ2)</f>
        <v>7.28909410352229E-3</v>
      </c>
    </row>
    <row r="7" spans="1:36" x14ac:dyDescent="0.2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A4" workbookViewId="0">
      <selection activeCell="B2" sqref="B2:AJ2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M40" sqref="M40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f>'BPoEFUbVT-mtrbks-psgr-gasveh'!B2</f>
        <v>0</v>
      </c>
      <c r="C2">
        <f>'BPoEFUbVT-mtrbks-psgr-gasveh'!C2</f>
        <v>0</v>
      </c>
      <c r="D2">
        <f>'BPoEFUbVT-mtrbks-psgr-gasveh'!D2</f>
        <v>0</v>
      </c>
      <c r="E2">
        <f>'BPoEFUbVT-mtrbks-psgr-gasveh'!E2</f>
        <v>0</v>
      </c>
      <c r="F2">
        <f>'BPoEFUbVT-mtrbks-psgr-gasveh'!F2</f>
        <v>0</v>
      </c>
      <c r="G2">
        <f>'BPoEFUbVT-mtrbks-psgr-gasveh'!G2</f>
        <v>0</v>
      </c>
      <c r="H2">
        <f>'BPoEFUbVT-mtrbks-psgr-gasveh'!H2</f>
        <v>0</v>
      </c>
      <c r="I2">
        <f>'BPoEFUbVT-mtrbks-psgr-gasveh'!I2</f>
        <v>0</v>
      </c>
      <c r="J2">
        <f>'BPoEFUbVT-mtrbks-psgr-gasveh'!J2</f>
        <v>0</v>
      </c>
      <c r="K2">
        <f>'BPoEFUbVT-mtrbks-psgr-gasveh'!K2</f>
        <v>0</v>
      </c>
      <c r="L2">
        <f>'BPoEFUbVT-mtrbks-psgr-gasveh'!L2</f>
        <v>0</v>
      </c>
      <c r="M2">
        <f>'BPoEFUbVT-mtrbks-psgr-gasveh'!M2</f>
        <v>0</v>
      </c>
      <c r="N2">
        <f>'BPoEFUbVT-mtrbks-psgr-gasveh'!N2</f>
        <v>0</v>
      </c>
      <c r="O2">
        <f>'BPoEFUbVT-mtrbks-psgr-gasveh'!O2</f>
        <v>0</v>
      </c>
      <c r="P2">
        <f>'BPoEFUbVT-mtrbks-psgr-gasveh'!P2</f>
        <v>0</v>
      </c>
      <c r="Q2">
        <f>'BPoEFUbVT-mtrbks-psgr-gasveh'!Q2</f>
        <v>0</v>
      </c>
      <c r="R2">
        <f>'BPoEFUbVT-mtrbks-psgr-gasveh'!R2</f>
        <v>0</v>
      </c>
      <c r="S2">
        <f>'BPoEFUbVT-mtrbks-psgr-gasveh'!S2</f>
        <v>0</v>
      </c>
      <c r="T2">
        <f>'BPoEFUbVT-mtrbks-psgr-gasveh'!T2</f>
        <v>0</v>
      </c>
      <c r="U2">
        <f>'BPoEFUbVT-mtrbks-psgr-gasveh'!U2</f>
        <v>0</v>
      </c>
      <c r="V2">
        <f>'BPoEFUbVT-mtrbks-psgr-gasveh'!V2</f>
        <v>0</v>
      </c>
      <c r="W2">
        <f>'BPoEFUbVT-mtrbks-psgr-gasveh'!W2</f>
        <v>0</v>
      </c>
      <c r="X2">
        <f>'BPoEFUbVT-mtrbks-psgr-gasveh'!X2</f>
        <v>0</v>
      </c>
      <c r="Y2">
        <f>'BPoEFUbVT-mtrbks-psgr-gasveh'!Y2</f>
        <v>0</v>
      </c>
      <c r="Z2">
        <f>'BPoEFUbVT-mtrbks-psgr-gasveh'!Z2</f>
        <v>0</v>
      </c>
      <c r="AA2">
        <f>'BPoEFUbVT-mtrbks-psgr-gasveh'!AA2</f>
        <v>0</v>
      </c>
      <c r="AB2">
        <f>'BPoEFUbVT-mtrbks-psgr-gasveh'!AB2</f>
        <v>0</v>
      </c>
      <c r="AC2">
        <f>'BPoEFUbVT-mtrbks-psgr-gasveh'!AC2</f>
        <v>0</v>
      </c>
      <c r="AD2">
        <f>'BPoEFUbVT-mtrbks-psgr-gasveh'!AD2</f>
        <v>0</v>
      </c>
      <c r="AE2">
        <f>'BPoEFUbVT-mtrbks-psgr-gasveh'!AE2</f>
        <v>0</v>
      </c>
      <c r="AF2">
        <f>'BPoEFUbVT-mtrbks-psgr-gasveh'!AF2</f>
        <v>0</v>
      </c>
      <c r="AG2">
        <f>'BPoEFUbVT-mtrbks-psgr-gasveh'!AG2</f>
        <v>0</v>
      </c>
      <c r="AH2">
        <f>'BPoEFUbVT-mtrbks-psgr-gasveh'!AH2</f>
        <v>0</v>
      </c>
      <c r="AI2">
        <f>'BPoEFUbVT-mtrbks-psgr-gasveh'!AI2</f>
        <v>0</v>
      </c>
      <c r="AJ2">
        <f>'BPoEFUbVT-mtrbks-psgr-gasveh'!AJ2</f>
        <v>0</v>
      </c>
    </row>
    <row r="3" spans="1:36" x14ac:dyDescent="0.25">
      <c r="A3" t="s">
        <v>150</v>
      </c>
      <c r="B3">
        <f>'BPoEFUbVT-mtrbks-psgr-gasveh'!B3</f>
        <v>0</v>
      </c>
      <c r="C3">
        <f>'BPoEFUbVT-mtrbks-psgr-gasveh'!C3</f>
        <v>0</v>
      </c>
      <c r="D3">
        <f>'BPoEFUbVT-mtrbks-psgr-gasveh'!D3</f>
        <v>0</v>
      </c>
      <c r="E3">
        <f>'BPoEFUbVT-mtrbks-psgr-gasveh'!E3</f>
        <v>0</v>
      </c>
      <c r="F3">
        <f>'BPoEFUbVT-mtrbks-psgr-gasveh'!F3</f>
        <v>0</v>
      </c>
      <c r="G3">
        <f>'BPoEFUbVT-mtrbks-psgr-gasveh'!G3</f>
        <v>0</v>
      </c>
      <c r="H3">
        <f>'BPoEFUbVT-mtrbks-psgr-gasveh'!H3</f>
        <v>0</v>
      </c>
      <c r="I3">
        <f>'BPoEFUbVT-mtrbks-psgr-gasveh'!I3</f>
        <v>0</v>
      </c>
      <c r="J3">
        <f>'BPoEFUbVT-mtrbks-psgr-gasveh'!J3</f>
        <v>0</v>
      </c>
      <c r="K3">
        <f>'BPoEFUbVT-mtrbks-psgr-gasveh'!K3</f>
        <v>0</v>
      </c>
      <c r="L3">
        <f>'BPoEFUbVT-mtrbks-psgr-gasveh'!L3</f>
        <v>0</v>
      </c>
      <c r="M3">
        <f>'BPoEFUbVT-mtrbks-psgr-gasveh'!M3</f>
        <v>0</v>
      </c>
      <c r="N3">
        <f>'BPoEFUbVT-mtrbks-psgr-gasveh'!N3</f>
        <v>0</v>
      </c>
      <c r="O3">
        <f>'BPoEFUbVT-mtrbks-psgr-gasveh'!O3</f>
        <v>0</v>
      </c>
      <c r="P3">
        <f>'BPoEFUbVT-mtrbks-psgr-gasveh'!P3</f>
        <v>0</v>
      </c>
      <c r="Q3">
        <f>'BPoEFUbVT-mtrbks-psgr-gasveh'!Q3</f>
        <v>0</v>
      </c>
      <c r="R3">
        <f>'BPoEFUbVT-mtrbks-psgr-gasveh'!R3</f>
        <v>0</v>
      </c>
      <c r="S3">
        <f>'BPoEFUbVT-mtrbks-psgr-gasveh'!S3</f>
        <v>0</v>
      </c>
      <c r="T3">
        <f>'BPoEFUbVT-mtrbks-psgr-gasveh'!T3</f>
        <v>0</v>
      </c>
      <c r="U3">
        <f>'BPoEFUbVT-mtrbks-psgr-gasveh'!U3</f>
        <v>0</v>
      </c>
      <c r="V3">
        <f>'BPoEFUbVT-mtrbks-psgr-gasveh'!V3</f>
        <v>0</v>
      </c>
      <c r="W3">
        <f>'BPoEFUbVT-mtrbks-psgr-gasveh'!W3</f>
        <v>0</v>
      </c>
      <c r="X3">
        <f>'BPoEFUbVT-mtrbks-psgr-gasveh'!X3</f>
        <v>0</v>
      </c>
      <c r="Y3">
        <f>'BPoEFUbVT-mtrbks-psgr-gasveh'!Y3</f>
        <v>0</v>
      </c>
      <c r="Z3">
        <f>'BPoEFUbVT-mtrbks-psgr-gasveh'!Z3</f>
        <v>0</v>
      </c>
      <c r="AA3">
        <f>'BPoEFUbVT-mtrbks-psgr-gasveh'!AA3</f>
        <v>0</v>
      </c>
      <c r="AB3">
        <f>'BPoEFUbVT-mtrbks-psgr-gasveh'!AB3</f>
        <v>0</v>
      </c>
      <c r="AC3">
        <f>'BPoEFUbVT-mtrbks-psgr-gasveh'!AC3</f>
        <v>0</v>
      </c>
      <c r="AD3">
        <f>'BPoEFUbVT-mtrbks-psgr-gasveh'!AD3</f>
        <v>0</v>
      </c>
      <c r="AE3">
        <f>'BPoEFUbVT-mtrbks-psgr-gasveh'!AE3</f>
        <v>0</v>
      </c>
      <c r="AF3">
        <f>'BPoEFUbVT-mtrbks-psgr-gasveh'!AF3</f>
        <v>0</v>
      </c>
      <c r="AG3">
        <f>'BPoEFUbVT-mtrbks-psgr-gasveh'!AG3</f>
        <v>0</v>
      </c>
      <c r="AH3">
        <f>'BPoEFUbVT-mtrbks-psgr-gasveh'!AH3</f>
        <v>0</v>
      </c>
      <c r="AI3">
        <f>'BPoEFUbVT-mtrbks-psgr-gasveh'!AI3</f>
        <v>0</v>
      </c>
      <c r="AJ3">
        <f>'BPoEFUbVT-mtrbks-psgr-gasveh'!AJ3</f>
        <v>0</v>
      </c>
    </row>
    <row r="4" spans="1:36" x14ac:dyDescent="0.25">
      <c r="A4" t="s">
        <v>151</v>
      </c>
      <c r="B4">
        <f>'BPoEFUbVT-mtrbks-psgr-gasveh'!B4</f>
        <v>0.99944971582225195</v>
      </c>
      <c r="C4">
        <f>'BPoEFUbVT-mtrbks-psgr-gasveh'!C4</f>
        <v>0.99933496497326824</v>
      </c>
      <c r="D4">
        <f>'BPoEFUbVT-mtrbks-psgr-gasveh'!D4</f>
        <v>0.99742506730423242</v>
      </c>
      <c r="E4">
        <f>'BPoEFUbVT-mtrbks-psgr-gasveh'!E4</f>
        <v>0.99660907149614941</v>
      </c>
      <c r="F4">
        <f>'BPoEFUbVT-mtrbks-psgr-gasveh'!F4</f>
        <v>0.99588884515604814</v>
      </c>
      <c r="G4">
        <f>'BPoEFUbVT-mtrbks-psgr-gasveh'!G4</f>
        <v>0.99500455414880429</v>
      </c>
      <c r="H4">
        <f>'BPoEFUbVT-mtrbks-psgr-gasveh'!H4</f>
        <v>0.99347034486407082</v>
      </c>
      <c r="I4">
        <f>'BPoEFUbVT-mtrbks-psgr-gasveh'!I4</f>
        <v>0.99035035632352708</v>
      </c>
      <c r="J4">
        <f>'BPoEFUbVT-mtrbks-psgr-gasveh'!J4</f>
        <v>0.98696289857260822</v>
      </c>
      <c r="K4">
        <f>'BPoEFUbVT-mtrbks-psgr-gasveh'!K4</f>
        <v>0.98287097005305768</v>
      </c>
      <c r="L4">
        <f>'BPoEFUbVT-mtrbks-psgr-gasveh'!L4</f>
        <v>0.98152086487699963</v>
      </c>
      <c r="M4">
        <f>'BPoEFUbVT-mtrbks-psgr-gasveh'!M4</f>
        <v>0.97909633056886092</v>
      </c>
      <c r="N4">
        <f>'BPoEFUbVT-mtrbks-psgr-gasveh'!N4</f>
        <v>0.9777206519392333</v>
      </c>
      <c r="O4">
        <f>'BPoEFUbVT-mtrbks-psgr-gasveh'!O4</f>
        <v>0.97659816667121835</v>
      </c>
      <c r="P4">
        <f>'BPoEFUbVT-mtrbks-psgr-gasveh'!P4</f>
        <v>0.97543215657560289</v>
      </c>
      <c r="Q4">
        <f>'BPoEFUbVT-mtrbks-psgr-gasveh'!Q4</f>
        <v>0.97608651777317557</v>
      </c>
      <c r="R4">
        <f>'BPoEFUbVT-mtrbks-psgr-gasveh'!R4</f>
        <v>0.97574055799532866</v>
      </c>
      <c r="S4">
        <f>'BPoEFUbVT-mtrbks-psgr-gasveh'!S4</f>
        <v>0.97426966427189199</v>
      </c>
      <c r="T4">
        <f>'BPoEFUbVT-mtrbks-psgr-gasveh'!T4</f>
        <v>0.97271966154412004</v>
      </c>
      <c r="U4">
        <f>'BPoEFUbVT-mtrbks-psgr-gasveh'!U4</f>
        <v>0.97121915134178183</v>
      </c>
      <c r="V4">
        <f>'BPoEFUbVT-mtrbks-psgr-gasveh'!V4</f>
        <v>0.97041789659871591</v>
      </c>
      <c r="W4">
        <f>'BPoEFUbVT-mtrbks-psgr-gasveh'!W4</f>
        <v>0.96963876861028453</v>
      </c>
      <c r="X4">
        <f>'BPoEFUbVT-mtrbks-psgr-gasveh'!X4</f>
        <v>0.96914240373045957</v>
      </c>
      <c r="Y4">
        <f>'BPoEFUbVT-mtrbks-psgr-gasveh'!Y4</f>
        <v>0.96910607377582325</v>
      </c>
      <c r="Z4">
        <f>'BPoEFUbVT-mtrbks-psgr-gasveh'!Z4</f>
        <v>0.9695402661776078</v>
      </c>
      <c r="AA4">
        <f>'BPoEFUbVT-mtrbks-psgr-gasveh'!AA4</f>
        <v>0.97029426497167581</v>
      </c>
      <c r="AB4">
        <f>'BPoEFUbVT-mtrbks-psgr-gasveh'!AB4</f>
        <v>0.9712639100841135</v>
      </c>
      <c r="AC4">
        <f>'BPoEFUbVT-mtrbks-psgr-gasveh'!AC4</f>
        <v>0.97232039179903629</v>
      </c>
      <c r="AD4">
        <f>'BPoEFUbVT-mtrbks-psgr-gasveh'!AD4</f>
        <v>0.97426545514392748</v>
      </c>
      <c r="AE4">
        <f>'BPoEFUbVT-mtrbks-psgr-gasveh'!AE4</f>
        <v>0.97404462214093812</v>
      </c>
      <c r="AF4">
        <f>'BPoEFUbVT-mtrbks-psgr-gasveh'!AF4</f>
        <v>0.97403555854113144</v>
      </c>
      <c r="AG4">
        <f>'BPoEFUbVT-mtrbks-psgr-gasveh'!AG4</f>
        <v>0.97505065390266288</v>
      </c>
      <c r="AH4">
        <f>'BPoEFUbVT-mtrbks-psgr-gasveh'!AH4</f>
        <v>0.97869099919990443</v>
      </c>
      <c r="AI4">
        <f>'BPoEFUbVT-mtrbks-psgr-gasveh'!AI4</f>
        <v>0.98278971895717304</v>
      </c>
      <c r="AJ4">
        <f>'BPoEFUbVT-mtrbks-psgr-gasveh'!AJ4</f>
        <v>0.98380201310328375</v>
      </c>
    </row>
    <row r="5" spans="1:36" x14ac:dyDescent="0.25">
      <c r="A5" t="s">
        <v>152</v>
      </c>
      <c r="B5">
        <f>'BPoEFUbVT-mtrbks-psgr-gasveh'!B5</f>
        <v>0</v>
      </c>
      <c r="C5">
        <f>'BPoEFUbVT-mtrbks-psgr-gasveh'!C5</f>
        <v>0</v>
      </c>
      <c r="D5">
        <f>'BPoEFUbVT-mtrbks-psgr-gasveh'!D5</f>
        <v>0</v>
      </c>
      <c r="E5">
        <f>'BPoEFUbVT-mtrbks-psgr-gasveh'!E5</f>
        <v>0</v>
      </c>
      <c r="F5">
        <f>'BPoEFUbVT-mtrbks-psgr-gasveh'!F5</f>
        <v>0</v>
      </c>
      <c r="G5">
        <f>'BPoEFUbVT-mtrbks-psgr-gasveh'!G5</f>
        <v>0</v>
      </c>
      <c r="H5">
        <f>'BPoEFUbVT-mtrbks-psgr-gasveh'!H5</f>
        <v>0</v>
      </c>
      <c r="I5">
        <f>'BPoEFUbVT-mtrbks-psgr-gasveh'!I5</f>
        <v>0</v>
      </c>
      <c r="J5">
        <f>'BPoEFUbVT-mtrbks-psgr-gasveh'!J5</f>
        <v>0</v>
      </c>
      <c r="K5">
        <f>'BPoEFUbVT-mtrbks-psgr-gasveh'!K5</f>
        <v>0</v>
      </c>
      <c r="L5">
        <f>'BPoEFUbVT-mtrbks-psgr-gasveh'!L5</f>
        <v>0</v>
      </c>
      <c r="M5">
        <f>'BPoEFUbVT-mtrbks-psgr-gasveh'!M5</f>
        <v>0</v>
      </c>
      <c r="N5">
        <f>'BPoEFUbVT-mtrbks-psgr-gasveh'!N5</f>
        <v>0</v>
      </c>
      <c r="O5">
        <f>'BPoEFUbVT-mtrbks-psgr-gasveh'!O5</f>
        <v>0</v>
      </c>
      <c r="P5">
        <f>'BPoEFUbVT-mtrbks-psgr-gasveh'!P5</f>
        <v>0</v>
      </c>
      <c r="Q5">
        <f>'BPoEFUbVT-mtrbks-psgr-gasveh'!Q5</f>
        <v>0</v>
      </c>
      <c r="R5">
        <f>'BPoEFUbVT-mtrbks-psgr-gasveh'!R5</f>
        <v>0</v>
      </c>
      <c r="S5">
        <f>'BPoEFUbVT-mtrbks-psgr-gasveh'!S5</f>
        <v>0</v>
      </c>
      <c r="T5">
        <f>'BPoEFUbVT-mtrbks-psgr-gasveh'!T5</f>
        <v>0</v>
      </c>
      <c r="U5">
        <f>'BPoEFUbVT-mtrbks-psgr-gasveh'!U5</f>
        <v>0</v>
      </c>
      <c r="V5">
        <f>'BPoEFUbVT-mtrbks-psgr-gasveh'!V5</f>
        <v>0</v>
      </c>
      <c r="W5">
        <f>'BPoEFUbVT-mtrbks-psgr-gasveh'!W5</f>
        <v>0</v>
      </c>
      <c r="X5">
        <f>'BPoEFUbVT-mtrbks-psgr-gasveh'!X5</f>
        <v>0</v>
      </c>
      <c r="Y5">
        <f>'BPoEFUbVT-mtrbks-psgr-gasveh'!Y5</f>
        <v>0</v>
      </c>
      <c r="Z5">
        <f>'BPoEFUbVT-mtrbks-psgr-gasveh'!Z5</f>
        <v>0</v>
      </c>
      <c r="AA5">
        <f>'BPoEFUbVT-mtrbks-psgr-gasveh'!AA5</f>
        <v>0</v>
      </c>
      <c r="AB5">
        <f>'BPoEFUbVT-mtrbks-psgr-gasveh'!AB5</f>
        <v>0</v>
      </c>
      <c r="AC5">
        <f>'BPoEFUbVT-mtrbks-psgr-gasveh'!AC5</f>
        <v>0</v>
      </c>
      <c r="AD5">
        <f>'BPoEFUbVT-mtrbks-psgr-gasveh'!AD5</f>
        <v>0</v>
      </c>
      <c r="AE5">
        <f>'BPoEFUbVT-mtrbks-psgr-gasveh'!AE5</f>
        <v>0</v>
      </c>
      <c r="AF5">
        <f>'BPoEFUbVT-mtrbks-psgr-gasveh'!AF5</f>
        <v>0</v>
      </c>
      <c r="AG5">
        <f>'BPoEFUbVT-mtrbks-psgr-gasveh'!AG5</f>
        <v>0</v>
      </c>
      <c r="AH5">
        <f>'BPoEFUbVT-mtrbks-psgr-gasveh'!AH5</f>
        <v>0</v>
      </c>
      <c r="AI5">
        <f>'BPoEFUbVT-mtrbks-psgr-gasveh'!AI5</f>
        <v>0</v>
      </c>
      <c r="AJ5">
        <f>'BPoEFUbVT-mtrbks-psgr-gasveh'!AJ5</f>
        <v>0</v>
      </c>
    </row>
    <row r="6" spans="1:36" x14ac:dyDescent="0.25">
      <c r="A6" t="s">
        <v>153</v>
      </c>
      <c r="B6">
        <f>'BPoEFUbVT-mtrbks-psgr-gasveh'!B6</f>
        <v>5.5028417774808573E-4</v>
      </c>
      <c r="C6">
        <f>'BPoEFUbVT-mtrbks-psgr-gasveh'!C6</f>
        <v>6.6503502673177989E-4</v>
      </c>
      <c r="D6">
        <f>'BPoEFUbVT-mtrbks-psgr-gasveh'!D6</f>
        <v>2.5749326957674743E-3</v>
      </c>
      <c r="E6">
        <f>'BPoEFUbVT-mtrbks-psgr-gasveh'!E6</f>
        <v>3.3909285038505174E-3</v>
      </c>
      <c r="F6">
        <f>'BPoEFUbVT-mtrbks-psgr-gasveh'!F6</f>
        <v>4.1111548439518161E-3</v>
      </c>
      <c r="G6">
        <f>'BPoEFUbVT-mtrbks-psgr-gasveh'!G6</f>
        <v>4.9954458511957791E-3</v>
      </c>
      <c r="H6">
        <f>'BPoEFUbVT-mtrbks-psgr-gasveh'!H6</f>
        <v>6.5296551359291313E-3</v>
      </c>
      <c r="I6">
        <f>'BPoEFUbVT-mtrbks-psgr-gasveh'!I6</f>
        <v>9.6496436764728806E-3</v>
      </c>
      <c r="J6">
        <f>'BPoEFUbVT-mtrbks-psgr-gasveh'!J6</f>
        <v>1.3037101427391765E-2</v>
      </c>
      <c r="K6">
        <f>'BPoEFUbVT-mtrbks-psgr-gasveh'!K6</f>
        <v>1.7129029946942351E-2</v>
      </c>
      <c r="L6">
        <f>'BPoEFUbVT-mtrbks-psgr-gasveh'!L6</f>
        <v>1.8479135123000361E-2</v>
      </c>
      <c r="M6">
        <f>'BPoEFUbVT-mtrbks-psgr-gasveh'!M6</f>
        <v>2.0903669431139058E-2</v>
      </c>
      <c r="N6">
        <f>'BPoEFUbVT-mtrbks-psgr-gasveh'!N6</f>
        <v>2.2279348060766719E-2</v>
      </c>
      <c r="O6">
        <f>'BPoEFUbVT-mtrbks-psgr-gasveh'!O6</f>
        <v>2.3401833328781534E-2</v>
      </c>
      <c r="P6">
        <f>'BPoEFUbVT-mtrbks-psgr-gasveh'!P6</f>
        <v>2.4567843424397159E-2</v>
      </c>
      <c r="Q6">
        <f>'BPoEFUbVT-mtrbks-psgr-gasveh'!Q6</f>
        <v>2.3913482226824379E-2</v>
      </c>
      <c r="R6">
        <f>'BPoEFUbVT-mtrbks-psgr-gasveh'!R6</f>
        <v>2.4259442004671328E-2</v>
      </c>
      <c r="S6">
        <f>'BPoEFUbVT-mtrbks-psgr-gasveh'!S6</f>
        <v>2.5730335728108067E-2</v>
      </c>
      <c r="T6">
        <f>'BPoEFUbVT-mtrbks-psgr-gasveh'!T6</f>
        <v>2.7280338455879946E-2</v>
      </c>
      <c r="U6">
        <f>'BPoEFUbVT-mtrbks-psgr-gasveh'!U6</f>
        <v>2.8780848658218144E-2</v>
      </c>
      <c r="V6">
        <f>'BPoEFUbVT-mtrbks-psgr-gasveh'!V6</f>
        <v>2.9582103401284008E-2</v>
      </c>
      <c r="W6">
        <f>'BPoEFUbVT-mtrbks-psgr-gasveh'!W6</f>
        <v>3.036123138971538E-2</v>
      </c>
      <c r="X6">
        <f>'BPoEFUbVT-mtrbks-psgr-gasveh'!X6</f>
        <v>3.0857596269540405E-2</v>
      </c>
      <c r="Y6">
        <f>'BPoEFUbVT-mtrbks-psgr-gasveh'!Y6</f>
        <v>3.0893926224176645E-2</v>
      </c>
      <c r="Z6">
        <f>'BPoEFUbVT-mtrbks-psgr-gasveh'!Z6</f>
        <v>3.0459733822392254E-2</v>
      </c>
      <c r="AA6">
        <f>'BPoEFUbVT-mtrbks-psgr-gasveh'!AA6</f>
        <v>2.9705735028324146E-2</v>
      </c>
      <c r="AB6">
        <f>'BPoEFUbVT-mtrbks-psgr-gasveh'!AB6</f>
        <v>2.873608991588639E-2</v>
      </c>
      <c r="AC6">
        <f>'BPoEFUbVT-mtrbks-psgr-gasveh'!AC6</f>
        <v>2.7679608200963629E-2</v>
      </c>
      <c r="AD6">
        <f>'BPoEFUbVT-mtrbks-psgr-gasveh'!AD6</f>
        <v>2.5734544856072499E-2</v>
      </c>
      <c r="AE6">
        <f>'BPoEFUbVT-mtrbks-psgr-gasveh'!AE6</f>
        <v>2.5955377859061858E-2</v>
      </c>
      <c r="AF6">
        <f>'BPoEFUbVT-mtrbks-psgr-gasveh'!AF6</f>
        <v>2.5964441458868552E-2</v>
      </c>
      <c r="AG6">
        <f>'BPoEFUbVT-mtrbks-psgr-gasveh'!AG6</f>
        <v>2.4949346097337122E-2</v>
      </c>
      <c r="AH6">
        <f>'BPoEFUbVT-mtrbks-psgr-gasveh'!AH6</f>
        <v>2.130900080009546E-2</v>
      </c>
      <c r="AI6">
        <f>'BPoEFUbVT-mtrbks-psgr-gasveh'!AI6</f>
        <v>1.7210281042827034E-2</v>
      </c>
      <c r="AJ6">
        <f>'BPoEFUbVT-mtrbks-psgr-gasveh'!AJ6</f>
        <v>1.6197986896716202E-2</v>
      </c>
    </row>
    <row r="7" spans="1:36" x14ac:dyDescent="0.25">
      <c r="A7" t="s">
        <v>156</v>
      </c>
      <c r="B7">
        <f>'BPoEFUbVT-mtrbks-psgr-gasveh'!B7</f>
        <v>0</v>
      </c>
      <c r="C7">
        <f>'BPoEFUbVT-mtrbks-psgr-gasveh'!C7</f>
        <v>0</v>
      </c>
      <c r="D7">
        <f>'BPoEFUbVT-mtrbks-psgr-gasveh'!D7</f>
        <v>0</v>
      </c>
      <c r="E7">
        <f>'BPoEFUbVT-mtrbks-psgr-gasveh'!E7</f>
        <v>0</v>
      </c>
      <c r="F7">
        <f>'BPoEFUbVT-mtrbks-psgr-gasveh'!F7</f>
        <v>0</v>
      </c>
      <c r="G7">
        <f>'BPoEFUbVT-mtrbks-psgr-gasveh'!G7</f>
        <v>0</v>
      </c>
      <c r="H7">
        <f>'BPoEFUbVT-mtrbks-psgr-gasveh'!H7</f>
        <v>0</v>
      </c>
      <c r="I7">
        <f>'BPoEFUbVT-mtrbks-psgr-gasveh'!I7</f>
        <v>0</v>
      </c>
      <c r="J7">
        <f>'BPoEFUbVT-mtrbks-psgr-gasveh'!J7</f>
        <v>0</v>
      </c>
      <c r="K7">
        <f>'BPoEFUbVT-mtrbks-psgr-gasveh'!K7</f>
        <v>0</v>
      </c>
      <c r="L7">
        <f>'BPoEFUbVT-mtrbks-psgr-gasveh'!L7</f>
        <v>0</v>
      </c>
      <c r="M7">
        <f>'BPoEFUbVT-mtrbks-psgr-gasveh'!M7</f>
        <v>0</v>
      </c>
      <c r="N7">
        <f>'BPoEFUbVT-mtrbks-psgr-gasveh'!N7</f>
        <v>0</v>
      </c>
      <c r="O7">
        <f>'BPoEFUbVT-mtrbks-psgr-gasveh'!O7</f>
        <v>0</v>
      </c>
      <c r="P7">
        <f>'BPoEFUbVT-mtrbks-psgr-gasveh'!P7</f>
        <v>0</v>
      </c>
      <c r="Q7">
        <f>'BPoEFUbVT-mtrbks-psgr-gasveh'!Q7</f>
        <v>0</v>
      </c>
      <c r="R7">
        <f>'BPoEFUbVT-mtrbks-psgr-gasveh'!R7</f>
        <v>0</v>
      </c>
      <c r="S7">
        <f>'BPoEFUbVT-mtrbks-psgr-gasveh'!S7</f>
        <v>0</v>
      </c>
      <c r="T7">
        <f>'BPoEFUbVT-mtrbks-psgr-gasveh'!T7</f>
        <v>0</v>
      </c>
      <c r="U7">
        <f>'BPoEFUbVT-mtrbks-psgr-gasveh'!U7</f>
        <v>0</v>
      </c>
      <c r="V7">
        <f>'BPoEFUbVT-mtrbks-psgr-gasveh'!V7</f>
        <v>0</v>
      </c>
      <c r="W7">
        <f>'BPoEFUbVT-mtrbks-psgr-gasveh'!W7</f>
        <v>0</v>
      </c>
      <c r="X7">
        <f>'BPoEFUbVT-mtrbks-psgr-gasveh'!X7</f>
        <v>0</v>
      </c>
      <c r="Y7">
        <f>'BPoEFUbVT-mtrbks-psgr-gasveh'!Y7</f>
        <v>0</v>
      </c>
      <c r="Z7">
        <f>'BPoEFUbVT-mtrbks-psgr-gasveh'!Z7</f>
        <v>0</v>
      </c>
      <c r="AA7">
        <f>'BPoEFUbVT-mtrbks-psgr-gasveh'!AA7</f>
        <v>0</v>
      </c>
      <c r="AB7">
        <f>'BPoEFUbVT-mtrbks-psgr-gasveh'!AB7</f>
        <v>0</v>
      </c>
      <c r="AC7">
        <f>'BPoEFUbVT-mtrbks-psgr-gasveh'!AC7</f>
        <v>0</v>
      </c>
      <c r="AD7">
        <f>'BPoEFUbVT-mtrbks-psgr-gasveh'!AD7</f>
        <v>0</v>
      </c>
      <c r="AE7">
        <f>'BPoEFUbVT-mtrbks-psgr-gasveh'!AE7</f>
        <v>0</v>
      </c>
      <c r="AF7">
        <f>'BPoEFUbVT-mtrbks-psgr-gasveh'!AF7</f>
        <v>0</v>
      </c>
      <c r="AG7">
        <f>'BPoEFUbVT-mtrbks-psgr-gasveh'!AG7</f>
        <v>0</v>
      </c>
      <c r="AH7">
        <f>'BPoEFUbVT-mtrbks-psgr-gasveh'!AH7</f>
        <v>0</v>
      </c>
      <c r="AI7">
        <f>'BPoEFUbVT-mtrbks-psgr-gasveh'!AI7</f>
        <v>0</v>
      </c>
      <c r="AJ7">
        <f>'BPoEFUbVT-mtrbks-psgr-gasveh'!AJ7</f>
        <v>0</v>
      </c>
    </row>
    <row r="8" spans="1:36" x14ac:dyDescent="0.25">
      <c r="A8" t="s">
        <v>155</v>
      </c>
      <c r="B8">
        <f>'BPoEFUbVT-mtrbks-psgr-gasveh'!B8</f>
        <v>0</v>
      </c>
      <c r="C8">
        <f>'BPoEFUbVT-mtrbks-psgr-gasveh'!C8</f>
        <v>0</v>
      </c>
      <c r="D8">
        <f>'BPoEFUbVT-mtrbks-psgr-gasveh'!D8</f>
        <v>0</v>
      </c>
      <c r="E8">
        <f>'BPoEFUbVT-mtrbks-psgr-gasveh'!E8</f>
        <v>0</v>
      </c>
      <c r="F8">
        <f>'BPoEFUbVT-mtrbks-psgr-gasveh'!F8</f>
        <v>0</v>
      </c>
      <c r="G8">
        <f>'BPoEFUbVT-mtrbks-psgr-gasveh'!G8</f>
        <v>0</v>
      </c>
      <c r="H8">
        <f>'BPoEFUbVT-mtrbks-psgr-gasveh'!H8</f>
        <v>0</v>
      </c>
      <c r="I8">
        <f>'BPoEFUbVT-mtrbks-psgr-gasveh'!I8</f>
        <v>0</v>
      </c>
      <c r="J8">
        <f>'BPoEFUbVT-mtrbks-psgr-gasveh'!J8</f>
        <v>0</v>
      </c>
      <c r="K8">
        <f>'BPoEFUbVT-mtrbks-psgr-gasveh'!K8</f>
        <v>0</v>
      </c>
      <c r="L8">
        <f>'BPoEFUbVT-mtrbks-psgr-gasveh'!L8</f>
        <v>0</v>
      </c>
      <c r="M8">
        <f>'BPoEFUbVT-mtrbks-psgr-gasveh'!M8</f>
        <v>0</v>
      </c>
      <c r="N8">
        <f>'BPoEFUbVT-mtrbks-psgr-gasveh'!N8</f>
        <v>0</v>
      </c>
      <c r="O8">
        <f>'BPoEFUbVT-mtrbks-psgr-gasveh'!O8</f>
        <v>0</v>
      </c>
      <c r="P8">
        <f>'BPoEFUbVT-mtrbks-psgr-gasveh'!P8</f>
        <v>0</v>
      </c>
      <c r="Q8">
        <f>'BPoEFUbVT-mtrbks-psgr-gasveh'!Q8</f>
        <v>0</v>
      </c>
      <c r="R8">
        <f>'BPoEFUbVT-mtrbks-psgr-gasveh'!R8</f>
        <v>0</v>
      </c>
      <c r="S8">
        <f>'BPoEFUbVT-mtrbks-psgr-gasveh'!S8</f>
        <v>0</v>
      </c>
      <c r="T8">
        <f>'BPoEFUbVT-mtrbks-psgr-gasveh'!T8</f>
        <v>0</v>
      </c>
      <c r="U8">
        <f>'BPoEFUbVT-mtrbks-psgr-gasveh'!U8</f>
        <v>0</v>
      </c>
      <c r="V8">
        <f>'BPoEFUbVT-mtrbks-psgr-gasveh'!V8</f>
        <v>0</v>
      </c>
      <c r="W8">
        <f>'BPoEFUbVT-mtrbks-psgr-gasveh'!W8</f>
        <v>0</v>
      </c>
      <c r="X8">
        <f>'BPoEFUbVT-mtrbks-psgr-gasveh'!X8</f>
        <v>0</v>
      </c>
      <c r="Y8">
        <f>'BPoEFUbVT-mtrbks-psgr-gasveh'!Y8</f>
        <v>0</v>
      </c>
      <c r="Z8">
        <f>'BPoEFUbVT-mtrbks-psgr-gasveh'!Z8</f>
        <v>0</v>
      </c>
      <c r="AA8">
        <f>'BPoEFUbVT-mtrbks-psgr-gasveh'!AA8</f>
        <v>0</v>
      </c>
      <c r="AB8">
        <f>'BPoEFUbVT-mtrbks-psgr-gasveh'!AB8</f>
        <v>0</v>
      </c>
      <c r="AC8">
        <f>'BPoEFUbVT-mtrbks-psgr-gasveh'!AC8</f>
        <v>0</v>
      </c>
      <c r="AD8">
        <f>'BPoEFUbVT-mtrbks-psgr-gasveh'!AD8</f>
        <v>0</v>
      </c>
      <c r="AE8">
        <f>'BPoEFUbVT-mtrbks-psgr-gasveh'!AE8</f>
        <v>0</v>
      </c>
      <c r="AF8">
        <f>'BPoEFUbVT-mtrbks-psgr-gasveh'!AF8</f>
        <v>0</v>
      </c>
      <c r="AG8">
        <f>'BPoEFUbVT-mtrbks-psgr-gasveh'!AG8</f>
        <v>0</v>
      </c>
      <c r="AH8">
        <f>'BPoEFUbVT-mtrbks-psgr-gasveh'!AH8</f>
        <v>0</v>
      </c>
      <c r="AI8">
        <f>'BPoEFUbVT-mtrbks-psgr-gasveh'!AI8</f>
        <v>0</v>
      </c>
      <c r="AJ8">
        <f>'BPoEFUbVT-mtrbks-psgr-gasveh'!AJ8</f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topLeftCell="J1" workbookViewId="0">
      <selection activeCell="V40" sqref="V40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f>'BPoEFUbVT-mtrbks-psgr-dslveh'!B2</f>
        <v>0</v>
      </c>
      <c r="C2">
        <f>'BPoEFUbVT-mtrbks-psgr-dslveh'!C2</f>
        <v>0</v>
      </c>
      <c r="D2">
        <f>'BPoEFUbVT-mtrbks-psgr-dslveh'!D2</f>
        <v>0</v>
      </c>
      <c r="E2">
        <f>'BPoEFUbVT-mtrbks-psgr-dslveh'!E2</f>
        <v>0</v>
      </c>
      <c r="F2">
        <f>'BPoEFUbVT-mtrbks-psgr-dslveh'!F2</f>
        <v>0</v>
      </c>
      <c r="G2">
        <f>'BPoEFUbVT-mtrbks-psgr-dslveh'!G2</f>
        <v>0</v>
      </c>
      <c r="H2">
        <f>'BPoEFUbVT-mtrbks-psgr-dslveh'!H2</f>
        <v>0</v>
      </c>
      <c r="I2">
        <f>'BPoEFUbVT-mtrbks-psgr-dslveh'!I2</f>
        <v>0</v>
      </c>
      <c r="J2">
        <f>'BPoEFUbVT-mtrbks-psgr-dslveh'!J2</f>
        <v>0</v>
      </c>
      <c r="K2">
        <f>'BPoEFUbVT-mtrbks-psgr-dslveh'!K2</f>
        <v>0</v>
      </c>
      <c r="L2">
        <f>'BPoEFUbVT-mtrbks-psgr-dslveh'!L2</f>
        <v>0</v>
      </c>
      <c r="M2">
        <f>'BPoEFUbVT-mtrbks-psgr-dslveh'!M2</f>
        <v>0</v>
      </c>
      <c r="N2">
        <f>'BPoEFUbVT-mtrbks-psgr-dslveh'!N2</f>
        <v>0</v>
      </c>
      <c r="O2">
        <f>'BPoEFUbVT-mtrbks-psgr-dslveh'!O2</f>
        <v>0</v>
      </c>
      <c r="P2">
        <f>'BPoEFUbVT-mtrbks-psgr-dslveh'!P2</f>
        <v>0</v>
      </c>
      <c r="Q2">
        <f>'BPoEFUbVT-mtrbks-psgr-dslveh'!Q2</f>
        <v>0</v>
      </c>
      <c r="R2">
        <f>'BPoEFUbVT-mtrbks-psgr-dslveh'!R2</f>
        <v>0</v>
      </c>
      <c r="S2">
        <f>'BPoEFUbVT-mtrbks-psgr-dslveh'!S2</f>
        <v>0</v>
      </c>
      <c r="T2">
        <f>'BPoEFUbVT-mtrbks-psgr-dslveh'!T2</f>
        <v>0</v>
      </c>
      <c r="U2">
        <f>'BPoEFUbVT-mtrbks-psgr-dslveh'!U2</f>
        <v>0</v>
      </c>
      <c r="V2">
        <f>'BPoEFUbVT-mtrbks-psgr-dslveh'!V2</f>
        <v>0</v>
      </c>
      <c r="W2">
        <f>'BPoEFUbVT-mtrbks-psgr-dslveh'!W2</f>
        <v>0</v>
      </c>
      <c r="X2">
        <f>'BPoEFUbVT-mtrbks-psgr-dslveh'!X2</f>
        <v>0</v>
      </c>
      <c r="Y2">
        <f>'BPoEFUbVT-mtrbks-psgr-dslveh'!Y2</f>
        <v>0</v>
      </c>
      <c r="Z2">
        <f>'BPoEFUbVT-mtrbks-psgr-dslveh'!Z2</f>
        <v>0</v>
      </c>
      <c r="AA2">
        <f>'BPoEFUbVT-mtrbks-psgr-dslveh'!AA2</f>
        <v>0</v>
      </c>
      <c r="AB2">
        <f>'BPoEFUbVT-mtrbks-psgr-dslveh'!AB2</f>
        <v>0</v>
      </c>
      <c r="AC2">
        <f>'BPoEFUbVT-mtrbks-psgr-dslveh'!AC2</f>
        <v>0</v>
      </c>
      <c r="AD2">
        <f>'BPoEFUbVT-mtrbks-psgr-dslveh'!AD2</f>
        <v>0</v>
      </c>
      <c r="AE2">
        <f>'BPoEFUbVT-mtrbks-psgr-dslveh'!AE2</f>
        <v>0</v>
      </c>
      <c r="AF2">
        <f>'BPoEFUbVT-mtrbks-psgr-dslveh'!AF2</f>
        <v>0</v>
      </c>
      <c r="AG2">
        <f>'BPoEFUbVT-mtrbks-psgr-dslveh'!AG2</f>
        <v>0</v>
      </c>
      <c r="AH2">
        <f>'BPoEFUbVT-mtrbks-psgr-dslveh'!AH2</f>
        <v>0</v>
      </c>
      <c r="AI2">
        <f>'BPoEFUbVT-mtrbks-psgr-dslveh'!AI2</f>
        <v>0</v>
      </c>
      <c r="AJ2">
        <f>'BPoEFUbVT-mtrbks-psgr-dslveh'!AJ2</f>
        <v>0</v>
      </c>
    </row>
    <row r="3" spans="1:36" x14ac:dyDescent="0.25">
      <c r="A3" t="s">
        <v>150</v>
      </c>
      <c r="B3">
        <f>'BPoEFUbVT-mtrbks-psgr-dslveh'!B3</f>
        <v>0</v>
      </c>
      <c r="C3">
        <f>'BPoEFUbVT-mtrbks-psgr-dslveh'!C3</f>
        <v>0</v>
      </c>
      <c r="D3">
        <f>'BPoEFUbVT-mtrbks-psgr-dslveh'!D3</f>
        <v>0</v>
      </c>
      <c r="E3">
        <f>'BPoEFUbVT-mtrbks-psgr-dslveh'!E3</f>
        <v>0</v>
      </c>
      <c r="F3">
        <f>'BPoEFUbVT-mtrbks-psgr-dslveh'!F3</f>
        <v>0</v>
      </c>
      <c r="G3">
        <f>'BPoEFUbVT-mtrbks-psgr-dslveh'!G3</f>
        <v>0</v>
      </c>
      <c r="H3">
        <f>'BPoEFUbVT-mtrbks-psgr-dslveh'!H3</f>
        <v>0</v>
      </c>
      <c r="I3">
        <f>'BPoEFUbVT-mtrbks-psgr-dslveh'!I3</f>
        <v>0</v>
      </c>
      <c r="J3">
        <f>'BPoEFUbVT-mtrbks-psgr-dslveh'!J3</f>
        <v>0</v>
      </c>
      <c r="K3">
        <f>'BPoEFUbVT-mtrbks-psgr-dslveh'!K3</f>
        <v>0</v>
      </c>
      <c r="L3">
        <f>'BPoEFUbVT-mtrbks-psgr-dslveh'!L3</f>
        <v>0</v>
      </c>
      <c r="M3">
        <f>'BPoEFUbVT-mtrbks-psgr-dslveh'!M3</f>
        <v>0</v>
      </c>
      <c r="N3">
        <f>'BPoEFUbVT-mtrbks-psgr-dslveh'!N3</f>
        <v>0</v>
      </c>
      <c r="O3">
        <f>'BPoEFUbVT-mtrbks-psgr-dslveh'!O3</f>
        <v>0</v>
      </c>
      <c r="P3">
        <f>'BPoEFUbVT-mtrbks-psgr-dslveh'!P3</f>
        <v>0</v>
      </c>
      <c r="Q3">
        <f>'BPoEFUbVT-mtrbks-psgr-dslveh'!Q3</f>
        <v>0</v>
      </c>
      <c r="R3">
        <f>'BPoEFUbVT-mtrbks-psgr-dslveh'!R3</f>
        <v>0</v>
      </c>
      <c r="S3">
        <f>'BPoEFUbVT-mtrbks-psgr-dslveh'!S3</f>
        <v>0</v>
      </c>
      <c r="T3">
        <f>'BPoEFUbVT-mtrbks-psgr-dslveh'!T3</f>
        <v>0</v>
      </c>
      <c r="U3">
        <f>'BPoEFUbVT-mtrbks-psgr-dslveh'!U3</f>
        <v>0</v>
      </c>
      <c r="V3">
        <f>'BPoEFUbVT-mtrbks-psgr-dslveh'!V3</f>
        <v>0</v>
      </c>
      <c r="W3">
        <f>'BPoEFUbVT-mtrbks-psgr-dslveh'!W3</f>
        <v>0</v>
      </c>
      <c r="X3">
        <f>'BPoEFUbVT-mtrbks-psgr-dslveh'!X3</f>
        <v>0</v>
      </c>
      <c r="Y3">
        <f>'BPoEFUbVT-mtrbks-psgr-dslveh'!Y3</f>
        <v>0</v>
      </c>
      <c r="Z3">
        <f>'BPoEFUbVT-mtrbks-psgr-dslveh'!Z3</f>
        <v>0</v>
      </c>
      <c r="AA3">
        <f>'BPoEFUbVT-mtrbks-psgr-dslveh'!AA3</f>
        <v>0</v>
      </c>
      <c r="AB3">
        <f>'BPoEFUbVT-mtrbks-psgr-dslveh'!AB3</f>
        <v>0</v>
      </c>
      <c r="AC3">
        <f>'BPoEFUbVT-mtrbks-psgr-dslveh'!AC3</f>
        <v>0</v>
      </c>
      <c r="AD3">
        <f>'BPoEFUbVT-mtrbks-psgr-dslveh'!AD3</f>
        <v>0</v>
      </c>
      <c r="AE3">
        <f>'BPoEFUbVT-mtrbks-psgr-dslveh'!AE3</f>
        <v>0</v>
      </c>
      <c r="AF3">
        <f>'BPoEFUbVT-mtrbks-psgr-dslveh'!AF3</f>
        <v>0</v>
      </c>
      <c r="AG3">
        <f>'BPoEFUbVT-mtrbks-psgr-dslveh'!AG3</f>
        <v>0</v>
      </c>
      <c r="AH3">
        <f>'BPoEFUbVT-mtrbks-psgr-dslveh'!AH3</f>
        <v>0</v>
      </c>
      <c r="AI3">
        <f>'BPoEFUbVT-mtrbks-psgr-dslveh'!AI3</f>
        <v>0</v>
      </c>
      <c r="AJ3">
        <f>'BPoEFUbVT-mtrbks-psgr-dslveh'!AJ3</f>
        <v>0</v>
      </c>
    </row>
    <row r="4" spans="1:36" x14ac:dyDescent="0.25">
      <c r="A4" t="s">
        <v>151</v>
      </c>
      <c r="B4">
        <f>'BPoEFUbVT-mtrbks-psgr-dslveh'!B4</f>
        <v>0</v>
      </c>
      <c r="C4">
        <f>'BPoEFUbVT-mtrbks-psgr-dslveh'!C4</f>
        <v>0</v>
      </c>
      <c r="D4">
        <f>'BPoEFUbVT-mtrbks-psgr-dslveh'!D4</f>
        <v>0</v>
      </c>
      <c r="E4">
        <f>'BPoEFUbVT-mtrbks-psgr-dslveh'!E4</f>
        <v>0</v>
      </c>
      <c r="F4">
        <f>'BPoEFUbVT-mtrbks-psgr-dslveh'!F4</f>
        <v>0</v>
      </c>
      <c r="G4">
        <f>'BPoEFUbVT-mtrbks-psgr-dslveh'!G4</f>
        <v>0</v>
      </c>
      <c r="H4">
        <f>'BPoEFUbVT-mtrbks-psgr-dslveh'!H4</f>
        <v>0</v>
      </c>
      <c r="I4">
        <f>'BPoEFUbVT-mtrbks-psgr-dslveh'!I4</f>
        <v>0</v>
      </c>
      <c r="J4">
        <f>'BPoEFUbVT-mtrbks-psgr-dslveh'!J4</f>
        <v>0</v>
      </c>
      <c r="K4">
        <f>'BPoEFUbVT-mtrbks-psgr-dslveh'!K4</f>
        <v>0</v>
      </c>
      <c r="L4">
        <f>'BPoEFUbVT-mtrbks-psgr-dslveh'!L4</f>
        <v>0</v>
      </c>
      <c r="M4">
        <f>'BPoEFUbVT-mtrbks-psgr-dslveh'!M4</f>
        <v>0</v>
      </c>
      <c r="N4">
        <f>'BPoEFUbVT-mtrbks-psgr-dslveh'!N4</f>
        <v>0</v>
      </c>
      <c r="O4">
        <f>'BPoEFUbVT-mtrbks-psgr-dslveh'!O4</f>
        <v>0</v>
      </c>
      <c r="P4">
        <f>'BPoEFUbVT-mtrbks-psgr-dslveh'!P4</f>
        <v>0</v>
      </c>
      <c r="Q4">
        <f>'BPoEFUbVT-mtrbks-psgr-dslveh'!Q4</f>
        <v>0</v>
      </c>
      <c r="R4">
        <f>'BPoEFUbVT-mtrbks-psgr-dslveh'!R4</f>
        <v>0</v>
      </c>
      <c r="S4">
        <f>'BPoEFUbVT-mtrbks-psgr-dslveh'!S4</f>
        <v>0</v>
      </c>
      <c r="T4">
        <f>'BPoEFUbVT-mtrbks-psgr-dslveh'!T4</f>
        <v>0</v>
      </c>
      <c r="U4">
        <f>'BPoEFUbVT-mtrbks-psgr-dslveh'!U4</f>
        <v>0</v>
      </c>
      <c r="V4">
        <f>'BPoEFUbVT-mtrbks-psgr-dslveh'!V4</f>
        <v>0</v>
      </c>
      <c r="W4">
        <f>'BPoEFUbVT-mtrbks-psgr-dslveh'!W4</f>
        <v>0</v>
      </c>
      <c r="X4">
        <f>'BPoEFUbVT-mtrbks-psgr-dslveh'!X4</f>
        <v>0</v>
      </c>
      <c r="Y4">
        <f>'BPoEFUbVT-mtrbks-psgr-dslveh'!Y4</f>
        <v>0</v>
      </c>
      <c r="Z4">
        <f>'BPoEFUbVT-mtrbks-psgr-dslveh'!Z4</f>
        <v>0</v>
      </c>
      <c r="AA4">
        <f>'BPoEFUbVT-mtrbks-psgr-dslveh'!AA4</f>
        <v>0</v>
      </c>
      <c r="AB4">
        <f>'BPoEFUbVT-mtrbks-psgr-dslveh'!AB4</f>
        <v>0</v>
      </c>
      <c r="AC4">
        <f>'BPoEFUbVT-mtrbks-psgr-dslveh'!AC4</f>
        <v>0</v>
      </c>
      <c r="AD4">
        <f>'BPoEFUbVT-mtrbks-psgr-dslveh'!AD4</f>
        <v>0</v>
      </c>
      <c r="AE4">
        <f>'BPoEFUbVT-mtrbks-psgr-dslveh'!AE4</f>
        <v>0</v>
      </c>
      <c r="AF4">
        <f>'BPoEFUbVT-mtrbks-psgr-dslveh'!AF4</f>
        <v>0</v>
      </c>
      <c r="AG4">
        <f>'BPoEFUbVT-mtrbks-psgr-dslveh'!AG4</f>
        <v>0</v>
      </c>
      <c r="AH4">
        <f>'BPoEFUbVT-mtrbks-psgr-dslveh'!AH4</f>
        <v>0</v>
      </c>
      <c r="AI4">
        <f>'BPoEFUbVT-mtrbks-psgr-dslveh'!AI4</f>
        <v>0</v>
      </c>
      <c r="AJ4">
        <f>'BPoEFUbVT-mtrbks-psgr-dslveh'!AJ4</f>
        <v>0</v>
      </c>
    </row>
    <row r="5" spans="1:36" x14ac:dyDescent="0.25">
      <c r="A5" t="s">
        <v>152</v>
      </c>
      <c r="B5">
        <f>'BPoEFUbVT-mtrbks-psgr-dslveh'!B5</f>
        <v>0.94650007521195767</v>
      </c>
      <c r="C5">
        <f>'BPoEFUbVT-mtrbks-psgr-dslveh'!C5</f>
        <v>0.94791314367080459</v>
      </c>
      <c r="D5">
        <f>'BPoEFUbVT-mtrbks-psgr-dslveh'!D5</f>
        <v>0.94791314367080459</v>
      </c>
      <c r="E5">
        <f>'BPoEFUbVT-mtrbks-psgr-dslveh'!E5</f>
        <v>0.94936275423238448</v>
      </c>
      <c r="F5">
        <f>'BPoEFUbVT-mtrbks-psgr-dslveh'!F5</f>
        <v>0.94870616769114613</v>
      </c>
      <c r="G5">
        <f>'BPoEFUbVT-mtrbks-psgr-dslveh'!G5</f>
        <v>0.94913650977612651</v>
      </c>
      <c r="H5">
        <f>'BPoEFUbVT-mtrbks-psgr-dslveh'!H5</f>
        <v>0.94964769566365692</v>
      </c>
      <c r="I5">
        <f>'BPoEFUbVT-mtrbks-psgr-dslveh'!I5</f>
        <v>0.9495605929066151</v>
      </c>
      <c r="J5">
        <f>'BPoEFUbVT-mtrbks-psgr-dslveh'!J5</f>
        <v>0.94942035711650163</v>
      </c>
      <c r="K5">
        <f>'BPoEFUbVT-mtrbks-psgr-dslveh'!K5</f>
        <v>0.94929367077381499</v>
      </c>
      <c r="L5">
        <f>'BPoEFUbVT-mtrbks-psgr-dslveh'!L5</f>
        <v>0.94909007422767722</v>
      </c>
      <c r="M5">
        <f>'BPoEFUbVT-mtrbks-psgr-dslveh'!M5</f>
        <v>0.94862240570120226</v>
      </c>
      <c r="N5">
        <f>'BPoEFUbVT-mtrbks-psgr-dslveh'!N5</f>
        <v>0.94828811060639517</v>
      </c>
      <c r="O5">
        <f>'BPoEFUbVT-mtrbks-psgr-dslveh'!O5</f>
        <v>0.94785018367327822</v>
      </c>
      <c r="P5">
        <f>'BPoEFUbVT-mtrbks-psgr-dslveh'!P5</f>
        <v>0.94729929731966511</v>
      </c>
      <c r="Q5">
        <f>'BPoEFUbVT-mtrbks-psgr-dslveh'!Q5</f>
        <v>0.94680066505480964</v>
      </c>
      <c r="R5">
        <f>'BPoEFUbVT-mtrbks-psgr-dslveh'!R5</f>
        <v>0.94621213606088828</v>
      </c>
      <c r="S5">
        <f>'BPoEFUbVT-mtrbks-psgr-dslveh'!S5</f>
        <v>0.94587589137146677</v>
      </c>
      <c r="T5">
        <f>'BPoEFUbVT-mtrbks-psgr-dslveh'!T5</f>
        <v>0.94572074557125141</v>
      </c>
      <c r="U5">
        <f>'BPoEFUbVT-mtrbks-psgr-dslveh'!U5</f>
        <v>0.94572645608185868</v>
      </c>
      <c r="V5">
        <f>'BPoEFUbVT-mtrbks-psgr-dslveh'!V5</f>
        <v>0.94574734305213981</v>
      </c>
      <c r="W5">
        <f>'BPoEFUbVT-mtrbks-psgr-dslveh'!W5</f>
        <v>0.94585662961154415</v>
      </c>
      <c r="X5">
        <f>'BPoEFUbVT-mtrbks-psgr-dslveh'!X5</f>
        <v>0.9458839585072627</v>
      </c>
      <c r="Y5">
        <f>'BPoEFUbVT-mtrbks-psgr-dslveh'!Y5</f>
        <v>0.94612559308359523</v>
      </c>
      <c r="Z5">
        <f>'BPoEFUbVT-mtrbks-psgr-dslveh'!Z5</f>
        <v>0.94625351215091202</v>
      </c>
      <c r="AA5">
        <f>'BPoEFUbVT-mtrbks-psgr-dslveh'!AA5</f>
        <v>0.94634736352280824</v>
      </c>
      <c r="AB5">
        <f>'BPoEFUbVT-mtrbks-psgr-dslveh'!AB5</f>
        <v>0.94668148011429731</v>
      </c>
      <c r="AC5">
        <f>'BPoEFUbVT-mtrbks-psgr-dslveh'!AC5</f>
        <v>0.94690643408862918</v>
      </c>
      <c r="AD5">
        <f>'BPoEFUbVT-mtrbks-psgr-dslveh'!AD5</f>
        <v>0.94712161662011052</v>
      </c>
      <c r="AE5">
        <f>'BPoEFUbVT-mtrbks-psgr-dslveh'!AE5</f>
        <v>0.94741679186158656</v>
      </c>
      <c r="AF5">
        <f>'BPoEFUbVT-mtrbks-psgr-dslveh'!AF5</f>
        <v>0.94761576809711112</v>
      </c>
      <c r="AG5">
        <f>'BPoEFUbVT-mtrbks-psgr-dslveh'!AG5</f>
        <v>0.9479931241664683</v>
      </c>
      <c r="AH5">
        <f>'BPoEFUbVT-mtrbks-psgr-dslveh'!AH5</f>
        <v>0.94796129918039962</v>
      </c>
      <c r="AI5">
        <f>'BPoEFUbVT-mtrbks-psgr-dslveh'!AI5</f>
        <v>0.94874784063136408</v>
      </c>
      <c r="AJ5">
        <f>'BPoEFUbVT-mtrbks-psgr-dslveh'!AJ5</f>
        <v>0.94842028203666506</v>
      </c>
    </row>
    <row r="6" spans="1:36" x14ac:dyDescent="0.25">
      <c r="A6" t="s">
        <v>153</v>
      </c>
      <c r="B6">
        <f>'BPoEFUbVT-mtrbks-psgr-dslveh'!B6</f>
        <v>0</v>
      </c>
      <c r="C6">
        <f>'BPoEFUbVT-mtrbks-psgr-dslveh'!C6</f>
        <v>0</v>
      </c>
      <c r="D6">
        <f>'BPoEFUbVT-mtrbks-psgr-dslveh'!D6</f>
        <v>0</v>
      </c>
      <c r="E6">
        <f>'BPoEFUbVT-mtrbks-psgr-dslveh'!E6</f>
        <v>0</v>
      </c>
      <c r="F6">
        <f>'BPoEFUbVT-mtrbks-psgr-dslveh'!F6</f>
        <v>0</v>
      </c>
      <c r="G6">
        <f>'BPoEFUbVT-mtrbks-psgr-dslveh'!G6</f>
        <v>0</v>
      </c>
      <c r="H6">
        <f>'BPoEFUbVT-mtrbks-psgr-dslveh'!H6</f>
        <v>0</v>
      </c>
      <c r="I6">
        <f>'BPoEFUbVT-mtrbks-psgr-dslveh'!I6</f>
        <v>0</v>
      </c>
      <c r="J6">
        <f>'BPoEFUbVT-mtrbks-psgr-dslveh'!J6</f>
        <v>0</v>
      </c>
      <c r="K6">
        <f>'BPoEFUbVT-mtrbks-psgr-dslveh'!K6</f>
        <v>0</v>
      </c>
      <c r="L6">
        <f>'BPoEFUbVT-mtrbks-psgr-dslveh'!L6</f>
        <v>0</v>
      </c>
      <c r="M6">
        <f>'BPoEFUbVT-mtrbks-psgr-dslveh'!M6</f>
        <v>0</v>
      </c>
      <c r="N6">
        <f>'BPoEFUbVT-mtrbks-psgr-dslveh'!N6</f>
        <v>0</v>
      </c>
      <c r="O6">
        <f>'BPoEFUbVT-mtrbks-psgr-dslveh'!O6</f>
        <v>0</v>
      </c>
      <c r="P6">
        <f>'BPoEFUbVT-mtrbks-psgr-dslveh'!P6</f>
        <v>0</v>
      </c>
      <c r="Q6">
        <f>'BPoEFUbVT-mtrbks-psgr-dslveh'!Q6</f>
        <v>0</v>
      </c>
      <c r="R6">
        <f>'BPoEFUbVT-mtrbks-psgr-dslveh'!R6</f>
        <v>0</v>
      </c>
      <c r="S6">
        <f>'BPoEFUbVT-mtrbks-psgr-dslveh'!S6</f>
        <v>0</v>
      </c>
      <c r="T6">
        <f>'BPoEFUbVT-mtrbks-psgr-dslveh'!T6</f>
        <v>0</v>
      </c>
      <c r="U6">
        <f>'BPoEFUbVT-mtrbks-psgr-dslveh'!U6</f>
        <v>0</v>
      </c>
      <c r="V6">
        <f>'BPoEFUbVT-mtrbks-psgr-dslveh'!V6</f>
        <v>0</v>
      </c>
      <c r="W6">
        <f>'BPoEFUbVT-mtrbks-psgr-dslveh'!W6</f>
        <v>0</v>
      </c>
      <c r="X6">
        <f>'BPoEFUbVT-mtrbks-psgr-dslveh'!X6</f>
        <v>0</v>
      </c>
      <c r="Y6">
        <f>'BPoEFUbVT-mtrbks-psgr-dslveh'!Y6</f>
        <v>0</v>
      </c>
      <c r="Z6">
        <f>'BPoEFUbVT-mtrbks-psgr-dslveh'!Z6</f>
        <v>0</v>
      </c>
      <c r="AA6">
        <f>'BPoEFUbVT-mtrbks-psgr-dslveh'!AA6</f>
        <v>0</v>
      </c>
      <c r="AB6">
        <f>'BPoEFUbVT-mtrbks-psgr-dslveh'!AB6</f>
        <v>0</v>
      </c>
      <c r="AC6">
        <f>'BPoEFUbVT-mtrbks-psgr-dslveh'!AC6</f>
        <v>0</v>
      </c>
      <c r="AD6">
        <f>'BPoEFUbVT-mtrbks-psgr-dslveh'!AD6</f>
        <v>0</v>
      </c>
      <c r="AE6">
        <f>'BPoEFUbVT-mtrbks-psgr-dslveh'!AE6</f>
        <v>0</v>
      </c>
      <c r="AF6">
        <f>'BPoEFUbVT-mtrbks-psgr-dslveh'!AF6</f>
        <v>0</v>
      </c>
      <c r="AG6">
        <f>'BPoEFUbVT-mtrbks-psgr-dslveh'!AG6</f>
        <v>0</v>
      </c>
      <c r="AH6">
        <f>'BPoEFUbVT-mtrbks-psgr-dslveh'!AH6</f>
        <v>0</v>
      </c>
      <c r="AI6">
        <f>'BPoEFUbVT-mtrbks-psgr-dslveh'!AI6</f>
        <v>0</v>
      </c>
      <c r="AJ6">
        <f>'BPoEFUbVT-mtrbks-psgr-dslveh'!AJ6</f>
        <v>0</v>
      </c>
    </row>
    <row r="7" spans="1:36" x14ac:dyDescent="0.25">
      <c r="A7" t="s">
        <v>156</v>
      </c>
      <c r="B7">
        <f>'BPoEFUbVT-mtrbks-psgr-dslveh'!B7</f>
        <v>5.3499924788042295E-2</v>
      </c>
      <c r="C7">
        <f>'BPoEFUbVT-mtrbks-psgr-dslveh'!C7</f>
        <v>5.2086856329195429E-2</v>
      </c>
      <c r="D7">
        <f>'BPoEFUbVT-mtrbks-psgr-dslveh'!D7</f>
        <v>5.2086856329195429E-2</v>
      </c>
      <c r="E7">
        <f>'BPoEFUbVT-mtrbks-psgr-dslveh'!E7</f>
        <v>5.0637245767615538E-2</v>
      </c>
      <c r="F7">
        <f>'BPoEFUbVT-mtrbks-psgr-dslveh'!F7</f>
        <v>5.1293832308853843E-2</v>
      </c>
      <c r="G7">
        <f>'BPoEFUbVT-mtrbks-psgr-dslveh'!G7</f>
        <v>5.08634902238735E-2</v>
      </c>
      <c r="H7">
        <f>'BPoEFUbVT-mtrbks-psgr-dslveh'!H7</f>
        <v>5.0352304336343114E-2</v>
      </c>
      <c r="I7">
        <f>'BPoEFUbVT-mtrbks-psgr-dslveh'!I7</f>
        <v>5.0439407093384951E-2</v>
      </c>
      <c r="J7">
        <f>'BPoEFUbVT-mtrbks-psgr-dslveh'!J7</f>
        <v>5.0579642883498352E-2</v>
      </c>
      <c r="K7">
        <f>'BPoEFUbVT-mtrbks-psgr-dslveh'!K7</f>
        <v>5.0706329226184996E-2</v>
      </c>
      <c r="L7">
        <f>'BPoEFUbVT-mtrbks-psgr-dslveh'!L7</f>
        <v>5.0909925772322735E-2</v>
      </c>
      <c r="M7">
        <f>'BPoEFUbVT-mtrbks-psgr-dslveh'!M7</f>
        <v>5.1377594298797701E-2</v>
      </c>
      <c r="N7">
        <f>'BPoEFUbVT-mtrbks-psgr-dslveh'!N7</f>
        <v>5.1711889393604805E-2</v>
      </c>
      <c r="O7">
        <f>'BPoEFUbVT-mtrbks-psgr-dslveh'!O7</f>
        <v>5.2149816326721721E-2</v>
      </c>
      <c r="P7">
        <f>'BPoEFUbVT-mtrbks-psgr-dslveh'!P7</f>
        <v>5.2700702680334915E-2</v>
      </c>
      <c r="Q7">
        <f>'BPoEFUbVT-mtrbks-psgr-dslveh'!Q7</f>
        <v>5.3199334945190371E-2</v>
      </c>
      <c r="R7">
        <f>'BPoEFUbVT-mtrbks-psgr-dslveh'!R7</f>
        <v>5.3787863939111766E-2</v>
      </c>
      <c r="S7">
        <f>'BPoEFUbVT-mtrbks-psgr-dslveh'!S7</f>
        <v>5.4124108628533237E-2</v>
      </c>
      <c r="T7">
        <f>'BPoEFUbVT-mtrbks-psgr-dslveh'!T7</f>
        <v>5.4279254428748619E-2</v>
      </c>
      <c r="U7">
        <f>'BPoEFUbVT-mtrbks-psgr-dslveh'!U7</f>
        <v>5.4273543918141369E-2</v>
      </c>
      <c r="V7">
        <f>'BPoEFUbVT-mtrbks-psgr-dslveh'!V7</f>
        <v>5.4252656947860217E-2</v>
      </c>
      <c r="W7">
        <f>'BPoEFUbVT-mtrbks-psgr-dslveh'!W7</f>
        <v>5.4143370388455882E-2</v>
      </c>
      <c r="X7">
        <f>'BPoEFUbVT-mtrbks-psgr-dslveh'!X7</f>
        <v>5.4116041492737348E-2</v>
      </c>
      <c r="Y7">
        <f>'BPoEFUbVT-mtrbks-psgr-dslveh'!Y7</f>
        <v>5.387440691640482E-2</v>
      </c>
      <c r="Z7">
        <f>'BPoEFUbVT-mtrbks-psgr-dslveh'!Z7</f>
        <v>5.3746487849087934E-2</v>
      </c>
      <c r="AA7">
        <f>'BPoEFUbVT-mtrbks-psgr-dslveh'!AA7</f>
        <v>5.3652636477191783E-2</v>
      </c>
      <c r="AB7">
        <f>'BPoEFUbVT-mtrbks-psgr-dslveh'!AB7</f>
        <v>5.3318519885702638E-2</v>
      </c>
      <c r="AC7">
        <f>'BPoEFUbVT-mtrbks-psgr-dslveh'!AC7</f>
        <v>5.309356591137078E-2</v>
      </c>
      <c r="AD7">
        <f>'BPoEFUbVT-mtrbks-psgr-dslveh'!AD7</f>
        <v>5.2878383379889461E-2</v>
      </c>
      <c r="AE7">
        <f>'BPoEFUbVT-mtrbks-psgr-dslveh'!AE7</f>
        <v>5.2583208138413488E-2</v>
      </c>
      <c r="AF7">
        <f>'BPoEFUbVT-mtrbks-psgr-dslveh'!AF7</f>
        <v>5.2384231902888823E-2</v>
      </c>
      <c r="AG7">
        <f>'BPoEFUbVT-mtrbks-psgr-dslveh'!AG7</f>
        <v>5.200687583353171E-2</v>
      </c>
      <c r="AH7">
        <f>'BPoEFUbVT-mtrbks-psgr-dslveh'!AH7</f>
        <v>5.2038700819600339E-2</v>
      </c>
      <c r="AI7">
        <f>'BPoEFUbVT-mtrbks-psgr-dslveh'!AI7</f>
        <v>5.1252159368635877E-2</v>
      </c>
      <c r="AJ7">
        <f>'BPoEFUbVT-mtrbks-psgr-dslveh'!AJ7</f>
        <v>5.1579717963334909E-2</v>
      </c>
    </row>
    <row r="8" spans="1:36" x14ac:dyDescent="0.25">
      <c r="A8" t="s">
        <v>155</v>
      </c>
      <c r="B8">
        <f>'BPoEFUbVT-mtrbks-psgr-dslveh'!B8</f>
        <v>0</v>
      </c>
      <c r="C8">
        <f>'BPoEFUbVT-mtrbks-psgr-dslveh'!C8</f>
        <v>0</v>
      </c>
      <c r="D8">
        <f>'BPoEFUbVT-mtrbks-psgr-dslveh'!D8</f>
        <v>0</v>
      </c>
      <c r="E8">
        <f>'BPoEFUbVT-mtrbks-psgr-dslveh'!E8</f>
        <v>0</v>
      </c>
      <c r="F8">
        <f>'BPoEFUbVT-mtrbks-psgr-dslveh'!F8</f>
        <v>0</v>
      </c>
      <c r="G8">
        <f>'BPoEFUbVT-mtrbks-psgr-dslveh'!G8</f>
        <v>0</v>
      </c>
      <c r="H8">
        <f>'BPoEFUbVT-mtrbks-psgr-dslveh'!H8</f>
        <v>0</v>
      </c>
      <c r="I8">
        <f>'BPoEFUbVT-mtrbks-psgr-dslveh'!I8</f>
        <v>0</v>
      </c>
      <c r="J8">
        <f>'BPoEFUbVT-mtrbks-psgr-dslveh'!J8</f>
        <v>0</v>
      </c>
      <c r="K8">
        <f>'BPoEFUbVT-mtrbks-psgr-dslveh'!K8</f>
        <v>0</v>
      </c>
      <c r="L8">
        <f>'BPoEFUbVT-mtrbks-psgr-dslveh'!L8</f>
        <v>0</v>
      </c>
      <c r="M8">
        <f>'BPoEFUbVT-mtrbks-psgr-dslveh'!M8</f>
        <v>0</v>
      </c>
      <c r="N8">
        <f>'BPoEFUbVT-mtrbks-psgr-dslveh'!N8</f>
        <v>0</v>
      </c>
      <c r="O8">
        <f>'BPoEFUbVT-mtrbks-psgr-dslveh'!O8</f>
        <v>0</v>
      </c>
      <c r="P8">
        <f>'BPoEFUbVT-mtrbks-psgr-dslveh'!P8</f>
        <v>0</v>
      </c>
      <c r="Q8">
        <f>'BPoEFUbVT-mtrbks-psgr-dslveh'!Q8</f>
        <v>0</v>
      </c>
      <c r="R8">
        <f>'BPoEFUbVT-mtrbks-psgr-dslveh'!R8</f>
        <v>0</v>
      </c>
      <c r="S8">
        <f>'BPoEFUbVT-mtrbks-psgr-dslveh'!S8</f>
        <v>0</v>
      </c>
      <c r="T8">
        <f>'BPoEFUbVT-mtrbks-psgr-dslveh'!T8</f>
        <v>0</v>
      </c>
      <c r="U8">
        <f>'BPoEFUbVT-mtrbks-psgr-dslveh'!U8</f>
        <v>0</v>
      </c>
      <c r="V8">
        <f>'BPoEFUbVT-mtrbks-psgr-dslveh'!V8</f>
        <v>0</v>
      </c>
      <c r="W8">
        <f>'BPoEFUbVT-mtrbks-psgr-dslveh'!W8</f>
        <v>0</v>
      </c>
      <c r="X8">
        <f>'BPoEFUbVT-mtrbks-psgr-dslveh'!X8</f>
        <v>0</v>
      </c>
      <c r="Y8">
        <f>'BPoEFUbVT-mtrbks-psgr-dslveh'!Y8</f>
        <v>0</v>
      </c>
      <c r="Z8">
        <f>'BPoEFUbVT-mtrbks-psgr-dslveh'!Z8</f>
        <v>0</v>
      </c>
      <c r="AA8">
        <f>'BPoEFUbVT-mtrbks-psgr-dslveh'!AA8</f>
        <v>0</v>
      </c>
      <c r="AB8">
        <f>'BPoEFUbVT-mtrbks-psgr-dslveh'!AB8</f>
        <v>0</v>
      </c>
      <c r="AC8">
        <f>'BPoEFUbVT-mtrbks-psgr-dslveh'!AC8</f>
        <v>0</v>
      </c>
      <c r="AD8">
        <f>'BPoEFUbVT-mtrbks-psgr-dslveh'!AD8</f>
        <v>0</v>
      </c>
      <c r="AE8">
        <f>'BPoEFUbVT-mtrbks-psgr-dslveh'!AE8</f>
        <v>0</v>
      </c>
      <c r="AF8">
        <f>'BPoEFUbVT-mtrbks-psgr-dslveh'!AF8</f>
        <v>0</v>
      </c>
      <c r="AG8">
        <f>'BPoEFUbVT-mtrbks-psgr-dslveh'!AG8</f>
        <v>0</v>
      </c>
      <c r="AH8">
        <f>'BPoEFUbVT-mtrbks-psgr-dslveh'!AH8</f>
        <v>0</v>
      </c>
      <c r="AI8">
        <f>'BPoEFUbVT-mtrbks-psgr-dslveh'!AI8</f>
        <v>0</v>
      </c>
      <c r="AJ8">
        <f>'BPoEFUbVT-mtrbks-psgr-dslveh'!AJ8</f>
        <v>0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2" sqref="B2:AJ8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f>'BPoEFUbVT-mtrbks-psgr-plghyb'!B2</f>
        <v>0.55000000000000004</v>
      </c>
      <c r="C2">
        <f>'BPoEFUbVT-mtrbks-psgr-plghyb'!C2</f>
        <v>0.55000000000000004</v>
      </c>
      <c r="D2">
        <f>'BPoEFUbVT-mtrbks-psgr-plghyb'!D2</f>
        <v>0.55000000000000004</v>
      </c>
      <c r="E2">
        <f>'BPoEFUbVT-mtrbks-psgr-plghyb'!E2</f>
        <v>0.55000000000000004</v>
      </c>
      <c r="F2">
        <f>'BPoEFUbVT-mtrbks-psgr-plghyb'!F2</f>
        <v>0.55000000000000004</v>
      </c>
      <c r="G2">
        <f>'BPoEFUbVT-mtrbks-psgr-plghyb'!G2</f>
        <v>0.55000000000000004</v>
      </c>
      <c r="H2">
        <f>'BPoEFUbVT-mtrbks-psgr-plghyb'!H2</f>
        <v>0.55000000000000004</v>
      </c>
      <c r="I2">
        <f>'BPoEFUbVT-mtrbks-psgr-plghyb'!I2</f>
        <v>0.55000000000000004</v>
      </c>
      <c r="J2">
        <f>'BPoEFUbVT-mtrbks-psgr-plghyb'!J2</f>
        <v>0.55000000000000004</v>
      </c>
      <c r="K2">
        <f>'BPoEFUbVT-mtrbks-psgr-plghyb'!K2</f>
        <v>0.55000000000000004</v>
      </c>
      <c r="L2">
        <f>'BPoEFUbVT-mtrbks-psgr-plghyb'!L2</f>
        <v>0.55000000000000004</v>
      </c>
      <c r="M2">
        <f>'BPoEFUbVT-mtrbks-psgr-plghyb'!M2</f>
        <v>0.55000000000000004</v>
      </c>
      <c r="N2">
        <f>'BPoEFUbVT-mtrbks-psgr-plghyb'!N2</f>
        <v>0.55000000000000004</v>
      </c>
      <c r="O2">
        <f>'BPoEFUbVT-mtrbks-psgr-plghyb'!O2</f>
        <v>0.55000000000000004</v>
      </c>
      <c r="P2">
        <f>'BPoEFUbVT-mtrbks-psgr-plghyb'!P2</f>
        <v>0.55000000000000004</v>
      </c>
      <c r="Q2">
        <f>'BPoEFUbVT-mtrbks-psgr-plghyb'!Q2</f>
        <v>0.55000000000000004</v>
      </c>
      <c r="R2">
        <f>'BPoEFUbVT-mtrbks-psgr-plghyb'!R2</f>
        <v>0.55000000000000004</v>
      </c>
      <c r="S2">
        <f>'BPoEFUbVT-mtrbks-psgr-plghyb'!S2</f>
        <v>0.55000000000000004</v>
      </c>
      <c r="T2">
        <f>'BPoEFUbVT-mtrbks-psgr-plghyb'!T2</f>
        <v>0.55000000000000004</v>
      </c>
      <c r="U2">
        <f>'BPoEFUbVT-mtrbks-psgr-plghyb'!U2</f>
        <v>0.55000000000000004</v>
      </c>
      <c r="V2">
        <f>'BPoEFUbVT-mtrbks-psgr-plghyb'!V2</f>
        <v>0.55000000000000004</v>
      </c>
      <c r="W2">
        <f>'BPoEFUbVT-mtrbks-psgr-plghyb'!W2</f>
        <v>0.55000000000000004</v>
      </c>
      <c r="X2">
        <f>'BPoEFUbVT-mtrbks-psgr-plghyb'!X2</f>
        <v>0.55000000000000004</v>
      </c>
      <c r="Y2">
        <f>'BPoEFUbVT-mtrbks-psgr-plghyb'!Y2</f>
        <v>0.55000000000000004</v>
      </c>
      <c r="Z2">
        <f>'BPoEFUbVT-mtrbks-psgr-plghyb'!Z2</f>
        <v>0.55000000000000004</v>
      </c>
      <c r="AA2">
        <f>'BPoEFUbVT-mtrbks-psgr-plghyb'!AA2</f>
        <v>0.55000000000000004</v>
      </c>
      <c r="AB2">
        <f>'BPoEFUbVT-mtrbks-psgr-plghyb'!AB2</f>
        <v>0.55000000000000004</v>
      </c>
      <c r="AC2">
        <f>'BPoEFUbVT-mtrbks-psgr-plghyb'!AC2</f>
        <v>0.55000000000000004</v>
      </c>
      <c r="AD2">
        <f>'BPoEFUbVT-mtrbks-psgr-plghyb'!AD2</f>
        <v>0.55000000000000004</v>
      </c>
      <c r="AE2">
        <f>'BPoEFUbVT-mtrbks-psgr-plghyb'!AE2</f>
        <v>0.55000000000000004</v>
      </c>
      <c r="AF2">
        <f>'BPoEFUbVT-mtrbks-psgr-plghyb'!AF2</f>
        <v>0.55000000000000004</v>
      </c>
      <c r="AG2">
        <f>'BPoEFUbVT-mtrbks-psgr-plghyb'!AG2</f>
        <v>0.55000000000000004</v>
      </c>
      <c r="AH2">
        <f>'BPoEFUbVT-mtrbks-psgr-plghyb'!AH2</f>
        <v>0.55000000000000004</v>
      </c>
      <c r="AI2">
        <f>'BPoEFUbVT-mtrbks-psgr-plghyb'!AI2</f>
        <v>0.55000000000000004</v>
      </c>
      <c r="AJ2">
        <f>'BPoEFUbVT-mtrbks-psgr-plghyb'!AJ2</f>
        <v>0.55000000000000004</v>
      </c>
    </row>
    <row r="3" spans="1:36" x14ac:dyDescent="0.25">
      <c r="A3" t="s">
        <v>150</v>
      </c>
      <c r="B3">
        <f>'BPoEFUbVT-mtrbks-psgr-plghyb'!B3</f>
        <v>0</v>
      </c>
      <c r="C3">
        <f>'BPoEFUbVT-mtrbks-psgr-plghyb'!C3</f>
        <v>0</v>
      </c>
      <c r="D3">
        <f>'BPoEFUbVT-mtrbks-psgr-plghyb'!D3</f>
        <v>0</v>
      </c>
      <c r="E3">
        <f>'BPoEFUbVT-mtrbks-psgr-plghyb'!E3</f>
        <v>0</v>
      </c>
      <c r="F3">
        <f>'BPoEFUbVT-mtrbks-psgr-plghyb'!F3</f>
        <v>0</v>
      </c>
      <c r="G3">
        <f>'BPoEFUbVT-mtrbks-psgr-plghyb'!G3</f>
        <v>0</v>
      </c>
      <c r="H3">
        <f>'BPoEFUbVT-mtrbks-psgr-plghyb'!H3</f>
        <v>0</v>
      </c>
      <c r="I3">
        <f>'BPoEFUbVT-mtrbks-psgr-plghyb'!I3</f>
        <v>0</v>
      </c>
      <c r="J3">
        <f>'BPoEFUbVT-mtrbks-psgr-plghyb'!J3</f>
        <v>0</v>
      </c>
      <c r="K3">
        <f>'BPoEFUbVT-mtrbks-psgr-plghyb'!K3</f>
        <v>0</v>
      </c>
      <c r="L3">
        <f>'BPoEFUbVT-mtrbks-psgr-plghyb'!L3</f>
        <v>0</v>
      </c>
      <c r="M3">
        <f>'BPoEFUbVT-mtrbks-psgr-plghyb'!M3</f>
        <v>0</v>
      </c>
      <c r="N3">
        <f>'BPoEFUbVT-mtrbks-psgr-plghyb'!N3</f>
        <v>0</v>
      </c>
      <c r="O3">
        <f>'BPoEFUbVT-mtrbks-psgr-plghyb'!O3</f>
        <v>0</v>
      </c>
      <c r="P3">
        <f>'BPoEFUbVT-mtrbks-psgr-plghyb'!P3</f>
        <v>0</v>
      </c>
      <c r="Q3">
        <f>'BPoEFUbVT-mtrbks-psgr-plghyb'!Q3</f>
        <v>0</v>
      </c>
      <c r="R3">
        <f>'BPoEFUbVT-mtrbks-psgr-plghyb'!R3</f>
        <v>0</v>
      </c>
      <c r="S3">
        <f>'BPoEFUbVT-mtrbks-psgr-plghyb'!S3</f>
        <v>0</v>
      </c>
      <c r="T3">
        <f>'BPoEFUbVT-mtrbks-psgr-plghyb'!T3</f>
        <v>0</v>
      </c>
      <c r="U3">
        <f>'BPoEFUbVT-mtrbks-psgr-plghyb'!U3</f>
        <v>0</v>
      </c>
      <c r="V3">
        <f>'BPoEFUbVT-mtrbks-psgr-plghyb'!V3</f>
        <v>0</v>
      </c>
      <c r="W3">
        <f>'BPoEFUbVT-mtrbks-psgr-plghyb'!W3</f>
        <v>0</v>
      </c>
      <c r="X3">
        <f>'BPoEFUbVT-mtrbks-psgr-plghyb'!X3</f>
        <v>0</v>
      </c>
      <c r="Y3">
        <f>'BPoEFUbVT-mtrbks-psgr-plghyb'!Y3</f>
        <v>0</v>
      </c>
      <c r="Z3">
        <f>'BPoEFUbVT-mtrbks-psgr-plghyb'!Z3</f>
        <v>0</v>
      </c>
      <c r="AA3">
        <f>'BPoEFUbVT-mtrbks-psgr-plghyb'!AA3</f>
        <v>0</v>
      </c>
      <c r="AB3">
        <f>'BPoEFUbVT-mtrbks-psgr-plghyb'!AB3</f>
        <v>0</v>
      </c>
      <c r="AC3">
        <f>'BPoEFUbVT-mtrbks-psgr-plghyb'!AC3</f>
        <v>0</v>
      </c>
      <c r="AD3">
        <f>'BPoEFUbVT-mtrbks-psgr-plghyb'!AD3</f>
        <v>0</v>
      </c>
      <c r="AE3">
        <f>'BPoEFUbVT-mtrbks-psgr-plghyb'!AE3</f>
        <v>0</v>
      </c>
      <c r="AF3">
        <f>'BPoEFUbVT-mtrbks-psgr-plghyb'!AF3</f>
        <v>0</v>
      </c>
      <c r="AG3">
        <f>'BPoEFUbVT-mtrbks-psgr-plghyb'!AG3</f>
        <v>0</v>
      </c>
      <c r="AH3">
        <f>'BPoEFUbVT-mtrbks-psgr-plghyb'!AH3</f>
        <v>0</v>
      </c>
      <c r="AI3">
        <f>'BPoEFUbVT-mtrbks-psgr-plghyb'!AI3</f>
        <v>0</v>
      </c>
      <c r="AJ3">
        <f>'BPoEFUbVT-mtrbks-psgr-plghyb'!AJ3</f>
        <v>0</v>
      </c>
    </row>
    <row r="4" spans="1:36" x14ac:dyDescent="0.25">
      <c r="A4" t="s">
        <v>151</v>
      </c>
      <c r="B4">
        <f>'BPoEFUbVT-mtrbks-psgr-plghyb'!B4</f>
        <v>0.44975237212001334</v>
      </c>
      <c r="C4">
        <f>'BPoEFUbVT-mtrbks-psgr-plghyb'!C4</f>
        <v>0.44970073423797069</v>
      </c>
      <c r="D4">
        <f>'BPoEFUbVT-mtrbks-psgr-plghyb'!D4</f>
        <v>0.44884128028690456</v>
      </c>
      <c r="E4">
        <f>'BPoEFUbVT-mtrbks-psgr-plghyb'!E4</f>
        <v>0.44847408217326717</v>
      </c>
      <c r="F4">
        <f>'BPoEFUbVT-mtrbks-psgr-plghyb'!F4</f>
        <v>0.44814998032022163</v>
      </c>
      <c r="G4">
        <f>'BPoEFUbVT-mtrbks-psgr-plghyb'!G4</f>
        <v>0.44775204936696189</v>
      </c>
      <c r="H4">
        <f>'BPoEFUbVT-mtrbks-psgr-plghyb'!H4</f>
        <v>0.44706165518883184</v>
      </c>
      <c r="I4">
        <f>'BPoEFUbVT-mtrbks-psgr-plghyb'!I4</f>
        <v>0.44565766034558713</v>
      </c>
      <c r="J4">
        <f>'BPoEFUbVT-mtrbks-psgr-plghyb'!J4</f>
        <v>0.44413330435767367</v>
      </c>
      <c r="K4">
        <f>'BPoEFUbVT-mtrbks-psgr-plghyb'!K4</f>
        <v>0.44229193652387594</v>
      </c>
      <c r="L4">
        <f>'BPoEFUbVT-mtrbks-psgr-plghyb'!L4</f>
        <v>0.44168438919464981</v>
      </c>
      <c r="M4">
        <f>'BPoEFUbVT-mtrbks-psgr-plghyb'!M4</f>
        <v>0.44059334875598738</v>
      </c>
      <c r="N4">
        <f>'BPoEFUbVT-mtrbks-psgr-plghyb'!N4</f>
        <v>0.43997429337265492</v>
      </c>
      <c r="O4">
        <f>'BPoEFUbVT-mtrbks-psgr-plghyb'!O4</f>
        <v>0.43946917500204824</v>
      </c>
      <c r="P4">
        <f>'BPoEFUbVT-mtrbks-psgr-plghyb'!P4</f>
        <v>0.43894447045902124</v>
      </c>
      <c r="Q4">
        <f>'BPoEFUbVT-mtrbks-psgr-plghyb'!Q4</f>
        <v>0.43923893299792899</v>
      </c>
      <c r="R4">
        <f>'BPoEFUbVT-mtrbks-psgr-plghyb'!R4</f>
        <v>0.43908325109789786</v>
      </c>
      <c r="S4">
        <f>'BPoEFUbVT-mtrbks-psgr-plghyb'!S4</f>
        <v>0.43842134892235135</v>
      </c>
      <c r="T4">
        <f>'BPoEFUbVT-mtrbks-psgr-plghyb'!T4</f>
        <v>0.43772384769485395</v>
      </c>
      <c r="U4">
        <f>'BPoEFUbVT-mtrbks-psgr-plghyb'!U4</f>
        <v>0.4370486181038018</v>
      </c>
      <c r="V4">
        <f>'BPoEFUbVT-mtrbks-psgr-plghyb'!V4</f>
        <v>0.43668805346942213</v>
      </c>
      <c r="W4">
        <f>'BPoEFUbVT-mtrbks-psgr-plghyb'!W4</f>
        <v>0.43633744587462797</v>
      </c>
      <c r="X4">
        <f>'BPoEFUbVT-mtrbks-psgr-plghyb'!X4</f>
        <v>0.43611408167870674</v>
      </c>
      <c r="Y4">
        <f>'BPoEFUbVT-mtrbks-psgr-plghyb'!Y4</f>
        <v>0.43609773319912043</v>
      </c>
      <c r="Z4">
        <f>'BPoEFUbVT-mtrbks-psgr-plghyb'!Z4</f>
        <v>0.43629311977992347</v>
      </c>
      <c r="AA4">
        <f>'BPoEFUbVT-mtrbks-psgr-plghyb'!AA4</f>
        <v>0.4366324192372541</v>
      </c>
      <c r="AB4">
        <f>'BPoEFUbVT-mtrbks-psgr-plghyb'!AB4</f>
        <v>0.43706875953785101</v>
      </c>
      <c r="AC4">
        <f>'BPoEFUbVT-mtrbks-psgr-plghyb'!AC4</f>
        <v>0.43754417630956627</v>
      </c>
      <c r="AD4">
        <f>'BPoEFUbVT-mtrbks-psgr-plghyb'!AD4</f>
        <v>0.43841945481476735</v>
      </c>
      <c r="AE4">
        <f>'BPoEFUbVT-mtrbks-psgr-plghyb'!AE4</f>
        <v>0.43832007996342209</v>
      </c>
      <c r="AF4">
        <f>'BPoEFUbVT-mtrbks-psgr-plghyb'!AF4</f>
        <v>0.43831600134350912</v>
      </c>
      <c r="AG4">
        <f>'BPoEFUbVT-mtrbks-psgr-plghyb'!AG4</f>
        <v>0.43877279425619825</v>
      </c>
      <c r="AH4">
        <f>'BPoEFUbVT-mtrbks-psgr-plghyb'!AH4</f>
        <v>0.44041094963995697</v>
      </c>
      <c r="AI4">
        <f>'BPoEFUbVT-mtrbks-psgr-plghyb'!AI4</f>
        <v>0.4422553735307278</v>
      </c>
      <c r="AJ4">
        <f>'BPoEFUbVT-mtrbks-psgr-plghyb'!AJ4</f>
        <v>0.44271090589647766</v>
      </c>
    </row>
    <row r="5" spans="1:36" x14ac:dyDescent="0.25">
      <c r="A5" t="s">
        <v>152</v>
      </c>
      <c r="B5">
        <f>'BPoEFUbVT-mtrbks-psgr-plghyb'!B5</f>
        <v>0</v>
      </c>
      <c r="C5">
        <f>'BPoEFUbVT-mtrbks-psgr-plghyb'!C5</f>
        <v>0</v>
      </c>
      <c r="D5">
        <f>'BPoEFUbVT-mtrbks-psgr-plghyb'!D5</f>
        <v>0</v>
      </c>
      <c r="E5">
        <f>'BPoEFUbVT-mtrbks-psgr-plghyb'!E5</f>
        <v>0</v>
      </c>
      <c r="F5">
        <f>'BPoEFUbVT-mtrbks-psgr-plghyb'!F5</f>
        <v>0</v>
      </c>
      <c r="G5">
        <f>'BPoEFUbVT-mtrbks-psgr-plghyb'!G5</f>
        <v>0</v>
      </c>
      <c r="H5">
        <f>'BPoEFUbVT-mtrbks-psgr-plghyb'!H5</f>
        <v>0</v>
      </c>
      <c r="I5">
        <f>'BPoEFUbVT-mtrbks-psgr-plghyb'!I5</f>
        <v>0</v>
      </c>
      <c r="J5">
        <f>'BPoEFUbVT-mtrbks-psgr-plghyb'!J5</f>
        <v>0</v>
      </c>
      <c r="K5">
        <f>'BPoEFUbVT-mtrbks-psgr-plghyb'!K5</f>
        <v>0</v>
      </c>
      <c r="L5">
        <f>'BPoEFUbVT-mtrbks-psgr-plghyb'!L5</f>
        <v>0</v>
      </c>
      <c r="M5">
        <f>'BPoEFUbVT-mtrbks-psgr-plghyb'!M5</f>
        <v>0</v>
      </c>
      <c r="N5">
        <f>'BPoEFUbVT-mtrbks-psgr-plghyb'!N5</f>
        <v>0</v>
      </c>
      <c r="O5">
        <f>'BPoEFUbVT-mtrbks-psgr-plghyb'!O5</f>
        <v>0</v>
      </c>
      <c r="P5">
        <f>'BPoEFUbVT-mtrbks-psgr-plghyb'!P5</f>
        <v>0</v>
      </c>
      <c r="Q5">
        <f>'BPoEFUbVT-mtrbks-psgr-plghyb'!Q5</f>
        <v>0</v>
      </c>
      <c r="R5">
        <f>'BPoEFUbVT-mtrbks-psgr-plghyb'!R5</f>
        <v>0</v>
      </c>
      <c r="S5">
        <f>'BPoEFUbVT-mtrbks-psgr-plghyb'!S5</f>
        <v>0</v>
      </c>
      <c r="T5">
        <f>'BPoEFUbVT-mtrbks-psgr-plghyb'!T5</f>
        <v>0</v>
      </c>
      <c r="U5">
        <f>'BPoEFUbVT-mtrbks-psgr-plghyb'!U5</f>
        <v>0</v>
      </c>
      <c r="V5">
        <f>'BPoEFUbVT-mtrbks-psgr-plghyb'!V5</f>
        <v>0</v>
      </c>
      <c r="W5">
        <f>'BPoEFUbVT-mtrbks-psgr-plghyb'!W5</f>
        <v>0</v>
      </c>
      <c r="X5">
        <f>'BPoEFUbVT-mtrbks-psgr-plghyb'!X5</f>
        <v>0</v>
      </c>
      <c r="Y5">
        <f>'BPoEFUbVT-mtrbks-psgr-plghyb'!Y5</f>
        <v>0</v>
      </c>
      <c r="Z5">
        <f>'BPoEFUbVT-mtrbks-psgr-plghyb'!Z5</f>
        <v>0</v>
      </c>
      <c r="AA5">
        <f>'BPoEFUbVT-mtrbks-psgr-plghyb'!AA5</f>
        <v>0</v>
      </c>
      <c r="AB5">
        <f>'BPoEFUbVT-mtrbks-psgr-plghyb'!AB5</f>
        <v>0</v>
      </c>
      <c r="AC5">
        <f>'BPoEFUbVT-mtrbks-psgr-plghyb'!AC5</f>
        <v>0</v>
      </c>
      <c r="AD5">
        <f>'BPoEFUbVT-mtrbks-psgr-plghyb'!AD5</f>
        <v>0</v>
      </c>
      <c r="AE5">
        <f>'BPoEFUbVT-mtrbks-psgr-plghyb'!AE5</f>
        <v>0</v>
      </c>
      <c r="AF5">
        <f>'BPoEFUbVT-mtrbks-psgr-plghyb'!AF5</f>
        <v>0</v>
      </c>
      <c r="AG5">
        <f>'BPoEFUbVT-mtrbks-psgr-plghyb'!AG5</f>
        <v>0</v>
      </c>
      <c r="AH5">
        <f>'BPoEFUbVT-mtrbks-psgr-plghyb'!AH5</f>
        <v>0</v>
      </c>
      <c r="AI5">
        <f>'BPoEFUbVT-mtrbks-psgr-plghyb'!AI5</f>
        <v>0</v>
      </c>
      <c r="AJ5">
        <f>'BPoEFUbVT-mtrbks-psgr-plghyb'!AJ5</f>
        <v>0</v>
      </c>
    </row>
    <row r="6" spans="1:36" x14ac:dyDescent="0.25">
      <c r="A6" t="s">
        <v>153</v>
      </c>
      <c r="B6">
        <f>'BPoEFUbVT-mtrbks-psgr-plghyb'!B6</f>
        <v>2.4762787998663856E-4</v>
      </c>
      <c r="C6">
        <f>'BPoEFUbVT-mtrbks-psgr-plghyb'!C6</f>
        <v>2.9926576202930094E-4</v>
      </c>
      <c r="D6">
        <f>'BPoEFUbVT-mtrbks-psgr-plghyb'!D6</f>
        <v>1.1587197130953633E-3</v>
      </c>
      <c r="E6">
        <f>'BPoEFUbVT-mtrbks-psgr-plghyb'!E6</f>
        <v>1.5259178267327327E-3</v>
      </c>
      <c r="F6">
        <f>'BPoEFUbVT-mtrbks-psgr-plghyb'!F6</f>
        <v>1.850019679778317E-3</v>
      </c>
      <c r="G6">
        <f>'BPoEFUbVT-mtrbks-psgr-plghyb'!G6</f>
        <v>2.2479506330381005E-3</v>
      </c>
      <c r="H6">
        <f>'BPoEFUbVT-mtrbks-psgr-plghyb'!H6</f>
        <v>2.9383448111681087E-3</v>
      </c>
      <c r="I6">
        <f>'BPoEFUbVT-mtrbks-psgr-plghyb'!I6</f>
        <v>4.3423396544127963E-3</v>
      </c>
      <c r="J6">
        <f>'BPoEFUbVT-mtrbks-psgr-plghyb'!J6</f>
        <v>5.8666956423262936E-3</v>
      </c>
      <c r="K6">
        <f>'BPoEFUbVT-mtrbks-psgr-plghyb'!K6</f>
        <v>7.7080634761240571E-3</v>
      </c>
      <c r="L6">
        <f>'BPoEFUbVT-mtrbks-psgr-plghyb'!L6</f>
        <v>8.3156108053501609E-3</v>
      </c>
      <c r="M6">
        <f>'BPoEFUbVT-mtrbks-psgr-plghyb'!M6</f>
        <v>9.406651244012576E-3</v>
      </c>
      <c r="N6">
        <f>'BPoEFUbVT-mtrbks-psgr-plghyb'!N6</f>
        <v>1.0025706627345022E-2</v>
      </c>
      <c r="O6">
        <f>'BPoEFUbVT-mtrbks-psgr-plghyb'!O6</f>
        <v>1.0530824997951689E-2</v>
      </c>
      <c r="P6">
        <f>'BPoEFUbVT-mtrbks-psgr-plghyb'!P6</f>
        <v>1.105552954097872E-2</v>
      </c>
      <c r="Q6">
        <f>'BPoEFUbVT-mtrbks-psgr-plghyb'!Q6</f>
        <v>1.0761067002070969E-2</v>
      </c>
      <c r="R6">
        <f>'BPoEFUbVT-mtrbks-psgr-plghyb'!R6</f>
        <v>1.0916748902102097E-2</v>
      </c>
      <c r="S6">
        <f>'BPoEFUbVT-mtrbks-psgr-plghyb'!S6</f>
        <v>1.1578651077648629E-2</v>
      </c>
      <c r="T6">
        <f>'BPoEFUbVT-mtrbks-psgr-plghyb'!T6</f>
        <v>1.2276152305145975E-2</v>
      </c>
      <c r="U6">
        <f>'BPoEFUbVT-mtrbks-psgr-plghyb'!U6</f>
        <v>1.2951381896198164E-2</v>
      </c>
      <c r="V6">
        <f>'BPoEFUbVT-mtrbks-psgr-plghyb'!V6</f>
        <v>1.3311946530577802E-2</v>
      </c>
      <c r="W6">
        <f>'BPoEFUbVT-mtrbks-psgr-plghyb'!W6</f>
        <v>1.366255412537192E-2</v>
      </c>
      <c r="X6">
        <f>'BPoEFUbVT-mtrbks-psgr-plghyb'!X6</f>
        <v>1.388591832129318E-2</v>
      </c>
      <c r="Y6">
        <f>'BPoEFUbVT-mtrbks-psgr-plghyb'!Y6</f>
        <v>1.3902266800879489E-2</v>
      </c>
      <c r="Z6">
        <f>'BPoEFUbVT-mtrbks-psgr-plghyb'!Z6</f>
        <v>1.3706880220076514E-2</v>
      </c>
      <c r="AA6">
        <f>'BPoEFUbVT-mtrbks-psgr-plghyb'!AA6</f>
        <v>1.3367580762745863E-2</v>
      </c>
      <c r="AB6">
        <f>'BPoEFUbVT-mtrbks-psgr-plghyb'!AB6</f>
        <v>1.2931240462148875E-2</v>
      </c>
      <c r="AC6">
        <f>'BPoEFUbVT-mtrbks-psgr-plghyb'!AC6</f>
        <v>1.2455823690433632E-2</v>
      </c>
      <c r="AD6">
        <f>'BPoEFUbVT-mtrbks-psgr-plghyb'!AD6</f>
        <v>1.1580545185232624E-2</v>
      </c>
      <c r="AE6">
        <f>'BPoEFUbVT-mtrbks-psgr-plghyb'!AE6</f>
        <v>1.1679920036577834E-2</v>
      </c>
      <c r="AF6">
        <f>'BPoEFUbVT-mtrbks-psgr-plghyb'!AF6</f>
        <v>1.1683998656490847E-2</v>
      </c>
      <c r="AG6">
        <f>'BPoEFUbVT-mtrbks-psgr-plghyb'!AG6</f>
        <v>1.1227205743801703E-2</v>
      </c>
      <c r="AH6">
        <f>'BPoEFUbVT-mtrbks-psgr-plghyb'!AH6</f>
        <v>9.5890503600429555E-3</v>
      </c>
      <c r="AI6">
        <f>'BPoEFUbVT-mtrbks-psgr-plghyb'!AI6</f>
        <v>7.7446264692721646E-3</v>
      </c>
      <c r="AJ6">
        <f>'BPoEFUbVT-mtrbks-psgr-plghyb'!AJ6</f>
        <v>7.28909410352229E-3</v>
      </c>
    </row>
    <row r="7" spans="1:36" x14ac:dyDescent="0.25">
      <c r="A7" t="s">
        <v>156</v>
      </c>
      <c r="B7">
        <f>'BPoEFUbVT-mtrbks-psgr-plghyb'!B7</f>
        <v>0</v>
      </c>
      <c r="C7">
        <f>'BPoEFUbVT-mtrbks-psgr-plghyb'!C7</f>
        <v>0</v>
      </c>
      <c r="D7">
        <f>'BPoEFUbVT-mtrbks-psgr-plghyb'!D7</f>
        <v>0</v>
      </c>
      <c r="E7">
        <f>'BPoEFUbVT-mtrbks-psgr-plghyb'!E7</f>
        <v>0</v>
      </c>
      <c r="F7">
        <f>'BPoEFUbVT-mtrbks-psgr-plghyb'!F7</f>
        <v>0</v>
      </c>
      <c r="G7">
        <f>'BPoEFUbVT-mtrbks-psgr-plghyb'!G7</f>
        <v>0</v>
      </c>
      <c r="H7">
        <f>'BPoEFUbVT-mtrbks-psgr-plghyb'!H7</f>
        <v>0</v>
      </c>
      <c r="I7">
        <f>'BPoEFUbVT-mtrbks-psgr-plghyb'!I7</f>
        <v>0</v>
      </c>
      <c r="J7">
        <f>'BPoEFUbVT-mtrbks-psgr-plghyb'!J7</f>
        <v>0</v>
      </c>
      <c r="K7">
        <f>'BPoEFUbVT-mtrbks-psgr-plghyb'!K7</f>
        <v>0</v>
      </c>
      <c r="L7">
        <f>'BPoEFUbVT-mtrbks-psgr-plghyb'!L7</f>
        <v>0</v>
      </c>
      <c r="M7">
        <f>'BPoEFUbVT-mtrbks-psgr-plghyb'!M7</f>
        <v>0</v>
      </c>
      <c r="N7">
        <f>'BPoEFUbVT-mtrbks-psgr-plghyb'!N7</f>
        <v>0</v>
      </c>
      <c r="O7">
        <f>'BPoEFUbVT-mtrbks-psgr-plghyb'!O7</f>
        <v>0</v>
      </c>
      <c r="P7">
        <f>'BPoEFUbVT-mtrbks-psgr-plghyb'!P7</f>
        <v>0</v>
      </c>
      <c r="Q7">
        <f>'BPoEFUbVT-mtrbks-psgr-plghyb'!Q7</f>
        <v>0</v>
      </c>
      <c r="R7">
        <f>'BPoEFUbVT-mtrbks-psgr-plghyb'!R7</f>
        <v>0</v>
      </c>
      <c r="S7">
        <f>'BPoEFUbVT-mtrbks-psgr-plghyb'!S7</f>
        <v>0</v>
      </c>
      <c r="T7">
        <f>'BPoEFUbVT-mtrbks-psgr-plghyb'!T7</f>
        <v>0</v>
      </c>
      <c r="U7">
        <f>'BPoEFUbVT-mtrbks-psgr-plghyb'!U7</f>
        <v>0</v>
      </c>
      <c r="V7">
        <f>'BPoEFUbVT-mtrbks-psgr-plghyb'!V7</f>
        <v>0</v>
      </c>
      <c r="W7">
        <f>'BPoEFUbVT-mtrbks-psgr-plghyb'!W7</f>
        <v>0</v>
      </c>
      <c r="X7">
        <f>'BPoEFUbVT-mtrbks-psgr-plghyb'!X7</f>
        <v>0</v>
      </c>
      <c r="Y7">
        <f>'BPoEFUbVT-mtrbks-psgr-plghyb'!Y7</f>
        <v>0</v>
      </c>
      <c r="Z7">
        <f>'BPoEFUbVT-mtrbks-psgr-plghyb'!Z7</f>
        <v>0</v>
      </c>
      <c r="AA7">
        <f>'BPoEFUbVT-mtrbks-psgr-plghyb'!AA7</f>
        <v>0</v>
      </c>
      <c r="AB7">
        <f>'BPoEFUbVT-mtrbks-psgr-plghyb'!AB7</f>
        <v>0</v>
      </c>
      <c r="AC7">
        <f>'BPoEFUbVT-mtrbks-psgr-plghyb'!AC7</f>
        <v>0</v>
      </c>
      <c r="AD7">
        <f>'BPoEFUbVT-mtrbks-psgr-plghyb'!AD7</f>
        <v>0</v>
      </c>
      <c r="AE7">
        <f>'BPoEFUbVT-mtrbks-psgr-plghyb'!AE7</f>
        <v>0</v>
      </c>
      <c r="AF7">
        <f>'BPoEFUbVT-mtrbks-psgr-plghyb'!AF7</f>
        <v>0</v>
      </c>
      <c r="AG7">
        <f>'BPoEFUbVT-mtrbks-psgr-plghyb'!AG7</f>
        <v>0</v>
      </c>
      <c r="AH7">
        <f>'BPoEFUbVT-mtrbks-psgr-plghyb'!AH7</f>
        <v>0</v>
      </c>
      <c r="AI7">
        <f>'BPoEFUbVT-mtrbks-psgr-plghyb'!AI7</f>
        <v>0</v>
      </c>
      <c r="AJ7">
        <f>'BPoEFUbVT-mtrbks-psgr-plghyb'!AJ7</f>
        <v>0</v>
      </c>
    </row>
    <row r="8" spans="1:36" x14ac:dyDescent="0.25">
      <c r="A8" t="s">
        <v>155</v>
      </c>
      <c r="B8">
        <f>'BPoEFUbVT-mtrbks-psgr-plghyb'!B8</f>
        <v>0</v>
      </c>
      <c r="C8">
        <f>'BPoEFUbVT-mtrbks-psgr-plghyb'!C8</f>
        <v>0</v>
      </c>
      <c r="D8">
        <f>'BPoEFUbVT-mtrbks-psgr-plghyb'!D8</f>
        <v>0</v>
      </c>
      <c r="E8">
        <f>'BPoEFUbVT-mtrbks-psgr-plghyb'!E8</f>
        <v>0</v>
      </c>
      <c r="F8">
        <f>'BPoEFUbVT-mtrbks-psgr-plghyb'!F8</f>
        <v>0</v>
      </c>
      <c r="G8">
        <f>'BPoEFUbVT-mtrbks-psgr-plghyb'!G8</f>
        <v>0</v>
      </c>
      <c r="H8">
        <f>'BPoEFUbVT-mtrbks-psgr-plghyb'!H8</f>
        <v>0</v>
      </c>
      <c r="I8">
        <f>'BPoEFUbVT-mtrbks-psgr-plghyb'!I8</f>
        <v>0</v>
      </c>
      <c r="J8">
        <f>'BPoEFUbVT-mtrbks-psgr-plghyb'!J8</f>
        <v>0</v>
      </c>
      <c r="K8">
        <f>'BPoEFUbVT-mtrbks-psgr-plghyb'!K8</f>
        <v>0</v>
      </c>
      <c r="L8">
        <f>'BPoEFUbVT-mtrbks-psgr-plghyb'!L8</f>
        <v>0</v>
      </c>
      <c r="M8">
        <f>'BPoEFUbVT-mtrbks-psgr-plghyb'!M8</f>
        <v>0</v>
      </c>
      <c r="N8">
        <f>'BPoEFUbVT-mtrbks-psgr-plghyb'!N8</f>
        <v>0</v>
      </c>
      <c r="O8">
        <f>'BPoEFUbVT-mtrbks-psgr-plghyb'!O8</f>
        <v>0</v>
      </c>
      <c r="P8">
        <f>'BPoEFUbVT-mtrbks-psgr-plghyb'!P8</f>
        <v>0</v>
      </c>
      <c r="Q8">
        <f>'BPoEFUbVT-mtrbks-psgr-plghyb'!Q8</f>
        <v>0</v>
      </c>
      <c r="R8">
        <f>'BPoEFUbVT-mtrbks-psgr-plghyb'!R8</f>
        <v>0</v>
      </c>
      <c r="S8">
        <f>'BPoEFUbVT-mtrbks-psgr-plghyb'!S8</f>
        <v>0</v>
      </c>
      <c r="T8">
        <f>'BPoEFUbVT-mtrbks-psgr-plghyb'!T8</f>
        <v>0</v>
      </c>
      <c r="U8">
        <f>'BPoEFUbVT-mtrbks-psgr-plghyb'!U8</f>
        <v>0</v>
      </c>
      <c r="V8">
        <f>'BPoEFUbVT-mtrbks-psgr-plghyb'!V8</f>
        <v>0</v>
      </c>
      <c r="W8">
        <f>'BPoEFUbVT-mtrbks-psgr-plghyb'!W8</f>
        <v>0</v>
      </c>
      <c r="X8">
        <f>'BPoEFUbVT-mtrbks-psgr-plghyb'!X8</f>
        <v>0</v>
      </c>
      <c r="Y8">
        <f>'BPoEFUbVT-mtrbks-psgr-plghyb'!Y8</f>
        <v>0</v>
      </c>
      <c r="Z8">
        <f>'BPoEFUbVT-mtrbks-psgr-plghyb'!Z8</f>
        <v>0</v>
      </c>
      <c r="AA8">
        <f>'BPoEFUbVT-mtrbks-psgr-plghyb'!AA8</f>
        <v>0</v>
      </c>
      <c r="AB8">
        <f>'BPoEFUbVT-mtrbks-psgr-plghyb'!AB8</f>
        <v>0</v>
      </c>
      <c r="AC8">
        <f>'BPoEFUbVT-mtrbks-psgr-plghyb'!AC8</f>
        <v>0</v>
      </c>
      <c r="AD8">
        <f>'BPoEFUbVT-mtrbks-psgr-plghyb'!AD8</f>
        <v>0</v>
      </c>
      <c r="AE8">
        <f>'BPoEFUbVT-mtrbks-psgr-plghyb'!AE8</f>
        <v>0</v>
      </c>
      <c r="AF8">
        <f>'BPoEFUbVT-mtrbks-psgr-plghyb'!AF8</f>
        <v>0</v>
      </c>
      <c r="AG8">
        <f>'BPoEFUbVT-mtrbks-psgr-plghyb'!AG8</f>
        <v>0</v>
      </c>
      <c r="AH8">
        <f>'BPoEFUbVT-mtrbks-psgr-plghyb'!AH8</f>
        <v>0</v>
      </c>
      <c r="AI8">
        <f>'BPoEFUbVT-mtrbks-psgr-plghyb'!AI8</f>
        <v>0</v>
      </c>
      <c r="AJ8">
        <f>'BPoEFUbVT-mtrbks-psgr-plghyb'!AJ8</f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/>
  </sheetViews>
  <sheetFormatPr defaultRowHeight="15" x14ac:dyDescent="0.25"/>
  <sheetData>
    <row r="1" spans="1:1" x14ac:dyDescent="0.25">
      <c r="A1" t="s">
        <v>274</v>
      </c>
    </row>
    <row r="2" spans="1:1" x14ac:dyDescent="0.25">
      <c r="A2" t="s">
        <v>275</v>
      </c>
    </row>
    <row r="4" spans="1:1" x14ac:dyDescent="0.25">
      <c r="A4" t="s">
        <v>276</v>
      </c>
    </row>
    <row r="5" spans="1:1" x14ac:dyDescent="0.25">
      <c r="A5">
        <v>0.55000000000000004</v>
      </c>
    </row>
    <row r="7" spans="1:1" x14ac:dyDescent="0.25">
      <c r="A7" t="s">
        <v>290</v>
      </c>
    </row>
    <row r="8" spans="1:1" x14ac:dyDescent="0.25">
      <c r="A8" t="s">
        <v>291</v>
      </c>
    </row>
    <row r="9" spans="1:1" x14ac:dyDescent="0.25">
      <c r="A9" t="s">
        <v>292</v>
      </c>
    </row>
    <row r="11" spans="1:1" x14ac:dyDescent="0.25">
      <c r="A11" s="20" t="s">
        <v>293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>
      <selection activeCell="L34" sqref="L34"/>
    </sheetView>
  </sheetViews>
  <sheetFormatPr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/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L34" sqref="L34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151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25">
      <c r="A7" t="s">
        <v>154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J8"/>
  <sheetViews>
    <sheetView workbookViewId="0">
      <selection activeCell="B4" sqref="B4"/>
    </sheetView>
  </sheetViews>
  <sheetFormatPr defaultRowHeight="15" x14ac:dyDescent="0.25"/>
  <cols>
    <col min="1" max="1" width="22.5703125" customWidth="1"/>
  </cols>
  <sheetData>
    <row r="1" spans="1:36" x14ac:dyDescent="0.25">
      <c r="B1">
        <v>2016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  <c r="Q1">
        <v>2031</v>
      </c>
      <c r="R1">
        <v>2032</v>
      </c>
      <c r="S1">
        <v>2033</v>
      </c>
      <c r="T1">
        <v>2034</v>
      </c>
      <c r="U1">
        <v>2035</v>
      </c>
      <c r="V1">
        <v>2036</v>
      </c>
      <c r="W1">
        <v>2037</v>
      </c>
      <c r="X1">
        <v>2038</v>
      </c>
      <c r="Y1">
        <v>2039</v>
      </c>
      <c r="Z1">
        <v>2040</v>
      </c>
      <c r="AA1">
        <v>2041</v>
      </c>
      <c r="AB1">
        <v>2042</v>
      </c>
      <c r="AC1">
        <v>2043</v>
      </c>
      <c r="AD1">
        <v>2044</v>
      </c>
      <c r="AE1">
        <v>2045</v>
      </c>
      <c r="AF1">
        <v>2046</v>
      </c>
      <c r="AG1">
        <v>2047</v>
      </c>
      <c r="AH1">
        <v>2048</v>
      </c>
      <c r="AI1">
        <v>2049</v>
      </c>
      <c r="AJ1">
        <v>2050</v>
      </c>
    </row>
    <row r="2" spans="1:36" x14ac:dyDescent="0.25">
      <c r="A2" t="s">
        <v>149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</row>
    <row r="3" spans="1:36" x14ac:dyDescent="0.25">
      <c r="A3" t="s">
        <v>150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</row>
    <row r="4" spans="1:36" x14ac:dyDescent="0.25">
      <c r="A4" t="s">
        <v>151</v>
      </c>
      <c r="B4" s="11">
        <f>'AEO 37'!C16/SUM('AEO 37'!C16:C17)</f>
        <v>0.99944971582225195</v>
      </c>
      <c r="C4" s="11">
        <f>'AEO 37'!D16/SUM('AEO 37'!D16:D17)</f>
        <v>0.99933496497326824</v>
      </c>
      <c r="D4" s="11">
        <f>'AEO 37'!E16/SUM('AEO 37'!E16:E17)</f>
        <v>0.99742506730423242</v>
      </c>
      <c r="E4" s="11">
        <f>'AEO 37'!F16/SUM('AEO 37'!F16:F17)</f>
        <v>0.99660907149614941</v>
      </c>
      <c r="F4" s="11">
        <f>'AEO 37'!G16/SUM('AEO 37'!G16:G17)</f>
        <v>0.99588884515604814</v>
      </c>
      <c r="G4" s="11">
        <f>'AEO 37'!H16/SUM('AEO 37'!H16:H17)</f>
        <v>0.99500455414880429</v>
      </c>
      <c r="H4" s="11">
        <f>'AEO 37'!I16/SUM('AEO 37'!I16:I17)</f>
        <v>0.99347034486407082</v>
      </c>
      <c r="I4" s="11">
        <f>'AEO 37'!J16/SUM('AEO 37'!J16:J17)</f>
        <v>0.99035035632352708</v>
      </c>
      <c r="J4" s="11">
        <f>'AEO 37'!K16/SUM('AEO 37'!K16:K17)</f>
        <v>0.98696289857260822</v>
      </c>
      <c r="K4" s="11">
        <f>'AEO 37'!L16/SUM('AEO 37'!L16:L17)</f>
        <v>0.98287097005305768</v>
      </c>
      <c r="L4" s="11">
        <f>'AEO 37'!M16/SUM('AEO 37'!M16:M17)</f>
        <v>0.98152086487699963</v>
      </c>
      <c r="M4" s="11">
        <f>'AEO 37'!N16/SUM('AEO 37'!N16:N17)</f>
        <v>0.97909633056886092</v>
      </c>
      <c r="N4" s="11">
        <f>'AEO 37'!O16/SUM('AEO 37'!O16:O17)</f>
        <v>0.9777206519392333</v>
      </c>
      <c r="O4" s="11">
        <f>'AEO 37'!P16/SUM('AEO 37'!P16:P17)</f>
        <v>0.97659816667121835</v>
      </c>
      <c r="P4" s="11">
        <f>'AEO 37'!Q16/SUM('AEO 37'!Q16:Q17)</f>
        <v>0.97543215657560289</v>
      </c>
      <c r="Q4" s="11">
        <f>'AEO 37'!R16/SUM('AEO 37'!R16:R17)</f>
        <v>0.97608651777317557</v>
      </c>
      <c r="R4" s="11">
        <f>'AEO 37'!S16/SUM('AEO 37'!S16:S17)</f>
        <v>0.97574055799532866</v>
      </c>
      <c r="S4" s="11">
        <f>'AEO 37'!T16/SUM('AEO 37'!T16:T17)</f>
        <v>0.97426966427189199</v>
      </c>
      <c r="T4" s="11">
        <f>'AEO 37'!U16/SUM('AEO 37'!U16:U17)</f>
        <v>0.97271966154412004</v>
      </c>
      <c r="U4" s="11">
        <f>'AEO 37'!V16/SUM('AEO 37'!V16:V17)</f>
        <v>0.97121915134178183</v>
      </c>
      <c r="V4" s="11">
        <f>'AEO 37'!W16/SUM('AEO 37'!W16:W17)</f>
        <v>0.97041789659871591</v>
      </c>
      <c r="W4" s="11">
        <f>'AEO 37'!X16/SUM('AEO 37'!X16:X17)</f>
        <v>0.96963876861028453</v>
      </c>
      <c r="X4" s="11">
        <f>'AEO 37'!Y16/SUM('AEO 37'!Y16:Y17)</f>
        <v>0.96914240373045957</v>
      </c>
      <c r="Y4" s="11">
        <f>'AEO 37'!Z16/SUM('AEO 37'!Z16:Z17)</f>
        <v>0.96910607377582325</v>
      </c>
      <c r="Z4" s="11">
        <f>'AEO 37'!AA16/SUM('AEO 37'!AA16:AA17)</f>
        <v>0.9695402661776078</v>
      </c>
      <c r="AA4" s="11">
        <f>'AEO 37'!AB16/SUM('AEO 37'!AB16:AB17)</f>
        <v>0.97029426497167581</v>
      </c>
      <c r="AB4" s="11">
        <f>'AEO 37'!AC16/SUM('AEO 37'!AC16:AC17)</f>
        <v>0.9712639100841135</v>
      </c>
      <c r="AC4" s="11">
        <f>'AEO 37'!AD16/SUM('AEO 37'!AD16:AD17)</f>
        <v>0.97232039179903629</v>
      </c>
      <c r="AD4" s="11">
        <f>'AEO 37'!AE16/SUM('AEO 37'!AE16:AE17)</f>
        <v>0.97426545514392748</v>
      </c>
      <c r="AE4" s="11">
        <f>'AEO 37'!AF16/SUM('AEO 37'!AF16:AF17)</f>
        <v>0.97404462214093812</v>
      </c>
      <c r="AF4" s="11">
        <f>'AEO 37'!AG16/SUM('AEO 37'!AG16:AG17)</f>
        <v>0.97403555854113144</v>
      </c>
      <c r="AG4" s="11">
        <f>'AEO 37'!AH16/SUM('AEO 37'!AH16:AH17)</f>
        <v>0.97505065390266288</v>
      </c>
      <c r="AH4" s="11">
        <f>'AEO 37'!AI16/SUM('AEO 37'!AI16:AI17)</f>
        <v>0.97869099919990443</v>
      </c>
      <c r="AI4" s="11">
        <f>'AEO 37'!AJ16/SUM('AEO 37'!AJ16:AJ17)</f>
        <v>0.98278971895717304</v>
      </c>
      <c r="AJ4" s="11">
        <f>'AEO 37'!AK16/SUM('AEO 37'!AK16:AK17)</f>
        <v>0.98380201310328375</v>
      </c>
    </row>
    <row r="5" spans="1:36" x14ac:dyDescent="0.25">
      <c r="A5" t="s">
        <v>152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25">
      <c r="A6" t="s">
        <v>153</v>
      </c>
      <c r="B6" s="11">
        <f>'AEO 37'!C17/SUM('AEO 37'!C16:C17)</f>
        <v>5.5028417774808573E-4</v>
      </c>
      <c r="C6" s="11">
        <f>'AEO 37'!D17/SUM('AEO 37'!D16:D17)</f>
        <v>6.6503502673177989E-4</v>
      </c>
      <c r="D6" s="11">
        <f>'AEO 37'!E17/SUM('AEO 37'!E16:E17)</f>
        <v>2.5749326957674743E-3</v>
      </c>
      <c r="E6" s="11">
        <f>'AEO 37'!F17/SUM('AEO 37'!F16:F17)</f>
        <v>3.3909285038505174E-3</v>
      </c>
      <c r="F6" s="11">
        <f>'AEO 37'!G17/SUM('AEO 37'!G16:G17)</f>
        <v>4.1111548439518161E-3</v>
      </c>
      <c r="G6" s="11">
        <f>'AEO 37'!H17/SUM('AEO 37'!H16:H17)</f>
        <v>4.9954458511957791E-3</v>
      </c>
      <c r="H6" s="11">
        <f>'AEO 37'!I17/SUM('AEO 37'!I16:I17)</f>
        <v>6.5296551359291313E-3</v>
      </c>
      <c r="I6" s="11">
        <f>'AEO 37'!J17/SUM('AEO 37'!J16:J17)</f>
        <v>9.6496436764728806E-3</v>
      </c>
      <c r="J6" s="11">
        <f>'AEO 37'!K17/SUM('AEO 37'!K16:K17)</f>
        <v>1.3037101427391765E-2</v>
      </c>
      <c r="K6" s="11">
        <f>'AEO 37'!L17/SUM('AEO 37'!L16:L17)</f>
        <v>1.7129029946942351E-2</v>
      </c>
      <c r="L6" s="11">
        <f>'AEO 37'!M17/SUM('AEO 37'!M16:M17)</f>
        <v>1.8479135123000361E-2</v>
      </c>
      <c r="M6" s="11">
        <f>'AEO 37'!N17/SUM('AEO 37'!N16:N17)</f>
        <v>2.0903669431139058E-2</v>
      </c>
      <c r="N6" s="11">
        <f>'AEO 37'!O17/SUM('AEO 37'!O16:O17)</f>
        <v>2.2279348060766719E-2</v>
      </c>
      <c r="O6" s="11">
        <f>'AEO 37'!P17/SUM('AEO 37'!P16:P17)</f>
        <v>2.3401833328781534E-2</v>
      </c>
      <c r="P6" s="11">
        <f>'AEO 37'!Q17/SUM('AEO 37'!Q16:Q17)</f>
        <v>2.4567843424397159E-2</v>
      </c>
      <c r="Q6" s="11">
        <f>'AEO 37'!R17/SUM('AEO 37'!R16:R17)</f>
        <v>2.3913482226824379E-2</v>
      </c>
      <c r="R6" s="11">
        <f>'AEO 37'!S17/SUM('AEO 37'!S16:S17)</f>
        <v>2.4259442004671328E-2</v>
      </c>
      <c r="S6" s="11">
        <f>'AEO 37'!T17/SUM('AEO 37'!T16:T17)</f>
        <v>2.5730335728108067E-2</v>
      </c>
      <c r="T6" s="11">
        <f>'AEO 37'!U17/SUM('AEO 37'!U16:U17)</f>
        <v>2.7280338455879946E-2</v>
      </c>
      <c r="U6" s="11">
        <f>'AEO 37'!V17/SUM('AEO 37'!V16:V17)</f>
        <v>2.8780848658218144E-2</v>
      </c>
      <c r="V6" s="11">
        <f>'AEO 37'!W17/SUM('AEO 37'!W16:W17)</f>
        <v>2.9582103401284008E-2</v>
      </c>
      <c r="W6" s="11">
        <f>'AEO 37'!X17/SUM('AEO 37'!X16:X17)</f>
        <v>3.036123138971538E-2</v>
      </c>
      <c r="X6" s="11">
        <f>'AEO 37'!Y17/SUM('AEO 37'!Y16:Y17)</f>
        <v>3.0857596269540405E-2</v>
      </c>
      <c r="Y6" s="11">
        <f>'AEO 37'!Z17/SUM('AEO 37'!Z16:Z17)</f>
        <v>3.0893926224176645E-2</v>
      </c>
      <c r="Z6" s="11">
        <f>'AEO 37'!AA17/SUM('AEO 37'!AA16:AA17)</f>
        <v>3.0459733822392254E-2</v>
      </c>
      <c r="AA6" s="11">
        <f>'AEO 37'!AB17/SUM('AEO 37'!AB16:AB17)</f>
        <v>2.9705735028324146E-2</v>
      </c>
      <c r="AB6" s="11">
        <f>'AEO 37'!AC17/SUM('AEO 37'!AC16:AC17)</f>
        <v>2.873608991588639E-2</v>
      </c>
      <c r="AC6" s="11">
        <f>'AEO 37'!AD17/SUM('AEO 37'!AD16:AD17)</f>
        <v>2.7679608200963629E-2</v>
      </c>
      <c r="AD6" s="11">
        <f>'AEO 37'!AE17/SUM('AEO 37'!AE16:AE17)</f>
        <v>2.5734544856072499E-2</v>
      </c>
      <c r="AE6" s="11">
        <f>'AEO 37'!AF17/SUM('AEO 37'!AF16:AF17)</f>
        <v>2.5955377859061858E-2</v>
      </c>
      <c r="AF6" s="11">
        <f>'AEO 37'!AG17/SUM('AEO 37'!AG16:AG17)</f>
        <v>2.5964441458868552E-2</v>
      </c>
      <c r="AG6" s="11">
        <f>'AEO 37'!AH17/SUM('AEO 37'!AH16:AH17)</f>
        <v>2.4949346097337122E-2</v>
      </c>
      <c r="AH6" s="11">
        <f>'AEO 37'!AI17/SUM('AEO 37'!AI16:AI17)</f>
        <v>2.130900080009546E-2</v>
      </c>
      <c r="AI6" s="11">
        <f>'AEO 37'!AJ17/SUM('AEO 37'!AJ16:AJ17)</f>
        <v>1.7210281042827034E-2</v>
      </c>
      <c r="AJ6" s="11">
        <f>'AEO 37'!AK17/SUM('AEO 37'!AK16:AK17)</f>
        <v>1.6197986896716202E-2</v>
      </c>
    </row>
    <row r="7" spans="1:36" x14ac:dyDescent="0.25">
      <c r="A7" t="s">
        <v>156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25">
      <c r="A8" t="s">
        <v>155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48</vt:i4>
      </vt:variant>
    </vt:vector>
  </HeadingPairs>
  <TitlesOfParts>
    <vt:vector size="48" baseType="lpstr">
      <vt:lpstr>About</vt:lpstr>
      <vt:lpstr>AEO 37</vt:lpstr>
      <vt:lpstr>AEO 17</vt:lpstr>
      <vt:lpstr>Biodiesel Fraction</vt:lpstr>
      <vt:lpstr>Plug-in Hybrid Elec Fraction</vt:lpstr>
      <vt:lpstr>LDVs-psgr</vt:lpstr>
      <vt:lpstr>BPoEFUbVT-LDVs-psgr-batelc</vt:lpstr>
      <vt:lpstr>BPoEFUbVT-LDVs-psgr-natgas</vt:lpstr>
      <vt:lpstr>BPoEFUbVT-LDVs-psgr-gasveh</vt:lpstr>
      <vt:lpstr>BPoEFUbVT-LDVs-psgr-dslveh</vt:lpstr>
      <vt:lpstr>BPoEFUbVT-LDVs-psgr-plghyb</vt:lpstr>
      <vt:lpstr>LDVs-frgt</vt:lpstr>
      <vt:lpstr>BPoEFUbVT-LDVs-frgt-batelc</vt:lpstr>
      <vt:lpstr>BPoEFUbVT-LDVs-frgt-natgas</vt:lpstr>
      <vt:lpstr>BPoEFUbVT-LDVs-frgt-gasveh</vt:lpstr>
      <vt:lpstr>BPoEFUbVT-LDVs-frgt-dslveh</vt:lpstr>
      <vt:lpstr>BPoEFUbVT-LDVs-frgt-plghyb</vt:lpstr>
      <vt:lpstr>HDVs-psgr</vt:lpstr>
      <vt:lpstr>BPoEFUbVT-HDVs-psgr-batelc</vt:lpstr>
      <vt:lpstr>BPoEFUbVT-HDVs-psgr-natgas</vt:lpstr>
      <vt:lpstr>BPoEFUbVT-HDVs-psgr-gasveh</vt:lpstr>
      <vt:lpstr>BPoEFUbVT-HDVs-psgr-dslveh</vt:lpstr>
      <vt:lpstr>BPoEFUbVT-HDVs-psgr-plghyb</vt:lpstr>
      <vt:lpstr>HDVs-frgt</vt:lpstr>
      <vt:lpstr>BPoEFUbVT-HDVs-frgt-batelc</vt:lpstr>
      <vt:lpstr>BPoEFUbVT-HDVs-frgt-natgas</vt:lpstr>
      <vt:lpstr>BPoEFUbVT-HDVs-frgt-gasveh</vt:lpstr>
      <vt:lpstr>BPoEFUbVT-HDVs-frgt-dslveh</vt:lpstr>
      <vt:lpstr>BPoEFUbVT-HDVs-frgt-plghyb</vt:lpstr>
      <vt:lpstr>nonroad</vt:lpstr>
      <vt:lpstr>BPoEFUbVT-aircraft-psgr-nonroad</vt:lpstr>
      <vt:lpstr>BPoEFUbVT-aircraft-frgt-nonroad</vt:lpstr>
      <vt:lpstr>BPoEFUbVT-rail-psgr-nonroad</vt:lpstr>
      <vt:lpstr>BPoEFUbVT-rail-frgt-nonroad</vt:lpstr>
      <vt:lpstr>BPoEFUbVT-ships-psgr-nonroad</vt:lpstr>
      <vt:lpstr>BPoEFUbVT-ships-frgt-nonroad</vt:lpstr>
      <vt:lpstr>mtrbks-psgr</vt:lpstr>
      <vt:lpstr>BPoEFUbVT-mtrbks-psgr-batelc</vt:lpstr>
      <vt:lpstr>BPoEFUbVT-mtrbks-psgr-natgas</vt:lpstr>
      <vt:lpstr>BPoEFUbVT-mtrbks-psgr-gasveh</vt:lpstr>
      <vt:lpstr>BPoEFUbVT-mtrbks-psgr-dslveh</vt:lpstr>
      <vt:lpstr>BPoEFUbVT-mtrbks-psgr-plghyb</vt:lpstr>
      <vt:lpstr>mtrbks-frgt</vt:lpstr>
      <vt:lpstr>BPoEFUbVT-mtrbks-frgt-batelc</vt:lpstr>
      <vt:lpstr>BPoEFUbVT-mtrbks-frgt-natgas</vt:lpstr>
      <vt:lpstr>BPoEFUbVT-mtrbks-frgt-gasveh</vt:lpstr>
      <vt:lpstr>BPoEFUbVT-mtrbks-frgt-dslveh</vt:lpstr>
      <vt:lpstr>BPoEFUbVT-mtrbks-frgt-plghyb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Robbie</cp:lastModifiedBy>
  <dcterms:created xsi:type="dcterms:W3CDTF">2017-06-23T20:50:52Z</dcterms:created>
  <dcterms:modified xsi:type="dcterms:W3CDTF">2019-01-15T19:42:19Z</dcterms:modified>
</cp:coreProperties>
</file>